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-120" yWindow="-120" windowWidth="20730" windowHeight="11760"/>
  </bookViews>
  <sheets>
    <sheet name="Dashboard" sheetId="23" r:id="rId1"/>
    <sheet name="TotalSales" sheetId="18" r:id="rId2"/>
    <sheet name="CountryBarChart" sheetId="21" r:id="rId3"/>
    <sheet name="Top5Customers" sheetId="22" r:id="rId4"/>
    <sheet name="Orders" sheetId="17" r:id="rId5"/>
    <sheet name="Customers" sheetId="13" r:id="rId6"/>
    <sheet name="Products" sheetId="2" r:id="rId7"/>
  </sheets>
  <definedNames>
    <definedName name="_xlnm._FilterDatabase" localSheetId="4" hidden="1">Orders!$A$1:$M$1001</definedName>
    <definedName name="_xlnm._FilterDatabase" localSheetId="6" hidden="1">Products!$A$1:$G$49</definedName>
    <definedName name="NativeTimeline_Order_Date">#N/A</definedName>
    <definedName name="Slicer_Loyalty_Card">#N/A</definedName>
    <definedName name="Slicer_Roast_Type_Name">#N/A</definedName>
    <definedName name="Slicer_Size">#N/A</definedName>
  </definedNames>
  <calcPr calcId="124519"/>
  <pivotCaches>
    <pivotCache cacheId="0" r:id="rId8"/>
  </pivotCaches>
  <extLst xmlns:x15="http://schemas.microsoft.com/office/spreadsheetml/2010/11/main">
    <ext xmlns:x14="http://schemas.microsoft.com/office/spreadsheetml/2009/9/main" uri="{BBE1A952-AA13-448e-AADC-164F8A28A991}">
      <x14:slicerCaches>
        <x14:slicerCache r:id=""/>
        <x14:slicerCache r:id=""/>
        <x14:slicerCache r:id=""/>
      </x14:slicerCaches>
    </ext>
    <ext xmlns:x14="http://schemas.microsoft.com/office/spreadsheetml/2009/9/main" uri="{79F54976-1DA5-4618-B147-4CDE4B953A38}">
      <x14:workbookPr/>
    </ext>
    <ext uri="{D0CA8CA8-9F24-4464-BF8E-62219DCF47F9}">
      <x15:timelineCacheRefs>
        <x15:timelineCacheRef r:id="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7"/>
  <c r="N3" s="1"/>
  <c r="J3"/>
  <c r="O3" s="1"/>
  <c r="K3"/>
  <c r="L3"/>
  <c r="M3" s="1"/>
  <c r="I4"/>
  <c r="N4" s="1"/>
  <c r="J4"/>
  <c r="O4" s="1"/>
  <c r="K4"/>
  <c r="L4"/>
  <c r="M4" s="1"/>
  <c r="I5"/>
  <c r="N5" s="1"/>
  <c r="J5"/>
  <c r="O5" s="1"/>
  <c r="K5"/>
  <c r="L5"/>
  <c r="M5" s="1"/>
  <c r="I6"/>
  <c r="N6" s="1"/>
  <c r="J6"/>
  <c r="O6" s="1"/>
  <c r="K6"/>
  <c r="L6"/>
  <c r="M6" s="1"/>
  <c r="I7"/>
  <c r="N7" s="1"/>
  <c r="J7"/>
  <c r="O7" s="1"/>
  <c r="K7"/>
  <c r="L7"/>
  <c r="M7" s="1"/>
  <c r="I8"/>
  <c r="N8" s="1"/>
  <c r="J8"/>
  <c r="O8" s="1"/>
  <c r="K8"/>
  <c r="L8"/>
  <c r="M8" s="1"/>
  <c r="I9"/>
  <c r="N9" s="1"/>
  <c r="J9"/>
  <c r="O9" s="1"/>
  <c r="K9"/>
  <c r="L9"/>
  <c r="M9" s="1"/>
  <c r="I10"/>
  <c r="N10" s="1"/>
  <c r="J10"/>
  <c r="O10" s="1"/>
  <c r="K10"/>
  <c r="L10"/>
  <c r="M10" s="1"/>
  <c r="I11"/>
  <c r="N11" s="1"/>
  <c r="J11"/>
  <c r="O11" s="1"/>
  <c r="K11"/>
  <c r="L11"/>
  <c r="M11" s="1"/>
  <c r="I12"/>
  <c r="N12" s="1"/>
  <c r="J12"/>
  <c r="O12" s="1"/>
  <c r="K12"/>
  <c r="L12"/>
  <c r="M12" s="1"/>
  <c r="I13"/>
  <c r="N13" s="1"/>
  <c r="J13"/>
  <c r="O13" s="1"/>
  <c r="K13"/>
  <c r="L13"/>
  <c r="M13" s="1"/>
  <c r="I14"/>
  <c r="N14" s="1"/>
  <c r="J14"/>
  <c r="O14" s="1"/>
  <c r="K14"/>
  <c r="L14"/>
  <c r="M14" s="1"/>
  <c r="I15"/>
  <c r="N15" s="1"/>
  <c r="J15"/>
  <c r="O15" s="1"/>
  <c r="K15"/>
  <c r="L15"/>
  <c r="M15" s="1"/>
  <c r="I16"/>
  <c r="N16" s="1"/>
  <c r="J16"/>
  <c r="O16" s="1"/>
  <c r="K16"/>
  <c r="L16"/>
  <c r="M16" s="1"/>
  <c r="I17"/>
  <c r="N17" s="1"/>
  <c r="J17"/>
  <c r="O17" s="1"/>
  <c r="K17"/>
  <c r="L17"/>
  <c r="M17" s="1"/>
  <c r="I18"/>
  <c r="N18" s="1"/>
  <c r="J18"/>
  <c r="O18" s="1"/>
  <c r="K18"/>
  <c r="L18"/>
  <c r="M18" s="1"/>
  <c r="I19"/>
  <c r="N19" s="1"/>
  <c r="J19"/>
  <c r="O19" s="1"/>
  <c r="K19"/>
  <c r="L19"/>
  <c r="M19" s="1"/>
  <c r="I20"/>
  <c r="N20" s="1"/>
  <c r="J20"/>
  <c r="O20" s="1"/>
  <c r="K20"/>
  <c r="L20"/>
  <c r="M20" s="1"/>
  <c r="I21"/>
  <c r="N21" s="1"/>
  <c r="J21"/>
  <c r="O21" s="1"/>
  <c r="K21"/>
  <c r="L21"/>
  <c r="M21" s="1"/>
  <c r="I22"/>
  <c r="N22" s="1"/>
  <c r="J22"/>
  <c r="O22" s="1"/>
  <c r="K22"/>
  <c r="L22"/>
  <c r="M22" s="1"/>
  <c r="I23"/>
  <c r="N23" s="1"/>
  <c r="J23"/>
  <c r="O23" s="1"/>
  <c r="K23"/>
  <c r="L23"/>
  <c r="M23" s="1"/>
  <c r="I24"/>
  <c r="N24" s="1"/>
  <c r="J24"/>
  <c r="O24" s="1"/>
  <c r="K24"/>
  <c r="L24"/>
  <c r="M24" s="1"/>
  <c r="I25"/>
  <c r="N25" s="1"/>
  <c r="J25"/>
  <c r="O25" s="1"/>
  <c r="K25"/>
  <c r="L25"/>
  <c r="M25" s="1"/>
  <c r="I26"/>
  <c r="N26" s="1"/>
  <c r="J26"/>
  <c r="O26" s="1"/>
  <c r="K26"/>
  <c r="L26"/>
  <c r="M26" s="1"/>
  <c r="I27"/>
  <c r="N27" s="1"/>
  <c r="J27"/>
  <c r="O27" s="1"/>
  <c r="K27"/>
  <c r="L27"/>
  <c r="M27" s="1"/>
  <c r="I28"/>
  <c r="N28" s="1"/>
  <c r="J28"/>
  <c r="O28" s="1"/>
  <c r="K28"/>
  <c r="L28"/>
  <c r="M28" s="1"/>
  <c r="I29"/>
  <c r="N29" s="1"/>
  <c r="J29"/>
  <c r="O29" s="1"/>
  <c r="K29"/>
  <c r="L29"/>
  <c r="M29" s="1"/>
  <c r="I30"/>
  <c r="N30" s="1"/>
  <c r="J30"/>
  <c r="O30" s="1"/>
  <c r="K30"/>
  <c r="L30"/>
  <c r="M30" s="1"/>
  <c r="I31"/>
  <c r="N31" s="1"/>
  <c r="J31"/>
  <c r="O31" s="1"/>
  <c r="K31"/>
  <c r="L31"/>
  <c r="M31" s="1"/>
  <c r="I32"/>
  <c r="N32" s="1"/>
  <c r="J32"/>
  <c r="O32" s="1"/>
  <c r="K32"/>
  <c r="L32"/>
  <c r="M32" s="1"/>
  <c r="I33"/>
  <c r="N33" s="1"/>
  <c r="J33"/>
  <c r="O33" s="1"/>
  <c r="K33"/>
  <c r="L33"/>
  <c r="M33" s="1"/>
  <c r="I34"/>
  <c r="N34" s="1"/>
  <c r="J34"/>
  <c r="O34" s="1"/>
  <c r="K34"/>
  <c r="L34"/>
  <c r="M34" s="1"/>
  <c r="I35"/>
  <c r="N35" s="1"/>
  <c r="J35"/>
  <c r="O35" s="1"/>
  <c r="K35"/>
  <c r="L35"/>
  <c r="M35" s="1"/>
  <c r="I36"/>
  <c r="N36" s="1"/>
  <c r="J36"/>
  <c r="O36" s="1"/>
  <c r="K36"/>
  <c r="L36"/>
  <c r="M36" s="1"/>
  <c r="I37"/>
  <c r="N37" s="1"/>
  <c r="J37"/>
  <c r="O37" s="1"/>
  <c r="K37"/>
  <c r="L37"/>
  <c r="M37" s="1"/>
  <c r="I38"/>
  <c r="N38" s="1"/>
  <c r="J38"/>
  <c r="O38" s="1"/>
  <c r="K38"/>
  <c r="L38"/>
  <c r="M38" s="1"/>
  <c r="I39"/>
  <c r="N39" s="1"/>
  <c r="J39"/>
  <c r="O39" s="1"/>
  <c r="K39"/>
  <c r="L39"/>
  <c r="M39" s="1"/>
  <c r="I40"/>
  <c r="N40" s="1"/>
  <c r="J40"/>
  <c r="O40" s="1"/>
  <c r="K40"/>
  <c r="L40"/>
  <c r="M40" s="1"/>
  <c r="I41"/>
  <c r="N41" s="1"/>
  <c r="J41"/>
  <c r="O41" s="1"/>
  <c r="K41"/>
  <c r="L41"/>
  <c r="M41" s="1"/>
  <c r="I42"/>
  <c r="N42" s="1"/>
  <c r="J42"/>
  <c r="O42" s="1"/>
  <c r="K42"/>
  <c r="L42"/>
  <c r="M42" s="1"/>
  <c r="I43"/>
  <c r="N43" s="1"/>
  <c r="J43"/>
  <c r="O43" s="1"/>
  <c r="K43"/>
  <c r="L43"/>
  <c r="M43" s="1"/>
  <c r="I44"/>
  <c r="N44" s="1"/>
  <c r="J44"/>
  <c r="O44" s="1"/>
  <c r="K44"/>
  <c r="L44"/>
  <c r="M44" s="1"/>
  <c r="I45"/>
  <c r="N45" s="1"/>
  <c r="J45"/>
  <c r="O45" s="1"/>
  <c r="K45"/>
  <c r="L45"/>
  <c r="M45" s="1"/>
  <c r="I46"/>
  <c r="N46" s="1"/>
  <c r="J46"/>
  <c r="O46" s="1"/>
  <c r="K46"/>
  <c r="L46"/>
  <c r="M46" s="1"/>
  <c r="I47"/>
  <c r="N47" s="1"/>
  <c r="J47"/>
  <c r="O47" s="1"/>
  <c r="K47"/>
  <c r="L47"/>
  <c r="M47" s="1"/>
  <c r="I48"/>
  <c r="N48" s="1"/>
  <c r="J48"/>
  <c r="O48" s="1"/>
  <c r="K48"/>
  <c r="L48"/>
  <c r="M48" s="1"/>
  <c r="I49"/>
  <c r="N49" s="1"/>
  <c r="J49"/>
  <c r="O49" s="1"/>
  <c r="K49"/>
  <c r="L49"/>
  <c r="M49" s="1"/>
  <c r="I50"/>
  <c r="N50" s="1"/>
  <c r="J50"/>
  <c r="O50" s="1"/>
  <c r="K50"/>
  <c r="L50"/>
  <c r="M50" s="1"/>
  <c r="I51"/>
  <c r="N51" s="1"/>
  <c r="J51"/>
  <c r="O51" s="1"/>
  <c r="K51"/>
  <c r="L51"/>
  <c r="M51" s="1"/>
  <c r="I52"/>
  <c r="N52" s="1"/>
  <c r="J52"/>
  <c r="O52" s="1"/>
  <c r="K52"/>
  <c r="L52"/>
  <c r="M52" s="1"/>
  <c r="I53"/>
  <c r="N53" s="1"/>
  <c r="J53"/>
  <c r="O53" s="1"/>
  <c r="K53"/>
  <c r="L53"/>
  <c r="M53" s="1"/>
  <c r="I54"/>
  <c r="N54" s="1"/>
  <c r="J54"/>
  <c r="O54" s="1"/>
  <c r="K54"/>
  <c r="L54"/>
  <c r="M54" s="1"/>
  <c r="I55"/>
  <c r="N55" s="1"/>
  <c r="J55"/>
  <c r="O55" s="1"/>
  <c r="K55"/>
  <c r="L55"/>
  <c r="M55" s="1"/>
  <c r="I56"/>
  <c r="N56" s="1"/>
  <c r="J56"/>
  <c r="O56" s="1"/>
  <c r="K56"/>
  <c r="L56"/>
  <c r="M56" s="1"/>
  <c r="I57"/>
  <c r="N57" s="1"/>
  <c r="J57"/>
  <c r="O57" s="1"/>
  <c r="K57"/>
  <c r="L57"/>
  <c r="M57" s="1"/>
  <c r="I58"/>
  <c r="N58" s="1"/>
  <c r="J58"/>
  <c r="O58" s="1"/>
  <c r="K58"/>
  <c r="L58"/>
  <c r="M58" s="1"/>
  <c r="I59"/>
  <c r="N59" s="1"/>
  <c r="J59"/>
  <c r="O59" s="1"/>
  <c r="K59"/>
  <c r="L59"/>
  <c r="M59" s="1"/>
  <c r="I60"/>
  <c r="N60" s="1"/>
  <c r="J60"/>
  <c r="O60" s="1"/>
  <c r="K60"/>
  <c r="L60"/>
  <c r="M60" s="1"/>
  <c r="I61"/>
  <c r="N61" s="1"/>
  <c r="J61"/>
  <c r="O61" s="1"/>
  <c r="K61"/>
  <c r="L61"/>
  <c r="M61" s="1"/>
  <c r="I62"/>
  <c r="N62" s="1"/>
  <c r="J62"/>
  <c r="O62" s="1"/>
  <c r="K62"/>
  <c r="L62"/>
  <c r="M62" s="1"/>
  <c r="I63"/>
  <c r="N63" s="1"/>
  <c r="J63"/>
  <c r="O63" s="1"/>
  <c r="K63"/>
  <c r="L63"/>
  <c r="M63" s="1"/>
  <c r="I64"/>
  <c r="N64" s="1"/>
  <c r="J64"/>
  <c r="O64" s="1"/>
  <c r="K64"/>
  <c r="L64"/>
  <c r="M64" s="1"/>
  <c r="I65"/>
  <c r="N65" s="1"/>
  <c r="J65"/>
  <c r="O65" s="1"/>
  <c r="K65"/>
  <c r="L65"/>
  <c r="M65" s="1"/>
  <c r="I66"/>
  <c r="N66" s="1"/>
  <c r="J66"/>
  <c r="O66" s="1"/>
  <c r="K66"/>
  <c r="L66"/>
  <c r="M66" s="1"/>
  <c r="I67"/>
  <c r="N67" s="1"/>
  <c r="J67"/>
  <c r="O67" s="1"/>
  <c r="K67"/>
  <c r="L67"/>
  <c r="M67" s="1"/>
  <c r="I68"/>
  <c r="N68" s="1"/>
  <c r="J68"/>
  <c r="O68" s="1"/>
  <c r="K68"/>
  <c r="L68"/>
  <c r="M68" s="1"/>
  <c r="I69"/>
  <c r="N69" s="1"/>
  <c r="J69"/>
  <c r="O69" s="1"/>
  <c r="K69"/>
  <c r="L69"/>
  <c r="M69" s="1"/>
  <c r="I70"/>
  <c r="N70" s="1"/>
  <c r="J70"/>
  <c r="O70" s="1"/>
  <c r="K70"/>
  <c r="L70"/>
  <c r="M70" s="1"/>
  <c r="I71"/>
  <c r="N71" s="1"/>
  <c r="J71"/>
  <c r="O71" s="1"/>
  <c r="K71"/>
  <c r="L71"/>
  <c r="M71" s="1"/>
  <c r="I72"/>
  <c r="N72" s="1"/>
  <c r="J72"/>
  <c r="O72" s="1"/>
  <c r="K72"/>
  <c r="L72"/>
  <c r="M72" s="1"/>
  <c r="I73"/>
  <c r="N73" s="1"/>
  <c r="J73"/>
  <c r="O73" s="1"/>
  <c r="K73"/>
  <c r="L73"/>
  <c r="M73" s="1"/>
  <c r="I74"/>
  <c r="N74" s="1"/>
  <c r="J74"/>
  <c r="O74" s="1"/>
  <c r="K74"/>
  <c r="L74"/>
  <c r="M74" s="1"/>
  <c r="I75"/>
  <c r="N75" s="1"/>
  <c r="J75"/>
  <c r="O75" s="1"/>
  <c r="K75"/>
  <c r="L75"/>
  <c r="M75" s="1"/>
  <c r="I76"/>
  <c r="N76" s="1"/>
  <c r="J76"/>
  <c r="O76" s="1"/>
  <c r="K76"/>
  <c r="L76"/>
  <c r="M76" s="1"/>
  <c r="I77"/>
  <c r="N77" s="1"/>
  <c r="J77"/>
  <c r="O77" s="1"/>
  <c r="K77"/>
  <c r="L77"/>
  <c r="M77" s="1"/>
  <c r="I78"/>
  <c r="N78" s="1"/>
  <c r="J78"/>
  <c r="O78" s="1"/>
  <c r="K78"/>
  <c r="L78"/>
  <c r="M78" s="1"/>
  <c r="I79"/>
  <c r="N79" s="1"/>
  <c r="J79"/>
  <c r="O79" s="1"/>
  <c r="K79"/>
  <c r="L79"/>
  <c r="M79" s="1"/>
  <c r="I80"/>
  <c r="N80" s="1"/>
  <c r="J80"/>
  <c r="O80" s="1"/>
  <c r="K80"/>
  <c r="L80"/>
  <c r="M80" s="1"/>
  <c r="I81"/>
  <c r="N81" s="1"/>
  <c r="J81"/>
  <c r="O81" s="1"/>
  <c r="K81"/>
  <c r="L81"/>
  <c r="M81" s="1"/>
  <c r="I82"/>
  <c r="N82" s="1"/>
  <c r="J82"/>
  <c r="O82" s="1"/>
  <c r="K82"/>
  <c r="L82"/>
  <c r="M82" s="1"/>
  <c r="I83"/>
  <c r="N83" s="1"/>
  <c r="J83"/>
  <c r="O83" s="1"/>
  <c r="K83"/>
  <c r="L83"/>
  <c r="M83" s="1"/>
  <c r="I84"/>
  <c r="N84" s="1"/>
  <c r="J84"/>
  <c r="O84" s="1"/>
  <c r="K84"/>
  <c r="L84"/>
  <c r="M84" s="1"/>
  <c r="I85"/>
  <c r="N85" s="1"/>
  <c r="J85"/>
  <c r="O85" s="1"/>
  <c r="K85"/>
  <c r="L85"/>
  <c r="M85" s="1"/>
  <c r="I86"/>
  <c r="N86" s="1"/>
  <c r="J86"/>
  <c r="O86" s="1"/>
  <c r="K86"/>
  <c r="L86"/>
  <c r="M86" s="1"/>
  <c r="I87"/>
  <c r="N87" s="1"/>
  <c r="J87"/>
  <c r="O87" s="1"/>
  <c r="K87"/>
  <c r="L87"/>
  <c r="M87" s="1"/>
  <c r="I88"/>
  <c r="N88" s="1"/>
  <c r="J88"/>
  <c r="O88" s="1"/>
  <c r="K88"/>
  <c r="L88"/>
  <c r="M88" s="1"/>
  <c r="I89"/>
  <c r="N89" s="1"/>
  <c r="J89"/>
  <c r="O89" s="1"/>
  <c r="K89"/>
  <c r="L89"/>
  <c r="M89" s="1"/>
  <c r="I90"/>
  <c r="N90" s="1"/>
  <c r="J90"/>
  <c r="O90" s="1"/>
  <c r="K90"/>
  <c r="L90"/>
  <c r="M90" s="1"/>
  <c r="I91"/>
  <c r="N91" s="1"/>
  <c r="J91"/>
  <c r="O91" s="1"/>
  <c r="K91"/>
  <c r="L91"/>
  <c r="M91" s="1"/>
  <c r="I92"/>
  <c r="N92" s="1"/>
  <c r="J92"/>
  <c r="O92" s="1"/>
  <c r="K92"/>
  <c r="L92"/>
  <c r="M92" s="1"/>
  <c r="I93"/>
  <c r="N93" s="1"/>
  <c r="J93"/>
  <c r="O93" s="1"/>
  <c r="K93"/>
  <c r="L93"/>
  <c r="M93" s="1"/>
  <c r="I94"/>
  <c r="N94" s="1"/>
  <c r="J94"/>
  <c r="O94" s="1"/>
  <c r="K94"/>
  <c r="L94"/>
  <c r="M94" s="1"/>
  <c r="I95"/>
  <c r="N95" s="1"/>
  <c r="J95"/>
  <c r="O95" s="1"/>
  <c r="K95"/>
  <c r="L95"/>
  <c r="M95" s="1"/>
  <c r="I96"/>
  <c r="N96" s="1"/>
  <c r="J96"/>
  <c r="O96" s="1"/>
  <c r="K96"/>
  <c r="L96"/>
  <c r="M96" s="1"/>
  <c r="I97"/>
  <c r="N97" s="1"/>
  <c r="J97"/>
  <c r="O97" s="1"/>
  <c r="K97"/>
  <c r="L97"/>
  <c r="M97" s="1"/>
  <c r="I98"/>
  <c r="N98" s="1"/>
  <c r="J98"/>
  <c r="O98" s="1"/>
  <c r="K98"/>
  <c r="L98"/>
  <c r="M98" s="1"/>
  <c r="I99"/>
  <c r="N99" s="1"/>
  <c r="J99"/>
  <c r="O99" s="1"/>
  <c r="K99"/>
  <c r="L99"/>
  <c r="M99" s="1"/>
  <c r="I100"/>
  <c r="N100" s="1"/>
  <c r="J100"/>
  <c r="O100" s="1"/>
  <c r="K100"/>
  <c r="L100"/>
  <c r="M100" s="1"/>
  <c r="I101"/>
  <c r="N101" s="1"/>
  <c r="J101"/>
  <c r="O101" s="1"/>
  <c r="K101"/>
  <c r="L101"/>
  <c r="M101" s="1"/>
  <c r="I102"/>
  <c r="N102" s="1"/>
  <c r="J102"/>
  <c r="O102" s="1"/>
  <c r="K102"/>
  <c r="L102"/>
  <c r="M102" s="1"/>
  <c r="I103"/>
  <c r="N103" s="1"/>
  <c r="J103"/>
  <c r="O103" s="1"/>
  <c r="K103"/>
  <c r="L103"/>
  <c r="M103" s="1"/>
  <c r="I104"/>
  <c r="N104" s="1"/>
  <c r="J104"/>
  <c r="O104" s="1"/>
  <c r="K104"/>
  <c r="L104"/>
  <c r="M104" s="1"/>
  <c r="I105"/>
  <c r="N105" s="1"/>
  <c r="J105"/>
  <c r="O105" s="1"/>
  <c r="K105"/>
  <c r="L105"/>
  <c r="M105" s="1"/>
  <c r="I106"/>
  <c r="N106" s="1"/>
  <c r="J106"/>
  <c r="O106" s="1"/>
  <c r="K106"/>
  <c r="L106"/>
  <c r="M106" s="1"/>
  <c r="I107"/>
  <c r="N107" s="1"/>
  <c r="J107"/>
  <c r="O107" s="1"/>
  <c r="K107"/>
  <c r="L107"/>
  <c r="M107" s="1"/>
  <c r="I108"/>
  <c r="N108" s="1"/>
  <c r="J108"/>
  <c r="O108" s="1"/>
  <c r="K108"/>
  <c r="L108"/>
  <c r="M108" s="1"/>
  <c r="I109"/>
  <c r="N109" s="1"/>
  <c r="J109"/>
  <c r="O109" s="1"/>
  <c r="K109"/>
  <c r="L109"/>
  <c r="M109" s="1"/>
  <c r="I110"/>
  <c r="N110" s="1"/>
  <c r="J110"/>
  <c r="O110" s="1"/>
  <c r="K110"/>
  <c r="L110"/>
  <c r="M110" s="1"/>
  <c r="I111"/>
  <c r="N111" s="1"/>
  <c r="J111"/>
  <c r="O111" s="1"/>
  <c r="K111"/>
  <c r="L111"/>
  <c r="M111" s="1"/>
  <c r="I112"/>
  <c r="N112" s="1"/>
  <c r="J112"/>
  <c r="O112" s="1"/>
  <c r="K112"/>
  <c r="L112"/>
  <c r="M112" s="1"/>
  <c r="I113"/>
  <c r="N113" s="1"/>
  <c r="J113"/>
  <c r="O113" s="1"/>
  <c r="K113"/>
  <c r="L113"/>
  <c r="M113" s="1"/>
  <c r="I114"/>
  <c r="N114" s="1"/>
  <c r="J114"/>
  <c r="O114" s="1"/>
  <c r="K114"/>
  <c r="L114"/>
  <c r="M114" s="1"/>
  <c r="I115"/>
  <c r="N115" s="1"/>
  <c r="J115"/>
  <c r="O115" s="1"/>
  <c r="K115"/>
  <c r="L115"/>
  <c r="M115" s="1"/>
  <c r="I116"/>
  <c r="N116" s="1"/>
  <c r="J116"/>
  <c r="O116" s="1"/>
  <c r="K116"/>
  <c r="L116"/>
  <c r="M116" s="1"/>
  <c r="I117"/>
  <c r="N117" s="1"/>
  <c r="J117"/>
  <c r="O117" s="1"/>
  <c r="K117"/>
  <c r="L117"/>
  <c r="M117" s="1"/>
  <c r="I118"/>
  <c r="N118" s="1"/>
  <c r="J118"/>
  <c r="O118" s="1"/>
  <c r="K118"/>
  <c r="L118"/>
  <c r="M118" s="1"/>
  <c r="I119"/>
  <c r="N119" s="1"/>
  <c r="J119"/>
  <c r="O119" s="1"/>
  <c r="K119"/>
  <c r="L119"/>
  <c r="M119" s="1"/>
  <c r="I120"/>
  <c r="N120" s="1"/>
  <c r="J120"/>
  <c r="O120" s="1"/>
  <c r="K120"/>
  <c r="L120"/>
  <c r="M120" s="1"/>
  <c r="I121"/>
  <c r="N121" s="1"/>
  <c r="J121"/>
  <c r="O121" s="1"/>
  <c r="K121"/>
  <c r="L121"/>
  <c r="M121" s="1"/>
  <c r="I122"/>
  <c r="N122" s="1"/>
  <c r="J122"/>
  <c r="O122" s="1"/>
  <c r="K122"/>
  <c r="L122"/>
  <c r="M122" s="1"/>
  <c r="I123"/>
  <c r="N123" s="1"/>
  <c r="J123"/>
  <c r="O123" s="1"/>
  <c r="K123"/>
  <c r="L123"/>
  <c r="M123" s="1"/>
  <c r="I124"/>
  <c r="N124" s="1"/>
  <c r="J124"/>
  <c r="O124" s="1"/>
  <c r="K124"/>
  <c r="L124"/>
  <c r="M124" s="1"/>
  <c r="I125"/>
  <c r="N125" s="1"/>
  <c r="J125"/>
  <c r="O125" s="1"/>
  <c r="K125"/>
  <c r="L125"/>
  <c r="M125" s="1"/>
  <c r="I126"/>
  <c r="N126" s="1"/>
  <c r="J126"/>
  <c r="O126" s="1"/>
  <c r="K126"/>
  <c r="L126"/>
  <c r="M126" s="1"/>
  <c r="I127"/>
  <c r="N127" s="1"/>
  <c r="J127"/>
  <c r="O127" s="1"/>
  <c r="K127"/>
  <c r="L127"/>
  <c r="M127" s="1"/>
  <c r="I128"/>
  <c r="N128" s="1"/>
  <c r="J128"/>
  <c r="O128" s="1"/>
  <c r="K128"/>
  <c r="L128"/>
  <c r="M128" s="1"/>
  <c r="I129"/>
  <c r="N129" s="1"/>
  <c r="J129"/>
  <c r="O129" s="1"/>
  <c r="K129"/>
  <c r="L129"/>
  <c r="M129" s="1"/>
  <c r="I130"/>
  <c r="N130" s="1"/>
  <c r="J130"/>
  <c r="O130" s="1"/>
  <c r="K130"/>
  <c r="L130"/>
  <c r="M130" s="1"/>
  <c r="I131"/>
  <c r="N131" s="1"/>
  <c r="J131"/>
  <c r="O131" s="1"/>
  <c r="K131"/>
  <c r="L131"/>
  <c r="M131" s="1"/>
  <c r="I132"/>
  <c r="N132" s="1"/>
  <c r="J132"/>
  <c r="O132" s="1"/>
  <c r="K132"/>
  <c r="L132"/>
  <c r="M132" s="1"/>
  <c r="I133"/>
  <c r="N133" s="1"/>
  <c r="J133"/>
  <c r="O133" s="1"/>
  <c r="K133"/>
  <c r="L133"/>
  <c r="M133" s="1"/>
  <c r="I134"/>
  <c r="N134" s="1"/>
  <c r="J134"/>
  <c r="O134" s="1"/>
  <c r="K134"/>
  <c r="L134"/>
  <c r="M134" s="1"/>
  <c r="I135"/>
  <c r="N135" s="1"/>
  <c r="J135"/>
  <c r="O135" s="1"/>
  <c r="K135"/>
  <c r="L135"/>
  <c r="M135" s="1"/>
  <c r="I136"/>
  <c r="N136" s="1"/>
  <c r="J136"/>
  <c r="O136" s="1"/>
  <c r="K136"/>
  <c r="L136"/>
  <c r="M136" s="1"/>
  <c r="I137"/>
  <c r="N137" s="1"/>
  <c r="J137"/>
  <c r="O137" s="1"/>
  <c r="K137"/>
  <c r="L137"/>
  <c r="M137" s="1"/>
  <c r="I138"/>
  <c r="N138" s="1"/>
  <c r="J138"/>
  <c r="O138" s="1"/>
  <c r="K138"/>
  <c r="L138"/>
  <c r="M138" s="1"/>
  <c r="I139"/>
  <c r="N139" s="1"/>
  <c r="J139"/>
  <c r="O139" s="1"/>
  <c r="K139"/>
  <c r="L139"/>
  <c r="M139" s="1"/>
  <c r="I140"/>
  <c r="N140" s="1"/>
  <c r="J140"/>
  <c r="O140" s="1"/>
  <c r="K140"/>
  <c r="L140"/>
  <c r="M140" s="1"/>
  <c r="I141"/>
  <c r="N141" s="1"/>
  <c r="J141"/>
  <c r="O141" s="1"/>
  <c r="K141"/>
  <c r="L141"/>
  <c r="M141" s="1"/>
  <c r="I142"/>
  <c r="N142" s="1"/>
  <c r="J142"/>
  <c r="O142" s="1"/>
  <c r="K142"/>
  <c r="L142"/>
  <c r="M142" s="1"/>
  <c r="I143"/>
  <c r="N143" s="1"/>
  <c r="J143"/>
  <c r="O143" s="1"/>
  <c r="K143"/>
  <c r="L143"/>
  <c r="M143" s="1"/>
  <c r="I144"/>
  <c r="N144" s="1"/>
  <c r="J144"/>
  <c r="O144" s="1"/>
  <c r="K144"/>
  <c r="L144"/>
  <c r="M144" s="1"/>
  <c r="I145"/>
  <c r="N145" s="1"/>
  <c r="J145"/>
  <c r="O145" s="1"/>
  <c r="K145"/>
  <c r="L145"/>
  <c r="M145" s="1"/>
  <c r="I146"/>
  <c r="N146" s="1"/>
  <c r="J146"/>
  <c r="O146" s="1"/>
  <c r="K146"/>
  <c r="L146"/>
  <c r="M146" s="1"/>
  <c r="I147"/>
  <c r="N147" s="1"/>
  <c r="J147"/>
  <c r="O147" s="1"/>
  <c r="K147"/>
  <c r="L147"/>
  <c r="M147" s="1"/>
  <c r="I148"/>
  <c r="N148" s="1"/>
  <c r="J148"/>
  <c r="O148" s="1"/>
  <c r="K148"/>
  <c r="L148"/>
  <c r="M148" s="1"/>
  <c r="I149"/>
  <c r="N149" s="1"/>
  <c r="J149"/>
  <c r="O149" s="1"/>
  <c r="K149"/>
  <c r="L149"/>
  <c r="M149" s="1"/>
  <c r="I150"/>
  <c r="N150" s="1"/>
  <c r="J150"/>
  <c r="O150" s="1"/>
  <c r="K150"/>
  <c r="L150"/>
  <c r="M150" s="1"/>
  <c r="I151"/>
  <c r="N151" s="1"/>
  <c r="J151"/>
  <c r="O151" s="1"/>
  <c r="K151"/>
  <c r="L151"/>
  <c r="M151" s="1"/>
  <c r="I152"/>
  <c r="N152" s="1"/>
  <c r="J152"/>
  <c r="O152" s="1"/>
  <c r="K152"/>
  <c r="L152"/>
  <c r="M152" s="1"/>
  <c r="I153"/>
  <c r="N153" s="1"/>
  <c r="J153"/>
  <c r="O153" s="1"/>
  <c r="K153"/>
  <c r="L153"/>
  <c r="M153" s="1"/>
  <c r="I154"/>
  <c r="N154" s="1"/>
  <c r="J154"/>
  <c r="O154" s="1"/>
  <c r="K154"/>
  <c r="L154"/>
  <c r="M154" s="1"/>
  <c r="I155"/>
  <c r="N155" s="1"/>
  <c r="J155"/>
  <c r="O155" s="1"/>
  <c r="K155"/>
  <c r="L155"/>
  <c r="M155" s="1"/>
  <c r="I156"/>
  <c r="N156" s="1"/>
  <c r="J156"/>
  <c r="O156" s="1"/>
  <c r="K156"/>
  <c r="L156"/>
  <c r="M156" s="1"/>
  <c r="I157"/>
  <c r="N157" s="1"/>
  <c r="J157"/>
  <c r="O157" s="1"/>
  <c r="K157"/>
  <c r="L157"/>
  <c r="M157" s="1"/>
  <c r="I158"/>
  <c r="N158" s="1"/>
  <c r="J158"/>
  <c r="O158" s="1"/>
  <c r="K158"/>
  <c r="L158"/>
  <c r="M158" s="1"/>
  <c r="I159"/>
  <c r="N159" s="1"/>
  <c r="J159"/>
  <c r="O159" s="1"/>
  <c r="K159"/>
  <c r="L159"/>
  <c r="M159" s="1"/>
  <c r="I160"/>
  <c r="N160" s="1"/>
  <c r="J160"/>
  <c r="O160" s="1"/>
  <c r="K160"/>
  <c r="L160"/>
  <c r="M160" s="1"/>
  <c r="I161"/>
  <c r="N161" s="1"/>
  <c r="J161"/>
  <c r="O161" s="1"/>
  <c r="K161"/>
  <c r="L161"/>
  <c r="M161" s="1"/>
  <c r="I162"/>
  <c r="N162" s="1"/>
  <c r="J162"/>
  <c r="O162" s="1"/>
  <c r="K162"/>
  <c r="L162"/>
  <c r="M162" s="1"/>
  <c r="I163"/>
  <c r="N163" s="1"/>
  <c r="J163"/>
  <c r="O163" s="1"/>
  <c r="K163"/>
  <c r="L163"/>
  <c r="M163" s="1"/>
  <c r="I164"/>
  <c r="N164" s="1"/>
  <c r="J164"/>
  <c r="O164" s="1"/>
  <c r="K164"/>
  <c r="L164"/>
  <c r="M164" s="1"/>
  <c r="I165"/>
  <c r="N165" s="1"/>
  <c r="J165"/>
  <c r="O165" s="1"/>
  <c r="K165"/>
  <c r="L165"/>
  <c r="M165" s="1"/>
  <c r="I166"/>
  <c r="N166" s="1"/>
  <c r="J166"/>
  <c r="O166" s="1"/>
  <c r="K166"/>
  <c r="L166"/>
  <c r="M166" s="1"/>
  <c r="I167"/>
  <c r="N167" s="1"/>
  <c r="J167"/>
  <c r="O167" s="1"/>
  <c r="K167"/>
  <c r="L167"/>
  <c r="M167" s="1"/>
  <c r="I168"/>
  <c r="N168" s="1"/>
  <c r="J168"/>
  <c r="O168" s="1"/>
  <c r="K168"/>
  <c r="L168"/>
  <c r="M168" s="1"/>
  <c r="I169"/>
  <c r="N169" s="1"/>
  <c r="J169"/>
  <c r="O169" s="1"/>
  <c r="K169"/>
  <c r="L169"/>
  <c r="M169" s="1"/>
  <c r="I170"/>
  <c r="N170" s="1"/>
  <c r="J170"/>
  <c r="O170" s="1"/>
  <c r="K170"/>
  <c r="L170"/>
  <c r="M170" s="1"/>
  <c r="I171"/>
  <c r="N171" s="1"/>
  <c r="J171"/>
  <c r="O171" s="1"/>
  <c r="K171"/>
  <c r="L171"/>
  <c r="M171" s="1"/>
  <c r="I172"/>
  <c r="N172" s="1"/>
  <c r="J172"/>
  <c r="O172" s="1"/>
  <c r="K172"/>
  <c r="L172"/>
  <c r="M172" s="1"/>
  <c r="I173"/>
  <c r="N173" s="1"/>
  <c r="J173"/>
  <c r="O173" s="1"/>
  <c r="K173"/>
  <c r="L173"/>
  <c r="M173" s="1"/>
  <c r="I174"/>
  <c r="N174" s="1"/>
  <c r="J174"/>
  <c r="O174" s="1"/>
  <c r="K174"/>
  <c r="L174"/>
  <c r="M174" s="1"/>
  <c r="I175"/>
  <c r="N175" s="1"/>
  <c r="J175"/>
  <c r="O175" s="1"/>
  <c r="K175"/>
  <c r="L175"/>
  <c r="M175" s="1"/>
  <c r="I176"/>
  <c r="N176" s="1"/>
  <c r="J176"/>
  <c r="O176" s="1"/>
  <c r="K176"/>
  <c r="L176"/>
  <c r="M176" s="1"/>
  <c r="I177"/>
  <c r="N177" s="1"/>
  <c r="J177"/>
  <c r="O177" s="1"/>
  <c r="K177"/>
  <c r="L177"/>
  <c r="M177" s="1"/>
  <c r="I178"/>
  <c r="N178" s="1"/>
  <c r="J178"/>
  <c r="O178" s="1"/>
  <c r="K178"/>
  <c r="L178"/>
  <c r="M178" s="1"/>
  <c r="I179"/>
  <c r="N179" s="1"/>
  <c r="J179"/>
  <c r="O179" s="1"/>
  <c r="K179"/>
  <c r="L179"/>
  <c r="M179" s="1"/>
  <c r="I180"/>
  <c r="N180" s="1"/>
  <c r="J180"/>
  <c r="O180" s="1"/>
  <c r="K180"/>
  <c r="L180"/>
  <c r="M180" s="1"/>
  <c r="I181"/>
  <c r="N181" s="1"/>
  <c r="J181"/>
  <c r="O181" s="1"/>
  <c r="K181"/>
  <c r="L181"/>
  <c r="M181" s="1"/>
  <c r="I182"/>
  <c r="N182" s="1"/>
  <c r="J182"/>
  <c r="O182" s="1"/>
  <c r="K182"/>
  <c r="L182"/>
  <c r="M182" s="1"/>
  <c r="I183"/>
  <c r="N183" s="1"/>
  <c r="J183"/>
  <c r="O183" s="1"/>
  <c r="K183"/>
  <c r="L183"/>
  <c r="M183" s="1"/>
  <c r="I184"/>
  <c r="N184" s="1"/>
  <c r="J184"/>
  <c r="O184" s="1"/>
  <c r="K184"/>
  <c r="L184"/>
  <c r="M184" s="1"/>
  <c r="I185"/>
  <c r="N185" s="1"/>
  <c r="J185"/>
  <c r="O185" s="1"/>
  <c r="K185"/>
  <c r="L185"/>
  <c r="M185" s="1"/>
  <c r="I186"/>
  <c r="N186" s="1"/>
  <c r="J186"/>
  <c r="O186" s="1"/>
  <c r="K186"/>
  <c r="L186"/>
  <c r="M186" s="1"/>
  <c r="I187"/>
  <c r="N187" s="1"/>
  <c r="J187"/>
  <c r="O187" s="1"/>
  <c r="K187"/>
  <c r="L187"/>
  <c r="M187" s="1"/>
  <c r="I188"/>
  <c r="N188" s="1"/>
  <c r="J188"/>
  <c r="O188" s="1"/>
  <c r="K188"/>
  <c r="L188"/>
  <c r="M188" s="1"/>
  <c r="I189"/>
  <c r="N189" s="1"/>
  <c r="J189"/>
  <c r="O189" s="1"/>
  <c r="K189"/>
  <c r="L189"/>
  <c r="M189" s="1"/>
  <c r="I190"/>
  <c r="N190" s="1"/>
  <c r="J190"/>
  <c r="O190" s="1"/>
  <c r="K190"/>
  <c r="L190"/>
  <c r="M190" s="1"/>
  <c r="I191"/>
  <c r="N191" s="1"/>
  <c r="J191"/>
  <c r="O191" s="1"/>
  <c r="K191"/>
  <c r="L191"/>
  <c r="M191" s="1"/>
  <c r="I192"/>
  <c r="N192" s="1"/>
  <c r="J192"/>
  <c r="O192" s="1"/>
  <c r="K192"/>
  <c r="L192"/>
  <c r="M192" s="1"/>
  <c r="I193"/>
  <c r="N193" s="1"/>
  <c r="J193"/>
  <c r="O193" s="1"/>
  <c r="K193"/>
  <c r="L193"/>
  <c r="M193" s="1"/>
  <c r="I194"/>
  <c r="N194" s="1"/>
  <c r="J194"/>
  <c r="O194" s="1"/>
  <c r="K194"/>
  <c r="L194"/>
  <c r="M194" s="1"/>
  <c r="I195"/>
  <c r="N195" s="1"/>
  <c r="J195"/>
  <c r="O195" s="1"/>
  <c r="K195"/>
  <c r="L195"/>
  <c r="M195" s="1"/>
  <c r="I196"/>
  <c r="N196" s="1"/>
  <c r="J196"/>
  <c r="O196" s="1"/>
  <c r="K196"/>
  <c r="L196"/>
  <c r="M196" s="1"/>
  <c r="I197"/>
  <c r="N197" s="1"/>
  <c r="J197"/>
  <c r="O197" s="1"/>
  <c r="K197"/>
  <c r="L197"/>
  <c r="M197" s="1"/>
  <c r="I198"/>
  <c r="N198" s="1"/>
  <c r="J198"/>
  <c r="O198" s="1"/>
  <c r="K198"/>
  <c r="L198"/>
  <c r="M198" s="1"/>
  <c r="I199"/>
  <c r="N199" s="1"/>
  <c r="J199"/>
  <c r="O199" s="1"/>
  <c r="K199"/>
  <c r="L199"/>
  <c r="M199" s="1"/>
  <c r="I200"/>
  <c r="N200" s="1"/>
  <c r="J200"/>
  <c r="O200" s="1"/>
  <c r="K200"/>
  <c r="L200"/>
  <c r="M200" s="1"/>
  <c r="I201"/>
  <c r="N201" s="1"/>
  <c r="J201"/>
  <c r="O201" s="1"/>
  <c r="K201"/>
  <c r="L201"/>
  <c r="M201" s="1"/>
  <c r="I202"/>
  <c r="N202" s="1"/>
  <c r="J202"/>
  <c r="O202" s="1"/>
  <c r="K202"/>
  <c r="L202"/>
  <c r="M202" s="1"/>
  <c r="I203"/>
  <c r="N203" s="1"/>
  <c r="J203"/>
  <c r="O203" s="1"/>
  <c r="K203"/>
  <c r="L203"/>
  <c r="M203" s="1"/>
  <c r="I204"/>
  <c r="N204" s="1"/>
  <c r="J204"/>
  <c r="O204" s="1"/>
  <c r="K204"/>
  <c r="L204"/>
  <c r="M204" s="1"/>
  <c r="I205"/>
  <c r="N205" s="1"/>
  <c r="J205"/>
  <c r="O205" s="1"/>
  <c r="K205"/>
  <c r="L205"/>
  <c r="M205" s="1"/>
  <c r="I206"/>
  <c r="N206" s="1"/>
  <c r="J206"/>
  <c r="O206" s="1"/>
  <c r="K206"/>
  <c r="L206"/>
  <c r="M206" s="1"/>
  <c r="I207"/>
  <c r="N207" s="1"/>
  <c r="J207"/>
  <c r="O207" s="1"/>
  <c r="K207"/>
  <c r="L207"/>
  <c r="M207" s="1"/>
  <c r="I208"/>
  <c r="N208" s="1"/>
  <c r="J208"/>
  <c r="O208" s="1"/>
  <c r="K208"/>
  <c r="L208"/>
  <c r="M208" s="1"/>
  <c r="I209"/>
  <c r="N209" s="1"/>
  <c r="J209"/>
  <c r="O209" s="1"/>
  <c r="K209"/>
  <c r="L209"/>
  <c r="M209" s="1"/>
  <c r="I210"/>
  <c r="N210" s="1"/>
  <c r="J210"/>
  <c r="O210" s="1"/>
  <c r="K210"/>
  <c r="L210"/>
  <c r="M210" s="1"/>
  <c r="I211"/>
  <c r="N211" s="1"/>
  <c r="J211"/>
  <c r="O211" s="1"/>
  <c r="K211"/>
  <c r="L211"/>
  <c r="M211" s="1"/>
  <c r="I212"/>
  <c r="N212" s="1"/>
  <c r="J212"/>
  <c r="O212" s="1"/>
  <c r="K212"/>
  <c r="L212"/>
  <c r="M212" s="1"/>
  <c r="I213"/>
  <c r="N213" s="1"/>
  <c r="J213"/>
  <c r="O213" s="1"/>
  <c r="K213"/>
  <c r="L213"/>
  <c r="M213" s="1"/>
  <c r="I214"/>
  <c r="N214" s="1"/>
  <c r="J214"/>
  <c r="O214" s="1"/>
  <c r="K214"/>
  <c r="L214"/>
  <c r="M214" s="1"/>
  <c r="I215"/>
  <c r="N215" s="1"/>
  <c r="J215"/>
  <c r="O215" s="1"/>
  <c r="K215"/>
  <c r="L215"/>
  <c r="M215" s="1"/>
  <c r="I216"/>
  <c r="N216" s="1"/>
  <c r="J216"/>
  <c r="O216" s="1"/>
  <c r="K216"/>
  <c r="L216"/>
  <c r="M216" s="1"/>
  <c r="I217"/>
  <c r="N217" s="1"/>
  <c r="J217"/>
  <c r="O217" s="1"/>
  <c r="K217"/>
  <c r="L217"/>
  <c r="M217" s="1"/>
  <c r="I218"/>
  <c r="N218" s="1"/>
  <c r="J218"/>
  <c r="O218" s="1"/>
  <c r="K218"/>
  <c r="L218"/>
  <c r="M218" s="1"/>
  <c r="I219"/>
  <c r="N219" s="1"/>
  <c r="J219"/>
  <c r="O219" s="1"/>
  <c r="K219"/>
  <c r="L219"/>
  <c r="M219" s="1"/>
  <c r="I220"/>
  <c r="N220" s="1"/>
  <c r="J220"/>
  <c r="O220" s="1"/>
  <c r="K220"/>
  <c r="L220"/>
  <c r="M220" s="1"/>
  <c r="I221"/>
  <c r="N221" s="1"/>
  <c r="J221"/>
  <c r="O221" s="1"/>
  <c r="K221"/>
  <c r="L221"/>
  <c r="M221" s="1"/>
  <c r="I222"/>
  <c r="N222" s="1"/>
  <c r="J222"/>
  <c r="O222" s="1"/>
  <c r="K222"/>
  <c r="L222"/>
  <c r="M222" s="1"/>
  <c r="I223"/>
  <c r="N223" s="1"/>
  <c r="J223"/>
  <c r="O223" s="1"/>
  <c r="K223"/>
  <c r="L223"/>
  <c r="M223" s="1"/>
  <c r="I224"/>
  <c r="N224" s="1"/>
  <c r="J224"/>
  <c r="O224" s="1"/>
  <c r="K224"/>
  <c r="L224"/>
  <c r="M224" s="1"/>
  <c r="I225"/>
  <c r="N225" s="1"/>
  <c r="J225"/>
  <c r="O225" s="1"/>
  <c r="K225"/>
  <c r="L225"/>
  <c r="M225" s="1"/>
  <c r="I226"/>
  <c r="N226" s="1"/>
  <c r="J226"/>
  <c r="O226" s="1"/>
  <c r="K226"/>
  <c r="L226"/>
  <c r="M226" s="1"/>
  <c r="I227"/>
  <c r="N227" s="1"/>
  <c r="J227"/>
  <c r="O227" s="1"/>
  <c r="K227"/>
  <c r="L227"/>
  <c r="M227" s="1"/>
  <c r="I228"/>
  <c r="N228" s="1"/>
  <c r="J228"/>
  <c r="O228" s="1"/>
  <c r="K228"/>
  <c r="L228"/>
  <c r="M228" s="1"/>
  <c r="I229"/>
  <c r="N229" s="1"/>
  <c r="J229"/>
  <c r="O229" s="1"/>
  <c r="K229"/>
  <c r="L229"/>
  <c r="M229" s="1"/>
  <c r="I230"/>
  <c r="N230" s="1"/>
  <c r="J230"/>
  <c r="O230" s="1"/>
  <c r="K230"/>
  <c r="L230"/>
  <c r="M230" s="1"/>
  <c r="I231"/>
  <c r="N231" s="1"/>
  <c r="J231"/>
  <c r="O231" s="1"/>
  <c r="K231"/>
  <c r="L231"/>
  <c r="M231" s="1"/>
  <c r="I232"/>
  <c r="N232" s="1"/>
  <c r="J232"/>
  <c r="O232" s="1"/>
  <c r="K232"/>
  <c r="L232"/>
  <c r="M232" s="1"/>
  <c r="I233"/>
  <c r="N233" s="1"/>
  <c r="J233"/>
  <c r="O233" s="1"/>
  <c r="K233"/>
  <c r="L233"/>
  <c r="M233" s="1"/>
  <c r="I234"/>
  <c r="N234" s="1"/>
  <c r="J234"/>
  <c r="O234" s="1"/>
  <c r="K234"/>
  <c r="L234"/>
  <c r="M234" s="1"/>
  <c r="I235"/>
  <c r="N235" s="1"/>
  <c r="J235"/>
  <c r="O235" s="1"/>
  <c r="K235"/>
  <c r="L235"/>
  <c r="M235" s="1"/>
  <c r="I236"/>
  <c r="N236" s="1"/>
  <c r="J236"/>
  <c r="O236" s="1"/>
  <c r="K236"/>
  <c r="L236"/>
  <c r="M236" s="1"/>
  <c r="I237"/>
  <c r="N237" s="1"/>
  <c r="J237"/>
  <c r="O237" s="1"/>
  <c r="K237"/>
  <c r="L237"/>
  <c r="M237" s="1"/>
  <c r="I238"/>
  <c r="N238" s="1"/>
  <c r="J238"/>
  <c r="O238" s="1"/>
  <c r="K238"/>
  <c r="L238"/>
  <c r="M238" s="1"/>
  <c r="I239"/>
  <c r="N239" s="1"/>
  <c r="J239"/>
  <c r="O239" s="1"/>
  <c r="K239"/>
  <c r="L239"/>
  <c r="M239" s="1"/>
  <c r="I240"/>
  <c r="N240" s="1"/>
  <c r="J240"/>
  <c r="O240" s="1"/>
  <c r="K240"/>
  <c r="L240"/>
  <c r="M240" s="1"/>
  <c r="I241"/>
  <c r="N241" s="1"/>
  <c r="J241"/>
  <c r="O241" s="1"/>
  <c r="K241"/>
  <c r="L241"/>
  <c r="M241" s="1"/>
  <c r="I242"/>
  <c r="N242" s="1"/>
  <c r="J242"/>
  <c r="O242" s="1"/>
  <c r="K242"/>
  <c r="L242"/>
  <c r="M242" s="1"/>
  <c r="I243"/>
  <c r="N243" s="1"/>
  <c r="J243"/>
  <c r="O243" s="1"/>
  <c r="K243"/>
  <c r="L243"/>
  <c r="M243" s="1"/>
  <c r="I244"/>
  <c r="N244" s="1"/>
  <c r="J244"/>
  <c r="O244" s="1"/>
  <c r="K244"/>
  <c r="L244"/>
  <c r="M244" s="1"/>
  <c r="I245"/>
  <c r="N245" s="1"/>
  <c r="J245"/>
  <c r="O245" s="1"/>
  <c r="K245"/>
  <c r="L245"/>
  <c r="M245" s="1"/>
  <c r="I246"/>
  <c r="N246" s="1"/>
  <c r="J246"/>
  <c r="O246" s="1"/>
  <c r="K246"/>
  <c r="L246"/>
  <c r="M246" s="1"/>
  <c r="I247"/>
  <c r="N247" s="1"/>
  <c r="J247"/>
  <c r="O247" s="1"/>
  <c r="K247"/>
  <c r="L247"/>
  <c r="M247" s="1"/>
  <c r="I248"/>
  <c r="N248" s="1"/>
  <c r="J248"/>
  <c r="O248" s="1"/>
  <c r="K248"/>
  <c r="L248"/>
  <c r="M248" s="1"/>
  <c r="I249"/>
  <c r="N249" s="1"/>
  <c r="J249"/>
  <c r="O249" s="1"/>
  <c r="K249"/>
  <c r="L249"/>
  <c r="M249" s="1"/>
  <c r="I250"/>
  <c r="N250" s="1"/>
  <c r="J250"/>
  <c r="O250" s="1"/>
  <c r="K250"/>
  <c r="L250"/>
  <c r="M250" s="1"/>
  <c r="I251"/>
  <c r="N251" s="1"/>
  <c r="J251"/>
  <c r="O251" s="1"/>
  <c r="K251"/>
  <c r="L251"/>
  <c r="M251" s="1"/>
  <c r="I252"/>
  <c r="N252" s="1"/>
  <c r="J252"/>
  <c r="O252" s="1"/>
  <c r="K252"/>
  <c r="L252"/>
  <c r="M252" s="1"/>
  <c r="I253"/>
  <c r="N253" s="1"/>
  <c r="J253"/>
  <c r="O253" s="1"/>
  <c r="K253"/>
  <c r="L253"/>
  <c r="M253" s="1"/>
  <c r="I254"/>
  <c r="N254" s="1"/>
  <c r="J254"/>
  <c r="O254" s="1"/>
  <c r="K254"/>
  <c r="L254"/>
  <c r="M254" s="1"/>
  <c r="I255"/>
  <c r="N255" s="1"/>
  <c r="J255"/>
  <c r="O255" s="1"/>
  <c r="K255"/>
  <c r="L255"/>
  <c r="M255" s="1"/>
  <c r="I256"/>
  <c r="N256" s="1"/>
  <c r="J256"/>
  <c r="O256" s="1"/>
  <c r="K256"/>
  <c r="L256"/>
  <c r="M256" s="1"/>
  <c r="I257"/>
  <c r="N257" s="1"/>
  <c r="J257"/>
  <c r="O257" s="1"/>
  <c r="K257"/>
  <c r="L257"/>
  <c r="M257" s="1"/>
  <c r="I258"/>
  <c r="N258" s="1"/>
  <c r="J258"/>
  <c r="O258" s="1"/>
  <c r="K258"/>
  <c r="L258"/>
  <c r="M258" s="1"/>
  <c r="I259"/>
  <c r="N259" s="1"/>
  <c r="J259"/>
  <c r="O259" s="1"/>
  <c r="K259"/>
  <c r="L259"/>
  <c r="M259" s="1"/>
  <c r="I260"/>
  <c r="N260" s="1"/>
  <c r="J260"/>
  <c r="O260" s="1"/>
  <c r="K260"/>
  <c r="L260"/>
  <c r="M260" s="1"/>
  <c r="I261"/>
  <c r="N261" s="1"/>
  <c r="J261"/>
  <c r="O261" s="1"/>
  <c r="K261"/>
  <c r="L261"/>
  <c r="M261" s="1"/>
  <c r="I262"/>
  <c r="N262" s="1"/>
  <c r="J262"/>
  <c r="O262" s="1"/>
  <c r="K262"/>
  <c r="L262"/>
  <c r="M262" s="1"/>
  <c r="I263"/>
  <c r="N263" s="1"/>
  <c r="J263"/>
  <c r="O263" s="1"/>
  <c r="K263"/>
  <c r="L263"/>
  <c r="M263" s="1"/>
  <c r="I264"/>
  <c r="N264" s="1"/>
  <c r="J264"/>
  <c r="O264" s="1"/>
  <c r="K264"/>
  <c r="L264"/>
  <c r="M264" s="1"/>
  <c r="I265"/>
  <c r="N265" s="1"/>
  <c r="J265"/>
  <c r="O265" s="1"/>
  <c r="K265"/>
  <c r="L265"/>
  <c r="M265" s="1"/>
  <c r="I266"/>
  <c r="N266" s="1"/>
  <c r="J266"/>
  <c r="O266" s="1"/>
  <c r="K266"/>
  <c r="L266"/>
  <c r="M266" s="1"/>
  <c r="I267"/>
  <c r="N267" s="1"/>
  <c r="J267"/>
  <c r="O267" s="1"/>
  <c r="K267"/>
  <c r="L267"/>
  <c r="M267" s="1"/>
  <c r="I268"/>
  <c r="N268" s="1"/>
  <c r="J268"/>
  <c r="O268" s="1"/>
  <c r="K268"/>
  <c r="L268"/>
  <c r="M268" s="1"/>
  <c r="I269"/>
  <c r="N269" s="1"/>
  <c r="J269"/>
  <c r="O269" s="1"/>
  <c r="K269"/>
  <c r="L269"/>
  <c r="M269" s="1"/>
  <c r="I270"/>
  <c r="N270" s="1"/>
  <c r="J270"/>
  <c r="O270" s="1"/>
  <c r="K270"/>
  <c r="L270"/>
  <c r="M270" s="1"/>
  <c r="I271"/>
  <c r="N271" s="1"/>
  <c r="J271"/>
  <c r="O271" s="1"/>
  <c r="K271"/>
  <c r="L271"/>
  <c r="M271" s="1"/>
  <c r="I272"/>
  <c r="N272" s="1"/>
  <c r="J272"/>
  <c r="O272" s="1"/>
  <c r="K272"/>
  <c r="L272"/>
  <c r="M272" s="1"/>
  <c r="I273"/>
  <c r="N273" s="1"/>
  <c r="J273"/>
  <c r="O273" s="1"/>
  <c r="K273"/>
  <c r="L273"/>
  <c r="M273" s="1"/>
  <c r="I274"/>
  <c r="N274" s="1"/>
  <c r="J274"/>
  <c r="O274" s="1"/>
  <c r="K274"/>
  <c r="L274"/>
  <c r="M274" s="1"/>
  <c r="I275"/>
  <c r="N275" s="1"/>
  <c r="J275"/>
  <c r="O275" s="1"/>
  <c r="K275"/>
  <c r="L275"/>
  <c r="M275" s="1"/>
  <c r="I276"/>
  <c r="N276" s="1"/>
  <c r="J276"/>
  <c r="O276" s="1"/>
  <c r="K276"/>
  <c r="L276"/>
  <c r="M276" s="1"/>
  <c r="I277"/>
  <c r="N277" s="1"/>
  <c r="J277"/>
  <c r="O277" s="1"/>
  <c r="K277"/>
  <c r="L277"/>
  <c r="M277" s="1"/>
  <c r="I278"/>
  <c r="N278" s="1"/>
  <c r="J278"/>
  <c r="O278" s="1"/>
  <c r="K278"/>
  <c r="L278"/>
  <c r="M278" s="1"/>
  <c r="I279"/>
  <c r="N279" s="1"/>
  <c r="J279"/>
  <c r="O279" s="1"/>
  <c r="K279"/>
  <c r="L279"/>
  <c r="M279" s="1"/>
  <c r="I280"/>
  <c r="N280" s="1"/>
  <c r="J280"/>
  <c r="O280" s="1"/>
  <c r="K280"/>
  <c r="L280"/>
  <c r="M280" s="1"/>
  <c r="I281"/>
  <c r="N281" s="1"/>
  <c r="J281"/>
  <c r="O281" s="1"/>
  <c r="K281"/>
  <c r="L281"/>
  <c r="M281" s="1"/>
  <c r="I282"/>
  <c r="N282" s="1"/>
  <c r="J282"/>
  <c r="O282" s="1"/>
  <c r="K282"/>
  <c r="L282"/>
  <c r="M282" s="1"/>
  <c r="I283"/>
  <c r="N283" s="1"/>
  <c r="J283"/>
  <c r="O283" s="1"/>
  <c r="K283"/>
  <c r="L283"/>
  <c r="M283" s="1"/>
  <c r="I284"/>
  <c r="N284" s="1"/>
  <c r="J284"/>
  <c r="O284" s="1"/>
  <c r="K284"/>
  <c r="L284"/>
  <c r="M284" s="1"/>
  <c r="I285"/>
  <c r="N285" s="1"/>
  <c r="J285"/>
  <c r="O285" s="1"/>
  <c r="K285"/>
  <c r="L285"/>
  <c r="M285" s="1"/>
  <c r="I286"/>
  <c r="N286" s="1"/>
  <c r="J286"/>
  <c r="O286" s="1"/>
  <c r="K286"/>
  <c r="L286"/>
  <c r="M286" s="1"/>
  <c r="I287"/>
  <c r="N287" s="1"/>
  <c r="J287"/>
  <c r="O287" s="1"/>
  <c r="K287"/>
  <c r="L287"/>
  <c r="M287" s="1"/>
  <c r="I288"/>
  <c r="N288" s="1"/>
  <c r="J288"/>
  <c r="O288" s="1"/>
  <c r="K288"/>
  <c r="L288"/>
  <c r="M288" s="1"/>
  <c r="I289"/>
  <c r="N289" s="1"/>
  <c r="J289"/>
  <c r="O289" s="1"/>
  <c r="K289"/>
  <c r="L289"/>
  <c r="M289" s="1"/>
  <c r="I290"/>
  <c r="N290" s="1"/>
  <c r="J290"/>
  <c r="O290" s="1"/>
  <c r="K290"/>
  <c r="L290"/>
  <c r="M290" s="1"/>
  <c r="I291"/>
  <c r="N291" s="1"/>
  <c r="J291"/>
  <c r="O291" s="1"/>
  <c r="K291"/>
  <c r="L291"/>
  <c r="M291" s="1"/>
  <c r="I292"/>
  <c r="N292" s="1"/>
  <c r="J292"/>
  <c r="O292" s="1"/>
  <c r="K292"/>
  <c r="L292"/>
  <c r="M292" s="1"/>
  <c r="I293"/>
  <c r="N293" s="1"/>
  <c r="J293"/>
  <c r="O293" s="1"/>
  <c r="K293"/>
  <c r="L293"/>
  <c r="M293" s="1"/>
  <c r="I294"/>
  <c r="N294" s="1"/>
  <c r="J294"/>
  <c r="O294" s="1"/>
  <c r="K294"/>
  <c r="L294"/>
  <c r="M294" s="1"/>
  <c r="I295"/>
  <c r="N295" s="1"/>
  <c r="J295"/>
  <c r="O295" s="1"/>
  <c r="K295"/>
  <c r="L295"/>
  <c r="M295" s="1"/>
  <c r="I296"/>
  <c r="N296" s="1"/>
  <c r="J296"/>
  <c r="O296" s="1"/>
  <c r="K296"/>
  <c r="L296"/>
  <c r="M296" s="1"/>
  <c r="I297"/>
  <c r="N297" s="1"/>
  <c r="J297"/>
  <c r="O297" s="1"/>
  <c r="K297"/>
  <c r="L297"/>
  <c r="M297" s="1"/>
  <c r="I298"/>
  <c r="N298" s="1"/>
  <c r="J298"/>
  <c r="O298" s="1"/>
  <c r="K298"/>
  <c r="L298"/>
  <c r="M298" s="1"/>
  <c r="I299"/>
  <c r="N299" s="1"/>
  <c r="J299"/>
  <c r="O299" s="1"/>
  <c r="K299"/>
  <c r="L299"/>
  <c r="M299" s="1"/>
  <c r="I300"/>
  <c r="N300" s="1"/>
  <c r="J300"/>
  <c r="O300" s="1"/>
  <c r="K300"/>
  <c r="L300"/>
  <c r="M300" s="1"/>
  <c r="I301"/>
  <c r="N301" s="1"/>
  <c r="J301"/>
  <c r="O301" s="1"/>
  <c r="K301"/>
  <c r="L301"/>
  <c r="M301" s="1"/>
  <c r="I302"/>
  <c r="N302" s="1"/>
  <c r="J302"/>
  <c r="O302" s="1"/>
  <c r="K302"/>
  <c r="L302"/>
  <c r="M302" s="1"/>
  <c r="I303"/>
  <c r="N303" s="1"/>
  <c r="J303"/>
  <c r="O303" s="1"/>
  <c r="K303"/>
  <c r="L303"/>
  <c r="M303" s="1"/>
  <c r="I304"/>
  <c r="N304" s="1"/>
  <c r="J304"/>
  <c r="O304" s="1"/>
  <c r="K304"/>
  <c r="L304"/>
  <c r="M304" s="1"/>
  <c r="I305"/>
  <c r="N305" s="1"/>
  <c r="J305"/>
  <c r="O305" s="1"/>
  <c r="K305"/>
  <c r="L305"/>
  <c r="M305" s="1"/>
  <c r="I306"/>
  <c r="N306" s="1"/>
  <c r="J306"/>
  <c r="O306" s="1"/>
  <c r="K306"/>
  <c r="L306"/>
  <c r="M306" s="1"/>
  <c r="I307"/>
  <c r="N307" s="1"/>
  <c r="J307"/>
  <c r="O307" s="1"/>
  <c r="K307"/>
  <c r="L307"/>
  <c r="M307" s="1"/>
  <c r="I308"/>
  <c r="N308" s="1"/>
  <c r="J308"/>
  <c r="O308" s="1"/>
  <c r="K308"/>
  <c r="L308"/>
  <c r="M308" s="1"/>
  <c r="I309"/>
  <c r="N309" s="1"/>
  <c r="J309"/>
  <c r="O309" s="1"/>
  <c r="K309"/>
  <c r="L309"/>
  <c r="M309" s="1"/>
  <c r="I310"/>
  <c r="N310" s="1"/>
  <c r="J310"/>
  <c r="O310" s="1"/>
  <c r="K310"/>
  <c r="L310"/>
  <c r="M310" s="1"/>
  <c r="I311"/>
  <c r="N311" s="1"/>
  <c r="J311"/>
  <c r="O311" s="1"/>
  <c r="K311"/>
  <c r="L311"/>
  <c r="M311" s="1"/>
  <c r="I312"/>
  <c r="N312" s="1"/>
  <c r="J312"/>
  <c r="O312" s="1"/>
  <c r="K312"/>
  <c r="L312"/>
  <c r="M312" s="1"/>
  <c r="I313"/>
  <c r="N313" s="1"/>
  <c r="J313"/>
  <c r="O313" s="1"/>
  <c r="K313"/>
  <c r="L313"/>
  <c r="M313" s="1"/>
  <c r="I314"/>
  <c r="N314" s="1"/>
  <c r="J314"/>
  <c r="O314" s="1"/>
  <c r="K314"/>
  <c r="L314"/>
  <c r="M314" s="1"/>
  <c r="I315"/>
  <c r="N315" s="1"/>
  <c r="J315"/>
  <c r="O315" s="1"/>
  <c r="K315"/>
  <c r="L315"/>
  <c r="M315" s="1"/>
  <c r="I316"/>
  <c r="N316" s="1"/>
  <c r="J316"/>
  <c r="O316" s="1"/>
  <c r="K316"/>
  <c r="L316"/>
  <c r="M316" s="1"/>
  <c r="I317"/>
  <c r="N317" s="1"/>
  <c r="J317"/>
  <c r="O317" s="1"/>
  <c r="K317"/>
  <c r="L317"/>
  <c r="M317" s="1"/>
  <c r="I318"/>
  <c r="N318" s="1"/>
  <c r="J318"/>
  <c r="O318" s="1"/>
  <c r="K318"/>
  <c r="L318"/>
  <c r="M318" s="1"/>
  <c r="I319"/>
  <c r="N319" s="1"/>
  <c r="J319"/>
  <c r="O319" s="1"/>
  <c r="K319"/>
  <c r="L319"/>
  <c r="M319" s="1"/>
  <c r="I320"/>
  <c r="N320" s="1"/>
  <c r="J320"/>
  <c r="O320" s="1"/>
  <c r="K320"/>
  <c r="L320"/>
  <c r="M320" s="1"/>
  <c r="I321"/>
  <c r="N321" s="1"/>
  <c r="J321"/>
  <c r="O321" s="1"/>
  <c r="K321"/>
  <c r="L321"/>
  <c r="M321" s="1"/>
  <c r="I322"/>
  <c r="N322" s="1"/>
  <c r="J322"/>
  <c r="O322" s="1"/>
  <c r="K322"/>
  <c r="L322"/>
  <c r="M322" s="1"/>
  <c r="I323"/>
  <c r="N323" s="1"/>
  <c r="J323"/>
  <c r="O323" s="1"/>
  <c r="K323"/>
  <c r="L323"/>
  <c r="M323" s="1"/>
  <c r="I324"/>
  <c r="N324" s="1"/>
  <c r="J324"/>
  <c r="O324" s="1"/>
  <c r="K324"/>
  <c r="L324"/>
  <c r="M324" s="1"/>
  <c r="I325"/>
  <c r="N325" s="1"/>
  <c r="J325"/>
  <c r="O325" s="1"/>
  <c r="K325"/>
  <c r="L325"/>
  <c r="M325" s="1"/>
  <c r="I326"/>
  <c r="N326" s="1"/>
  <c r="J326"/>
  <c r="O326" s="1"/>
  <c r="K326"/>
  <c r="L326"/>
  <c r="M326" s="1"/>
  <c r="I327"/>
  <c r="N327" s="1"/>
  <c r="J327"/>
  <c r="O327" s="1"/>
  <c r="K327"/>
  <c r="L327"/>
  <c r="M327" s="1"/>
  <c r="I328"/>
  <c r="N328" s="1"/>
  <c r="J328"/>
  <c r="O328" s="1"/>
  <c r="K328"/>
  <c r="L328"/>
  <c r="M328" s="1"/>
  <c r="I329"/>
  <c r="N329" s="1"/>
  <c r="J329"/>
  <c r="O329" s="1"/>
  <c r="K329"/>
  <c r="L329"/>
  <c r="M329" s="1"/>
  <c r="I330"/>
  <c r="N330" s="1"/>
  <c r="J330"/>
  <c r="O330" s="1"/>
  <c r="K330"/>
  <c r="L330"/>
  <c r="M330" s="1"/>
  <c r="I331"/>
  <c r="N331" s="1"/>
  <c r="J331"/>
  <c r="O331" s="1"/>
  <c r="K331"/>
  <c r="L331"/>
  <c r="M331" s="1"/>
  <c r="I332"/>
  <c r="N332" s="1"/>
  <c r="J332"/>
  <c r="O332" s="1"/>
  <c r="K332"/>
  <c r="L332"/>
  <c r="M332" s="1"/>
  <c r="I333"/>
  <c r="N333" s="1"/>
  <c r="J333"/>
  <c r="O333" s="1"/>
  <c r="K333"/>
  <c r="L333"/>
  <c r="M333" s="1"/>
  <c r="I334"/>
  <c r="N334" s="1"/>
  <c r="J334"/>
  <c r="O334" s="1"/>
  <c r="K334"/>
  <c r="L334"/>
  <c r="M334" s="1"/>
  <c r="I335"/>
  <c r="N335" s="1"/>
  <c r="J335"/>
  <c r="O335" s="1"/>
  <c r="K335"/>
  <c r="L335"/>
  <c r="M335" s="1"/>
  <c r="I336"/>
  <c r="N336" s="1"/>
  <c r="J336"/>
  <c r="O336" s="1"/>
  <c r="K336"/>
  <c r="L336"/>
  <c r="M336" s="1"/>
  <c r="I337"/>
  <c r="N337" s="1"/>
  <c r="J337"/>
  <c r="O337" s="1"/>
  <c r="K337"/>
  <c r="L337"/>
  <c r="M337" s="1"/>
  <c r="I338"/>
  <c r="N338" s="1"/>
  <c r="J338"/>
  <c r="O338" s="1"/>
  <c r="K338"/>
  <c r="L338"/>
  <c r="M338" s="1"/>
  <c r="I339"/>
  <c r="N339" s="1"/>
  <c r="J339"/>
  <c r="O339" s="1"/>
  <c r="K339"/>
  <c r="L339"/>
  <c r="M339" s="1"/>
  <c r="I340"/>
  <c r="N340" s="1"/>
  <c r="J340"/>
  <c r="O340" s="1"/>
  <c r="K340"/>
  <c r="L340"/>
  <c r="M340" s="1"/>
  <c r="I341"/>
  <c r="N341" s="1"/>
  <c r="J341"/>
  <c r="O341" s="1"/>
  <c r="K341"/>
  <c r="L341"/>
  <c r="M341" s="1"/>
  <c r="I342"/>
  <c r="N342" s="1"/>
  <c r="J342"/>
  <c r="O342" s="1"/>
  <c r="K342"/>
  <c r="L342"/>
  <c r="M342" s="1"/>
  <c r="I343"/>
  <c r="N343" s="1"/>
  <c r="J343"/>
  <c r="O343" s="1"/>
  <c r="K343"/>
  <c r="L343"/>
  <c r="M343" s="1"/>
  <c r="I344"/>
  <c r="N344" s="1"/>
  <c r="J344"/>
  <c r="O344" s="1"/>
  <c r="K344"/>
  <c r="L344"/>
  <c r="M344" s="1"/>
  <c r="I345"/>
  <c r="N345" s="1"/>
  <c r="J345"/>
  <c r="O345" s="1"/>
  <c r="K345"/>
  <c r="L345"/>
  <c r="M345" s="1"/>
  <c r="I346"/>
  <c r="N346" s="1"/>
  <c r="J346"/>
  <c r="O346" s="1"/>
  <c r="K346"/>
  <c r="L346"/>
  <c r="M346" s="1"/>
  <c r="I347"/>
  <c r="N347" s="1"/>
  <c r="J347"/>
  <c r="O347" s="1"/>
  <c r="K347"/>
  <c r="L347"/>
  <c r="M347" s="1"/>
  <c r="I348"/>
  <c r="N348" s="1"/>
  <c r="J348"/>
  <c r="O348" s="1"/>
  <c r="K348"/>
  <c r="L348"/>
  <c r="M348" s="1"/>
  <c r="I349"/>
  <c r="N349" s="1"/>
  <c r="J349"/>
  <c r="O349" s="1"/>
  <c r="K349"/>
  <c r="L349"/>
  <c r="M349" s="1"/>
  <c r="I350"/>
  <c r="N350" s="1"/>
  <c r="J350"/>
  <c r="O350" s="1"/>
  <c r="K350"/>
  <c r="L350"/>
  <c r="M350" s="1"/>
  <c r="I351"/>
  <c r="N351" s="1"/>
  <c r="J351"/>
  <c r="O351" s="1"/>
  <c r="K351"/>
  <c r="L351"/>
  <c r="M351" s="1"/>
  <c r="I352"/>
  <c r="N352" s="1"/>
  <c r="J352"/>
  <c r="O352" s="1"/>
  <c r="K352"/>
  <c r="L352"/>
  <c r="M352" s="1"/>
  <c r="I353"/>
  <c r="N353" s="1"/>
  <c r="J353"/>
  <c r="O353" s="1"/>
  <c r="K353"/>
  <c r="L353"/>
  <c r="M353" s="1"/>
  <c r="I354"/>
  <c r="N354" s="1"/>
  <c r="J354"/>
  <c r="O354" s="1"/>
  <c r="K354"/>
  <c r="L354"/>
  <c r="M354" s="1"/>
  <c r="I355"/>
  <c r="N355" s="1"/>
  <c r="J355"/>
  <c r="O355" s="1"/>
  <c r="K355"/>
  <c r="L355"/>
  <c r="M355" s="1"/>
  <c r="I356"/>
  <c r="N356" s="1"/>
  <c r="J356"/>
  <c r="O356" s="1"/>
  <c r="K356"/>
  <c r="L356"/>
  <c r="M356" s="1"/>
  <c r="I357"/>
  <c r="N357" s="1"/>
  <c r="J357"/>
  <c r="O357" s="1"/>
  <c r="K357"/>
  <c r="L357"/>
  <c r="M357" s="1"/>
  <c r="I358"/>
  <c r="N358" s="1"/>
  <c r="J358"/>
  <c r="O358" s="1"/>
  <c r="K358"/>
  <c r="L358"/>
  <c r="M358" s="1"/>
  <c r="I359"/>
  <c r="N359" s="1"/>
  <c r="J359"/>
  <c r="O359" s="1"/>
  <c r="K359"/>
  <c r="L359"/>
  <c r="M359" s="1"/>
  <c r="I360"/>
  <c r="N360" s="1"/>
  <c r="J360"/>
  <c r="O360" s="1"/>
  <c r="K360"/>
  <c r="L360"/>
  <c r="M360" s="1"/>
  <c r="I361"/>
  <c r="N361" s="1"/>
  <c r="J361"/>
  <c r="O361" s="1"/>
  <c r="K361"/>
  <c r="L361"/>
  <c r="M361" s="1"/>
  <c r="I362"/>
  <c r="N362" s="1"/>
  <c r="J362"/>
  <c r="O362" s="1"/>
  <c r="K362"/>
  <c r="L362"/>
  <c r="M362" s="1"/>
  <c r="I363"/>
  <c r="N363" s="1"/>
  <c r="J363"/>
  <c r="O363" s="1"/>
  <c r="K363"/>
  <c r="L363"/>
  <c r="M363" s="1"/>
  <c r="I364"/>
  <c r="N364" s="1"/>
  <c r="J364"/>
  <c r="O364" s="1"/>
  <c r="K364"/>
  <c r="L364"/>
  <c r="M364" s="1"/>
  <c r="I365"/>
  <c r="N365" s="1"/>
  <c r="J365"/>
  <c r="O365" s="1"/>
  <c r="K365"/>
  <c r="L365"/>
  <c r="M365" s="1"/>
  <c r="I366"/>
  <c r="N366" s="1"/>
  <c r="J366"/>
  <c r="O366" s="1"/>
  <c r="K366"/>
  <c r="L366"/>
  <c r="M366" s="1"/>
  <c r="I367"/>
  <c r="N367" s="1"/>
  <c r="J367"/>
  <c r="O367" s="1"/>
  <c r="K367"/>
  <c r="L367"/>
  <c r="M367" s="1"/>
  <c r="I368"/>
  <c r="N368" s="1"/>
  <c r="J368"/>
  <c r="O368" s="1"/>
  <c r="K368"/>
  <c r="L368"/>
  <c r="M368" s="1"/>
  <c r="I369"/>
  <c r="N369" s="1"/>
  <c r="J369"/>
  <c r="O369" s="1"/>
  <c r="K369"/>
  <c r="L369"/>
  <c r="M369" s="1"/>
  <c r="I370"/>
  <c r="N370" s="1"/>
  <c r="J370"/>
  <c r="O370" s="1"/>
  <c r="K370"/>
  <c r="L370"/>
  <c r="M370" s="1"/>
  <c r="I371"/>
  <c r="N371" s="1"/>
  <c r="J371"/>
  <c r="O371" s="1"/>
  <c r="K371"/>
  <c r="L371"/>
  <c r="M371" s="1"/>
  <c r="I372"/>
  <c r="N372" s="1"/>
  <c r="J372"/>
  <c r="O372" s="1"/>
  <c r="K372"/>
  <c r="L372"/>
  <c r="M372" s="1"/>
  <c r="I373"/>
  <c r="N373" s="1"/>
  <c r="J373"/>
  <c r="O373" s="1"/>
  <c r="K373"/>
  <c r="L373"/>
  <c r="M373" s="1"/>
  <c r="I374"/>
  <c r="N374" s="1"/>
  <c r="J374"/>
  <c r="O374" s="1"/>
  <c r="K374"/>
  <c r="L374"/>
  <c r="M374" s="1"/>
  <c r="I375"/>
  <c r="N375" s="1"/>
  <c r="J375"/>
  <c r="O375" s="1"/>
  <c r="K375"/>
  <c r="L375"/>
  <c r="M375" s="1"/>
  <c r="I376"/>
  <c r="N376" s="1"/>
  <c r="J376"/>
  <c r="O376" s="1"/>
  <c r="K376"/>
  <c r="L376"/>
  <c r="M376" s="1"/>
  <c r="I377"/>
  <c r="N377" s="1"/>
  <c r="J377"/>
  <c r="O377" s="1"/>
  <c r="K377"/>
  <c r="L377"/>
  <c r="M377" s="1"/>
  <c r="I378"/>
  <c r="N378" s="1"/>
  <c r="J378"/>
  <c r="O378" s="1"/>
  <c r="K378"/>
  <c r="L378"/>
  <c r="M378" s="1"/>
  <c r="I379"/>
  <c r="N379" s="1"/>
  <c r="J379"/>
  <c r="O379" s="1"/>
  <c r="K379"/>
  <c r="L379"/>
  <c r="M379" s="1"/>
  <c r="I380"/>
  <c r="N380" s="1"/>
  <c r="J380"/>
  <c r="O380" s="1"/>
  <c r="K380"/>
  <c r="L380"/>
  <c r="M380" s="1"/>
  <c r="I381"/>
  <c r="N381" s="1"/>
  <c r="J381"/>
  <c r="O381" s="1"/>
  <c r="K381"/>
  <c r="L381"/>
  <c r="M381" s="1"/>
  <c r="I382"/>
  <c r="N382" s="1"/>
  <c r="J382"/>
  <c r="O382" s="1"/>
  <c r="K382"/>
  <c r="L382"/>
  <c r="M382" s="1"/>
  <c r="I383"/>
  <c r="N383" s="1"/>
  <c r="J383"/>
  <c r="O383" s="1"/>
  <c r="K383"/>
  <c r="L383"/>
  <c r="M383" s="1"/>
  <c r="I384"/>
  <c r="N384" s="1"/>
  <c r="J384"/>
  <c r="O384" s="1"/>
  <c r="K384"/>
  <c r="L384"/>
  <c r="M384" s="1"/>
  <c r="I385"/>
  <c r="N385" s="1"/>
  <c r="J385"/>
  <c r="O385" s="1"/>
  <c r="K385"/>
  <c r="L385"/>
  <c r="M385" s="1"/>
  <c r="I386"/>
  <c r="N386" s="1"/>
  <c r="J386"/>
  <c r="O386" s="1"/>
  <c r="K386"/>
  <c r="L386"/>
  <c r="M386" s="1"/>
  <c r="I387"/>
  <c r="N387" s="1"/>
  <c r="J387"/>
  <c r="O387" s="1"/>
  <c r="K387"/>
  <c r="L387"/>
  <c r="M387" s="1"/>
  <c r="I388"/>
  <c r="N388" s="1"/>
  <c r="J388"/>
  <c r="O388" s="1"/>
  <c r="K388"/>
  <c r="L388"/>
  <c r="M388" s="1"/>
  <c r="I389"/>
  <c r="N389" s="1"/>
  <c r="J389"/>
  <c r="O389" s="1"/>
  <c r="K389"/>
  <c r="L389"/>
  <c r="M389" s="1"/>
  <c r="I390"/>
  <c r="N390" s="1"/>
  <c r="J390"/>
  <c r="O390" s="1"/>
  <c r="K390"/>
  <c r="L390"/>
  <c r="M390" s="1"/>
  <c r="I391"/>
  <c r="N391" s="1"/>
  <c r="J391"/>
  <c r="O391" s="1"/>
  <c r="K391"/>
  <c r="L391"/>
  <c r="M391" s="1"/>
  <c r="I392"/>
  <c r="N392" s="1"/>
  <c r="J392"/>
  <c r="O392" s="1"/>
  <c r="K392"/>
  <c r="L392"/>
  <c r="M392" s="1"/>
  <c r="I393"/>
  <c r="N393" s="1"/>
  <c r="J393"/>
  <c r="O393" s="1"/>
  <c r="K393"/>
  <c r="L393"/>
  <c r="M393" s="1"/>
  <c r="I394"/>
  <c r="N394" s="1"/>
  <c r="J394"/>
  <c r="O394" s="1"/>
  <c r="K394"/>
  <c r="L394"/>
  <c r="M394" s="1"/>
  <c r="I395"/>
  <c r="N395" s="1"/>
  <c r="J395"/>
  <c r="O395" s="1"/>
  <c r="K395"/>
  <c r="L395"/>
  <c r="M395" s="1"/>
  <c r="I396"/>
  <c r="N396" s="1"/>
  <c r="J396"/>
  <c r="O396" s="1"/>
  <c r="K396"/>
  <c r="L396"/>
  <c r="M396" s="1"/>
  <c r="I397"/>
  <c r="N397" s="1"/>
  <c r="J397"/>
  <c r="O397" s="1"/>
  <c r="K397"/>
  <c r="L397"/>
  <c r="M397" s="1"/>
  <c r="I398"/>
  <c r="N398" s="1"/>
  <c r="J398"/>
  <c r="O398" s="1"/>
  <c r="K398"/>
  <c r="L398"/>
  <c r="M398" s="1"/>
  <c r="I399"/>
  <c r="N399" s="1"/>
  <c r="J399"/>
  <c r="O399" s="1"/>
  <c r="K399"/>
  <c r="L399"/>
  <c r="M399" s="1"/>
  <c r="I400"/>
  <c r="N400" s="1"/>
  <c r="J400"/>
  <c r="O400" s="1"/>
  <c r="K400"/>
  <c r="L400"/>
  <c r="M400" s="1"/>
  <c r="I401"/>
  <c r="N401" s="1"/>
  <c r="J401"/>
  <c r="O401" s="1"/>
  <c r="K401"/>
  <c r="L401"/>
  <c r="M401" s="1"/>
  <c r="I402"/>
  <c r="N402" s="1"/>
  <c r="J402"/>
  <c r="O402" s="1"/>
  <c r="K402"/>
  <c r="L402"/>
  <c r="M402" s="1"/>
  <c r="I403"/>
  <c r="N403" s="1"/>
  <c r="J403"/>
  <c r="O403" s="1"/>
  <c r="K403"/>
  <c r="L403"/>
  <c r="M403" s="1"/>
  <c r="I404"/>
  <c r="N404" s="1"/>
  <c r="J404"/>
  <c r="O404" s="1"/>
  <c r="K404"/>
  <c r="L404"/>
  <c r="M404" s="1"/>
  <c r="I405"/>
  <c r="N405" s="1"/>
  <c r="J405"/>
  <c r="O405" s="1"/>
  <c r="K405"/>
  <c r="L405"/>
  <c r="M405" s="1"/>
  <c r="I406"/>
  <c r="N406" s="1"/>
  <c r="J406"/>
  <c r="O406" s="1"/>
  <c r="K406"/>
  <c r="L406"/>
  <c r="M406" s="1"/>
  <c r="I407"/>
  <c r="N407" s="1"/>
  <c r="J407"/>
  <c r="O407" s="1"/>
  <c r="K407"/>
  <c r="L407"/>
  <c r="M407" s="1"/>
  <c r="I408"/>
  <c r="N408" s="1"/>
  <c r="J408"/>
  <c r="O408" s="1"/>
  <c r="K408"/>
  <c r="L408"/>
  <c r="M408" s="1"/>
  <c r="I409"/>
  <c r="N409" s="1"/>
  <c r="J409"/>
  <c r="O409" s="1"/>
  <c r="K409"/>
  <c r="L409"/>
  <c r="M409" s="1"/>
  <c r="I410"/>
  <c r="N410" s="1"/>
  <c r="J410"/>
  <c r="O410" s="1"/>
  <c r="K410"/>
  <c r="L410"/>
  <c r="M410" s="1"/>
  <c r="I411"/>
  <c r="N411" s="1"/>
  <c r="J411"/>
  <c r="O411" s="1"/>
  <c r="K411"/>
  <c r="L411"/>
  <c r="M411" s="1"/>
  <c r="I412"/>
  <c r="N412" s="1"/>
  <c r="J412"/>
  <c r="O412" s="1"/>
  <c r="K412"/>
  <c r="L412"/>
  <c r="M412" s="1"/>
  <c r="I413"/>
  <c r="N413" s="1"/>
  <c r="J413"/>
  <c r="O413" s="1"/>
  <c r="K413"/>
  <c r="L413"/>
  <c r="M413" s="1"/>
  <c r="I414"/>
  <c r="N414" s="1"/>
  <c r="J414"/>
  <c r="O414" s="1"/>
  <c r="K414"/>
  <c r="L414"/>
  <c r="M414" s="1"/>
  <c r="I415"/>
  <c r="N415" s="1"/>
  <c r="J415"/>
  <c r="O415" s="1"/>
  <c r="K415"/>
  <c r="L415"/>
  <c r="M415" s="1"/>
  <c r="I416"/>
  <c r="N416" s="1"/>
  <c r="J416"/>
  <c r="O416" s="1"/>
  <c r="K416"/>
  <c r="L416"/>
  <c r="M416" s="1"/>
  <c r="I417"/>
  <c r="N417" s="1"/>
  <c r="J417"/>
  <c r="O417" s="1"/>
  <c r="K417"/>
  <c r="L417"/>
  <c r="M417" s="1"/>
  <c r="I418"/>
  <c r="N418" s="1"/>
  <c r="J418"/>
  <c r="O418" s="1"/>
  <c r="K418"/>
  <c r="L418"/>
  <c r="M418" s="1"/>
  <c r="I419"/>
  <c r="N419" s="1"/>
  <c r="J419"/>
  <c r="O419" s="1"/>
  <c r="K419"/>
  <c r="L419"/>
  <c r="M419" s="1"/>
  <c r="I420"/>
  <c r="N420" s="1"/>
  <c r="J420"/>
  <c r="O420" s="1"/>
  <c r="K420"/>
  <c r="L420"/>
  <c r="M420" s="1"/>
  <c r="I421"/>
  <c r="N421" s="1"/>
  <c r="J421"/>
  <c r="O421" s="1"/>
  <c r="K421"/>
  <c r="L421"/>
  <c r="M421" s="1"/>
  <c r="I422"/>
  <c r="N422" s="1"/>
  <c r="J422"/>
  <c r="O422" s="1"/>
  <c r="K422"/>
  <c r="L422"/>
  <c r="M422" s="1"/>
  <c r="I423"/>
  <c r="N423" s="1"/>
  <c r="J423"/>
  <c r="O423" s="1"/>
  <c r="K423"/>
  <c r="L423"/>
  <c r="M423" s="1"/>
  <c r="I424"/>
  <c r="N424" s="1"/>
  <c r="J424"/>
  <c r="O424" s="1"/>
  <c r="K424"/>
  <c r="L424"/>
  <c r="M424" s="1"/>
  <c r="I425"/>
  <c r="N425" s="1"/>
  <c r="J425"/>
  <c r="O425" s="1"/>
  <c r="K425"/>
  <c r="L425"/>
  <c r="M425" s="1"/>
  <c r="I426"/>
  <c r="N426" s="1"/>
  <c r="J426"/>
  <c r="O426" s="1"/>
  <c r="K426"/>
  <c r="L426"/>
  <c r="M426" s="1"/>
  <c r="I427"/>
  <c r="N427" s="1"/>
  <c r="J427"/>
  <c r="O427" s="1"/>
  <c r="K427"/>
  <c r="L427"/>
  <c r="M427" s="1"/>
  <c r="I428"/>
  <c r="N428" s="1"/>
  <c r="J428"/>
  <c r="O428" s="1"/>
  <c r="K428"/>
  <c r="L428"/>
  <c r="M428" s="1"/>
  <c r="I429"/>
  <c r="N429" s="1"/>
  <c r="J429"/>
  <c r="O429" s="1"/>
  <c r="K429"/>
  <c r="L429"/>
  <c r="M429" s="1"/>
  <c r="I430"/>
  <c r="N430" s="1"/>
  <c r="J430"/>
  <c r="O430" s="1"/>
  <c r="K430"/>
  <c r="L430"/>
  <c r="M430" s="1"/>
  <c r="I431"/>
  <c r="N431" s="1"/>
  <c r="J431"/>
  <c r="O431" s="1"/>
  <c r="K431"/>
  <c r="L431"/>
  <c r="M431" s="1"/>
  <c r="I432"/>
  <c r="N432" s="1"/>
  <c r="J432"/>
  <c r="O432" s="1"/>
  <c r="K432"/>
  <c r="L432"/>
  <c r="M432" s="1"/>
  <c r="I433"/>
  <c r="N433" s="1"/>
  <c r="J433"/>
  <c r="O433" s="1"/>
  <c r="K433"/>
  <c r="L433"/>
  <c r="M433" s="1"/>
  <c r="I434"/>
  <c r="N434" s="1"/>
  <c r="J434"/>
  <c r="O434" s="1"/>
  <c r="K434"/>
  <c r="L434"/>
  <c r="M434" s="1"/>
  <c r="I435"/>
  <c r="N435" s="1"/>
  <c r="J435"/>
  <c r="O435" s="1"/>
  <c r="K435"/>
  <c r="L435"/>
  <c r="M435" s="1"/>
  <c r="I436"/>
  <c r="N436" s="1"/>
  <c r="J436"/>
  <c r="O436" s="1"/>
  <c r="K436"/>
  <c r="L436"/>
  <c r="M436" s="1"/>
  <c r="I437"/>
  <c r="N437" s="1"/>
  <c r="J437"/>
  <c r="O437" s="1"/>
  <c r="K437"/>
  <c r="L437"/>
  <c r="M437" s="1"/>
  <c r="I438"/>
  <c r="N438" s="1"/>
  <c r="J438"/>
  <c r="O438" s="1"/>
  <c r="K438"/>
  <c r="L438"/>
  <c r="M438" s="1"/>
  <c r="I439"/>
  <c r="N439" s="1"/>
  <c r="J439"/>
  <c r="O439" s="1"/>
  <c r="K439"/>
  <c r="L439"/>
  <c r="M439" s="1"/>
  <c r="I440"/>
  <c r="N440" s="1"/>
  <c r="J440"/>
  <c r="O440" s="1"/>
  <c r="K440"/>
  <c r="L440"/>
  <c r="M440" s="1"/>
  <c r="I441"/>
  <c r="N441" s="1"/>
  <c r="J441"/>
  <c r="O441" s="1"/>
  <c r="K441"/>
  <c r="L441"/>
  <c r="M441" s="1"/>
  <c r="I442"/>
  <c r="N442" s="1"/>
  <c r="J442"/>
  <c r="O442" s="1"/>
  <c r="K442"/>
  <c r="L442"/>
  <c r="M442" s="1"/>
  <c r="I443"/>
  <c r="N443" s="1"/>
  <c r="J443"/>
  <c r="O443" s="1"/>
  <c r="K443"/>
  <c r="L443"/>
  <c r="M443" s="1"/>
  <c r="I444"/>
  <c r="N444" s="1"/>
  <c r="J444"/>
  <c r="O444" s="1"/>
  <c r="K444"/>
  <c r="L444"/>
  <c r="M444" s="1"/>
  <c r="I445"/>
  <c r="N445" s="1"/>
  <c r="J445"/>
  <c r="O445" s="1"/>
  <c r="K445"/>
  <c r="L445"/>
  <c r="M445" s="1"/>
  <c r="I446"/>
  <c r="N446" s="1"/>
  <c r="J446"/>
  <c r="O446" s="1"/>
  <c r="K446"/>
  <c r="L446"/>
  <c r="M446" s="1"/>
  <c r="I447"/>
  <c r="N447" s="1"/>
  <c r="J447"/>
  <c r="O447" s="1"/>
  <c r="K447"/>
  <c r="L447"/>
  <c r="M447" s="1"/>
  <c r="I448"/>
  <c r="N448" s="1"/>
  <c r="J448"/>
  <c r="O448" s="1"/>
  <c r="K448"/>
  <c r="L448"/>
  <c r="M448" s="1"/>
  <c r="I449"/>
  <c r="N449" s="1"/>
  <c r="J449"/>
  <c r="O449" s="1"/>
  <c r="K449"/>
  <c r="L449"/>
  <c r="M449" s="1"/>
  <c r="I450"/>
  <c r="N450" s="1"/>
  <c r="J450"/>
  <c r="O450" s="1"/>
  <c r="K450"/>
  <c r="L450"/>
  <c r="M450" s="1"/>
  <c r="I451"/>
  <c r="N451" s="1"/>
  <c r="J451"/>
  <c r="O451" s="1"/>
  <c r="K451"/>
  <c r="L451"/>
  <c r="M451" s="1"/>
  <c r="I452"/>
  <c r="N452" s="1"/>
  <c r="J452"/>
  <c r="O452" s="1"/>
  <c r="K452"/>
  <c r="L452"/>
  <c r="M452" s="1"/>
  <c r="I453"/>
  <c r="N453" s="1"/>
  <c r="J453"/>
  <c r="O453" s="1"/>
  <c r="K453"/>
  <c r="L453"/>
  <c r="M453" s="1"/>
  <c r="I454"/>
  <c r="N454" s="1"/>
  <c r="J454"/>
  <c r="O454" s="1"/>
  <c r="K454"/>
  <c r="L454"/>
  <c r="M454" s="1"/>
  <c r="I455"/>
  <c r="N455" s="1"/>
  <c r="J455"/>
  <c r="O455" s="1"/>
  <c r="K455"/>
  <c r="L455"/>
  <c r="M455" s="1"/>
  <c r="I456"/>
  <c r="N456" s="1"/>
  <c r="J456"/>
  <c r="O456" s="1"/>
  <c r="K456"/>
  <c r="L456"/>
  <c r="M456" s="1"/>
  <c r="I457"/>
  <c r="N457" s="1"/>
  <c r="J457"/>
  <c r="O457" s="1"/>
  <c r="K457"/>
  <c r="L457"/>
  <c r="M457" s="1"/>
  <c r="I458"/>
  <c r="N458" s="1"/>
  <c r="J458"/>
  <c r="O458" s="1"/>
  <c r="K458"/>
  <c r="L458"/>
  <c r="M458" s="1"/>
  <c r="I459"/>
  <c r="N459" s="1"/>
  <c r="J459"/>
  <c r="O459" s="1"/>
  <c r="K459"/>
  <c r="L459"/>
  <c r="M459" s="1"/>
  <c r="I460"/>
  <c r="N460" s="1"/>
  <c r="J460"/>
  <c r="O460" s="1"/>
  <c r="K460"/>
  <c r="L460"/>
  <c r="M460" s="1"/>
  <c r="I461"/>
  <c r="N461" s="1"/>
  <c r="J461"/>
  <c r="O461" s="1"/>
  <c r="K461"/>
  <c r="L461"/>
  <c r="M461" s="1"/>
  <c r="I462"/>
  <c r="N462" s="1"/>
  <c r="J462"/>
  <c r="O462" s="1"/>
  <c r="K462"/>
  <c r="L462"/>
  <c r="M462" s="1"/>
  <c r="I463"/>
  <c r="N463" s="1"/>
  <c r="J463"/>
  <c r="O463" s="1"/>
  <c r="K463"/>
  <c r="L463"/>
  <c r="M463" s="1"/>
  <c r="I464"/>
  <c r="N464" s="1"/>
  <c r="J464"/>
  <c r="O464" s="1"/>
  <c r="K464"/>
  <c r="L464"/>
  <c r="M464" s="1"/>
  <c r="I465"/>
  <c r="N465" s="1"/>
  <c r="J465"/>
  <c r="O465" s="1"/>
  <c r="K465"/>
  <c r="L465"/>
  <c r="M465" s="1"/>
  <c r="I466"/>
  <c r="N466" s="1"/>
  <c r="J466"/>
  <c r="O466" s="1"/>
  <c r="K466"/>
  <c r="L466"/>
  <c r="M466" s="1"/>
  <c r="I467"/>
  <c r="N467" s="1"/>
  <c r="J467"/>
  <c r="O467" s="1"/>
  <c r="K467"/>
  <c r="L467"/>
  <c r="M467" s="1"/>
  <c r="I468"/>
  <c r="N468" s="1"/>
  <c r="J468"/>
  <c r="O468" s="1"/>
  <c r="K468"/>
  <c r="L468"/>
  <c r="M468" s="1"/>
  <c r="I469"/>
  <c r="N469" s="1"/>
  <c r="J469"/>
  <c r="O469" s="1"/>
  <c r="K469"/>
  <c r="L469"/>
  <c r="M469" s="1"/>
  <c r="I470"/>
  <c r="N470" s="1"/>
  <c r="J470"/>
  <c r="O470" s="1"/>
  <c r="K470"/>
  <c r="L470"/>
  <c r="M470" s="1"/>
  <c r="I471"/>
  <c r="N471" s="1"/>
  <c r="J471"/>
  <c r="O471" s="1"/>
  <c r="K471"/>
  <c r="L471"/>
  <c r="M471" s="1"/>
  <c r="I472"/>
  <c r="N472" s="1"/>
  <c r="J472"/>
  <c r="O472" s="1"/>
  <c r="K472"/>
  <c r="L472"/>
  <c r="M472" s="1"/>
  <c r="I473"/>
  <c r="N473" s="1"/>
  <c r="J473"/>
  <c r="O473" s="1"/>
  <c r="K473"/>
  <c r="L473"/>
  <c r="M473" s="1"/>
  <c r="I474"/>
  <c r="N474" s="1"/>
  <c r="J474"/>
  <c r="O474" s="1"/>
  <c r="K474"/>
  <c r="L474"/>
  <c r="M474" s="1"/>
  <c r="I475"/>
  <c r="N475" s="1"/>
  <c r="J475"/>
  <c r="O475" s="1"/>
  <c r="K475"/>
  <c r="L475"/>
  <c r="M475" s="1"/>
  <c r="I476"/>
  <c r="N476" s="1"/>
  <c r="J476"/>
  <c r="O476" s="1"/>
  <c r="K476"/>
  <c r="L476"/>
  <c r="M476" s="1"/>
  <c r="I477"/>
  <c r="N477" s="1"/>
  <c r="J477"/>
  <c r="O477" s="1"/>
  <c r="K477"/>
  <c r="L477"/>
  <c r="M477" s="1"/>
  <c r="I478"/>
  <c r="N478" s="1"/>
  <c r="J478"/>
  <c r="O478" s="1"/>
  <c r="K478"/>
  <c r="L478"/>
  <c r="M478" s="1"/>
  <c r="I479"/>
  <c r="N479" s="1"/>
  <c r="J479"/>
  <c r="O479" s="1"/>
  <c r="K479"/>
  <c r="L479"/>
  <c r="M479" s="1"/>
  <c r="I480"/>
  <c r="N480" s="1"/>
  <c r="J480"/>
  <c r="O480" s="1"/>
  <c r="K480"/>
  <c r="L480"/>
  <c r="M480" s="1"/>
  <c r="I481"/>
  <c r="N481" s="1"/>
  <c r="J481"/>
  <c r="O481" s="1"/>
  <c r="K481"/>
  <c r="L481"/>
  <c r="M481" s="1"/>
  <c r="I482"/>
  <c r="N482" s="1"/>
  <c r="J482"/>
  <c r="O482" s="1"/>
  <c r="K482"/>
  <c r="L482"/>
  <c r="M482" s="1"/>
  <c r="I483"/>
  <c r="N483" s="1"/>
  <c r="J483"/>
  <c r="O483" s="1"/>
  <c r="K483"/>
  <c r="L483"/>
  <c r="M483" s="1"/>
  <c r="I484"/>
  <c r="N484" s="1"/>
  <c r="J484"/>
  <c r="O484" s="1"/>
  <c r="K484"/>
  <c r="L484"/>
  <c r="M484" s="1"/>
  <c r="I485"/>
  <c r="N485" s="1"/>
  <c r="J485"/>
  <c r="O485" s="1"/>
  <c r="K485"/>
  <c r="L485"/>
  <c r="M485" s="1"/>
  <c r="I486"/>
  <c r="N486" s="1"/>
  <c r="J486"/>
  <c r="O486" s="1"/>
  <c r="K486"/>
  <c r="L486"/>
  <c r="M486" s="1"/>
  <c r="I487"/>
  <c r="N487" s="1"/>
  <c r="J487"/>
  <c r="O487" s="1"/>
  <c r="K487"/>
  <c r="L487"/>
  <c r="M487" s="1"/>
  <c r="I488"/>
  <c r="N488" s="1"/>
  <c r="J488"/>
  <c r="O488" s="1"/>
  <c r="K488"/>
  <c r="L488"/>
  <c r="M488" s="1"/>
  <c r="I489"/>
  <c r="N489" s="1"/>
  <c r="J489"/>
  <c r="O489" s="1"/>
  <c r="K489"/>
  <c r="L489"/>
  <c r="M489" s="1"/>
  <c r="I490"/>
  <c r="N490" s="1"/>
  <c r="J490"/>
  <c r="O490" s="1"/>
  <c r="K490"/>
  <c r="L490"/>
  <c r="M490" s="1"/>
  <c r="I491"/>
  <c r="N491" s="1"/>
  <c r="J491"/>
  <c r="O491" s="1"/>
  <c r="K491"/>
  <c r="L491"/>
  <c r="M491" s="1"/>
  <c r="I492"/>
  <c r="N492" s="1"/>
  <c r="J492"/>
  <c r="O492" s="1"/>
  <c r="K492"/>
  <c r="L492"/>
  <c r="M492" s="1"/>
  <c r="I493"/>
  <c r="N493" s="1"/>
  <c r="J493"/>
  <c r="O493" s="1"/>
  <c r="K493"/>
  <c r="L493"/>
  <c r="M493" s="1"/>
  <c r="I494"/>
  <c r="N494" s="1"/>
  <c r="J494"/>
  <c r="O494" s="1"/>
  <c r="K494"/>
  <c r="L494"/>
  <c r="M494" s="1"/>
  <c r="I495"/>
  <c r="N495" s="1"/>
  <c r="J495"/>
  <c r="O495" s="1"/>
  <c r="K495"/>
  <c r="L495"/>
  <c r="M495" s="1"/>
  <c r="I496"/>
  <c r="N496" s="1"/>
  <c r="J496"/>
  <c r="O496" s="1"/>
  <c r="K496"/>
  <c r="L496"/>
  <c r="M496" s="1"/>
  <c r="I497"/>
  <c r="N497" s="1"/>
  <c r="J497"/>
  <c r="O497" s="1"/>
  <c r="K497"/>
  <c r="L497"/>
  <c r="M497" s="1"/>
  <c r="I498"/>
  <c r="N498" s="1"/>
  <c r="J498"/>
  <c r="O498" s="1"/>
  <c r="K498"/>
  <c r="L498"/>
  <c r="M498" s="1"/>
  <c r="I499"/>
  <c r="N499" s="1"/>
  <c r="J499"/>
  <c r="O499" s="1"/>
  <c r="K499"/>
  <c r="L499"/>
  <c r="M499" s="1"/>
  <c r="I500"/>
  <c r="N500" s="1"/>
  <c r="J500"/>
  <c r="O500" s="1"/>
  <c r="K500"/>
  <c r="L500"/>
  <c r="M500" s="1"/>
  <c r="I501"/>
  <c r="N501" s="1"/>
  <c r="J501"/>
  <c r="O501" s="1"/>
  <c r="K501"/>
  <c r="L501"/>
  <c r="M501" s="1"/>
  <c r="I502"/>
  <c r="N502" s="1"/>
  <c r="J502"/>
  <c r="O502" s="1"/>
  <c r="K502"/>
  <c r="L502"/>
  <c r="M502" s="1"/>
  <c r="I503"/>
  <c r="N503" s="1"/>
  <c r="J503"/>
  <c r="O503" s="1"/>
  <c r="K503"/>
  <c r="L503"/>
  <c r="M503" s="1"/>
  <c r="I504"/>
  <c r="N504" s="1"/>
  <c r="J504"/>
  <c r="O504" s="1"/>
  <c r="K504"/>
  <c r="L504"/>
  <c r="M504" s="1"/>
  <c r="I505"/>
  <c r="N505" s="1"/>
  <c r="J505"/>
  <c r="O505" s="1"/>
  <c r="K505"/>
  <c r="L505"/>
  <c r="M505" s="1"/>
  <c r="I506"/>
  <c r="N506" s="1"/>
  <c r="J506"/>
  <c r="O506" s="1"/>
  <c r="K506"/>
  <c r="L506"/>
  <c r="M506" s="1"/>
  <c r="I507"/>
  <c r="N507" s="1"/>
  <c r="J507"/>
  <c r="O507" s="1"/>
  <c r="K507"/>
  <c r="L507"/>
  <c r="M507" s="1"/>
  <c r="I508"/>
  <c r="N508" s="1"/>
  <c r="J508"/>
  <c r="O508" s="1"/>
  <c r="K508"/>
  <c r="L508"/>
  <c r="M508" s="1"/>
  <c r="I509"/>
  <c r="N509" s="1"/>
  <c r="J509"/>
  <c r="O509" s="1"/>
  <c r="K509"/>
  <c r="L509"/>
  <c r="M509" s="1"/>
  <c r="I510"/>
  <c r="N510" s="1"/>
  <c r="J510"/>
  <c r="O510" s="1"/>
  <c r="K510"/>
  <c r="L510"/>
  <c r="M510" s="1"/>
  <c r="I511"/>
  <c r="N511" s="1"/>
  <c r="J511"/>
  <c r="O511" s="1"/>
  <c r="K511"/>
  <c r="L511"/>
  <c r="M511" s="1"/>
  <c r="I512"/>
  <c r="N512" s="1"/>
  <c r="J512"/>
  <c r="O512" s="1"/>
  <c r="K512"/>
  <c r="L512"/>
  <c r="M512" s="1"/>
  <c r="I513"/>
  <c r="N513" s="1"/>
  <c r="J513"/>
  <c r="O513" s="1"/>
  <c r="K513"/>
  <c r="L513"/>
  <c r="M513" s="1"/>
  <c r="I514"/>
  <c r="N514" s="1"/>
  <c r="J514"/>
  <c r="O514" s="1"/>
  <c r="K514"/>
  <c r="L514"/>
  <c r="M514" s="1"/>
  <c r="I515"/>
  <c r="N515" s="1"/>
  <c r="J515"/>
  <c r="O515" s="1"/>
  <c r="K515"/>
  <c r="L515"/>
  <c r="M515" s="1"/>
  <c r="I516"/>
  <c r="N516" s="1"/>
  <c r="J516"/>
  <c r="O516" s="1"/>
  <c r="K516"/>
  <c r="L516"/>
  <c r="M516" s="1"/>
  <c r="I517"/>
  <c r="N517" s="1"/>
  <c r="J517"/>
  <c r="O517" s="1"/>
  <c r="K517"/>
  <c r="L517"/>
  <c r="M517" s="1"/>
  <c r="I518"/>
  <c r="N518" s="1"/>
  <c r="J518"/>
  <c r="O518" s="1"/>
  <c r="K518"/>
  <c r="L518"/>
  <c r="M518" s="1"/>
  <c r="I519"/>
  <c r="N519" s="1"/>
  <c r="J519"/>
  <c r="O519" s="1"/>
  <c r="K519"/>
  <c r="L519"/>
  <c r="M519" s="1"/>
  <c r="I520"/>
  <c r="N520" s="1"/>
  <c r="J520"/>
  <c r="O520" s="1"/>
  <c r="K520"/>
  <c r="L520"/>
  <c r="M520" s="1"/>
  <c r="I521"/>
  <c r="N521" s="1"/>
  <c r="J521"/>
  <c r="O521" s="1"/>
  <c r="K521"/>
  <c r="L521"/>
  <c r="M521" s="1"/>
  <c r="I522"/>
  <c r="N522" s="1"/>
  <c r="J522"/>
  <c r="O522" s="1"/>
  <c r="K522"/>
  <c r="L522"/>
  <c r="M522" s="1"/>
  <c r="I523"/>
  <c r="N523" s="1"/>
  <c r="J523"/>
  <c r="O523" s="1"/>
  <c r="K523"/>
  <c r="L523"/>
  <c r="M523" s="1"/>
  <c r="I524"/>
  <c r="N524" s="1"/>
  <c r="J524"/>
  <c r="O524" s="1"/>
  <c r="K524"/>
  <c r="L524"/>
  <c r="M524" s="1"/>
  <c r="I525"/>
  <c r="N525" s="1"/>
  <c r="J525"/>
  <c r="O525" s="1"/>
  <c r="K525"/>
  <c r="L525"/>
  <c r="M525" s="1"/>
  <c r="I526"/>
  <c r="N526" s="1"/>
  <c r="J526"/>
  <c r="O526" s="1"/>
  <c r="K526"/>
  <c r="L526"/>
  <c r="M526" s="1"/>
  <c r="I527"/>
  <c r="N527" s="1"/>
  <c r="J527"/>
  <c r="O527" s="1"/>
  <c r="K527"/>
  <c r="L527"/>
  <c r="M527" s="1"/>
  <c r="I528"/>
  <c r="N528" s="1"/>
  <c r="J528"/>
  <c r="O528" s="1"/>
  <c r="K528"/>
  <c r="L528"/>
  <c r="M528" s="1"/>
  <c r="I529"/>
  <c r="N529" s="1"/>
  <c r="J529"/>
  <c r="O529" s="1"/>
  <c r="K529"/>
  <c r="L529"/>
  <c r="M529" s="1"/>
  <c r="I530"/>
  <c r="N530" s="1"/>
  <c r="J530"/>
  <c r="O530" s="1"/>
  <c r="K530"/>
  <c r="L530"/>
  <c r="M530" s="1"/>
  <c r="I531"/>
  <c r="N531" s="1"/>
  <c r="J531"/>
  <c r="O531" s="1"/>
  <c r="K531"/>
  <c r="L531"/>
  <c r="M531" s="1"/>
  <c r="I532"/>
  <c r="N532" s="1"/>
  <c r="J532"/>
  <c r="O532" s="1"/>
  <c r="K532"/>
  <c r="L532"/>
  <c r="M532" s="1"/>
  <c r="I533"/>
  <c r="N533" s="1"/>
  <c r="J533"/>
  <c r="O533" s="1"/>
  <c r="K533"/>
  <c r="L533"/>
  <c r="M533" s="1"/>
  <c r="I534"/>
  <c r="N534" s="1"/>
  <c r="J534"/>
  <c r="O534" s="1"/>
  <c r="K534"/>
  <c r="L534"/>
  <c r="M534" s="1"/>
  <c r="I535"/>
  <c r="N535" s="1"/>
  <c r="J535"/>
  <c r="O535" s="1"/>
  <c r="K535"/>
  <c r="L535"/>
  <c r="M535" s="1"/>
  <c r="I536"/>
  <c r="N536" s="1"/>
  <c r="J536"/>
  <c r="O536" s="1"/>
  <c r="K536"/>
  <c r="L536"/>
  <c r="M536" s="1"/>
  <c r="I537"/>
  <c r="N537" s="1"/>
  <c r="J537"/>
  <c r="O537" s="1"/>
  <c r="K537"/>
  <c r="L537"/>
  <c r="M537" s="1"/>
  <c r="I538"/>
  <c r="N538" s="1"/>
  <c r="J538"/>
  <c r="O538" s="1"/>
  <c r="K538"/>
  <c r="L538"/>
  <c r="M538" s="1"/>
  <c r="I539"/>
  <c r="N539" s="1"/>
  <c r="J539"/>
  <c r="O539" s="1"/>
  <c r="K539"/>
  <c r="L539"/>
  <c r="M539" s="1"/>
  <c r="I540"/>
  <c r="N540" s="1"/>
  <c r="J540"/>
  <c r="O540" s="1"/>
  <c r="K540"/>
  <c r="L540"/>
  <c r="M540" s="1"/>
  <c r="I541"/>
  <c r="N541" s="1"/>
  <c r="J541"/>
  <c r="O541" s="1"/>
  <c r="K541"/>
  <c r="L541"/>
  <c r="M541" s="1"/>
  <c r="I542"/>
  <c r="N542" s="1"/>
  <c r="J542"/>
  <c r="O542" s="1"/>
  <c r="K542"/>
  <c r="L542"/>
  <c r="M542" s="1"/>
  <c r="I543"/>
  <c r="N543" s="1"/>
  <c r="J543"/>
  <c r="O543" s="1"/>
  <c r="K543"/>
  <c r="L543"/>
  <c r="M543" s="1"/>
  <c r="I544"/>
  <c r="N544" s="1"/>
  <c r="J544"/>
  <c r="O544" s="1"/>
  <c r="K544"/>
  <c r="L544"/>
  <c r="M544" s="1"/>
  <c r="I545"/>
  <c r="N545" s="1"/>
  <c r="J545"/>
  <c r="O545" s="1"/>
  <c r="K545"/>
  <c r="L545"/>
  <c r="M545" s="1"/>
  <c r="I546"/>
  <c r="N546" s="1"/>
  <c r="J546"/>
  <c r="O546" s="1"/>
  <c r="K546"/>
  <c r="L546"/>
  <c r="M546" s="1"/>
  <c r="I547"/>
  <c r="N547" s="1"/>
  <c r="J547"/>
  <c r="O547" s="1"/>
  <c r="K547"/>
  <c r="L547"/>
  <c r="M547" s="1"/>
  <c r="I548"/>
  <c r="N548" s="1"/>
  <c r="J548"/>
  <c r="O548" s="1"/>
  <c r="K548"/>
  <c r="L548"/>
  <c r="M548" s="1"/>
  <c r="I549"/>
  <c r="N549" s="1"/>
  <c r="J549"/>
  <c r="O549" s="1"/>
  <c r="K549"/>
  <c r="L549"/>
  <c r="M549" s="1"/>
  <c r="I550"/>
  <c r="N550" s="1"/>
  <c r="J550"/>
  <c r="O550" s="1"/>
  <c r="K550"/>
  <c r="L550"/>
  <c r="M550" s="1"/>
  <c r="I551"/>
  <c r="N551" s="1"/>
  <c r="J551"/>
  <c r="O551" s="1"/>
  <c r="K551"/>
  <c r="L551"/>
  <c r="M551" s="1"/>
  <c r="I552"/>
  <c r="N552" s="1"/>
  <c r="J552"/>
  <c r="O552" s="1"/>
  <c r="K552"/>
  <c r="L552"/>
  <c r="M552" s="1"/>
  <c r="I553"/>
  <c r="N553" s="1"/>
  <c r="J553"/>
  <c r="O553" s="1"/>
  <c r="K553"/>
  <c r="L553"/>
  <c r="M553" s="1"/>
  <c r="I554"/>
  <c r="N554" s="1"/>
  <c r="J554"/>
  <c r="O554" s="1"/>
  <c r="K554"/>
  <c r="L554"/>
  <c r="M554" s="1"/>
  <c r="I555"/>
  <c r="N555" s="1"/>
  <c r="J555"/>
  <c r="O555" s="1"/>
  <c r="K555"/>
  <c r="L555"/>
  <c r="M555" s="1"/>
  <c r="I556"/>
  <c r="N556" s="1"/>
  <c r="J556"/>
  <c r="O556" s="1"/>
  <c r="K556"/>
  <c r="L556"/>
  <c r="M556" s="1"/>
  <c r="I557"/>
  <c r="N557" s="1"/>
  <c r="J557"/>
  <c r="O557" s="1"/>
  <c r="K557"/>
  <c r="L557"/>
  <c r="M557" s="1"/>
  <c r="I558"/>
  <c r="N558" s="1"/>
  <c r="J558"/>
  <c r="O558" s="1"/>
  <c r="K558"/>
  <c r="L558"/>
  <c r="M558" s="1"/>
  <c r="I559"/>
  <c r="N559" s="1"/>
  <c r="J559"/>
  <c r="O559" s="1"/>
  <c r="K559"/>
  <c r="L559"/>
  <c r="M559" s="1"/>
  <c r="I560"/>
  <c r="N560" s="1"/>
  <c r="J560"/>
  <c r="O560" s="1"/>
  <c r="K560"/>
  <c r="L560"/>
  <c r="M560" s="1"/>
  <c r="I561"/>
  <c r="N561" s="1"/>
  <c r="J561"/>
  <c r="O561" s="1"/>
  <c r="K561"/>
  <c r="L561"/>
  <c r="M561" s="1"/>
  <c r="I562"/>
  <c r="N562" s="1"/>
  <c r="J562"/>
  <c r="O562" s="1"/>
  <c r="K562"/>
  <c r="L562"/>
  <c r="M562" s="1"/>
  <c r="I563"/>
  <c r="N563" s="1"/>
  <c r="J563"/>
  <c r="O563" s="1"/>
  <c r="K563"/>
  <c r="L563"/>
  <c r="M563" s="1"/>
  <c r="I564"/>
  <c r="N564" s="1"/>
  <c r="J564"/>
  <c r="O564" s="1"/>
  <c r="K564"/>
  <c r="L564"/>
  <c r="M564" s="1"/>
  <c r="I565"/>
  <c r="N565" s="1"/>
  <c r="J565"/>
  <c r="O565" s="1"/>
  <c r="K565"/>
  <c r="L565"/>
  <c r="M565" s="1"/>
  <c r="I566"/>
  <c r="N566" s="1"/>
  <c r="J566"/>
  <c r="O566" s="1"/>
  <c r="K566"/>
  <c r="L566"/>
  <c r="M566" s="1"/>
  <c r="I567"/>
  <c r="N567" s="1"/>
  <c r="J567"/>
  <c r="O567" s="1"/>
  <c r="K567"/>
  <c r="L567"/>
  <c r="M567" s="1"/>
  <c r="I568"/>
  <c r="N568" s="1"/>
  <c r="J568"/>
  <c r="O568" s="1"/>
  <c r="K568"/>
  <c r="L568"/>
  <c r="M568" s="1"/>
  <c r="I569"/>
  <c r="N569" s="1"/>
  <c r="J569"/>
  <c r="O569" s="1"/>
  <c r="K569"/>
  <c r="L569"/>
  <c r="M569" s="1"/>
  <c r="I570"/>
  <c r="N570" s="1"/>
  <c r="J570"/>
  <c r="O570" s="1"/>
  <c r="K570"/>
  <c r="L570"/>
  <c r="M570" s="1"/>
  <c r="I571"/>
  <c r="N571" s="1"/>
  <c r="J571"/>
  <c r="O571" s="1"/>
  <c r="K571"/>
  <c r="L571"/>
  <c r="M571" s="1"/>
  <c r="I572"/>
  <c r="N572" s="1"/>
  <c r="J572"/>
  <c r="O572" s="1"/>
  <c r="K572"/>
  <c r="L572"/>
  <c r="M572" s="1"/>
  <c r="I573"/>
  <c r="N573" s="1"/>
  <c r="J573"/>
  <c r="O573" s="1"/>
  <c r="K573"/>
  <c r="L573"/>
  <c r="M573" s="1"/>
  <c r="I574"/>
  <c r="N574" s="1"/>
  <c r="J574"/>
  <c r="O574" s="1"/>
  <c r="K574"/>
  <c r="L574"/>
  <c r="M574" s="1"/>
  <c r="I575"/>
  <c r="N575" s="1"/>
  <c r="J575"/>
  <c r="O575" s="1"/>
  <c r="K575"/>
  <c r="L575"/>
  <c r="M575" s="1"/>
  <c r="I576"/>
  <c r="N576" s="1"/>
  <c r="J576"/>
  <c r="O576" s="1"/>
  <c r="K576"/>
  <c r="L576"/>
  <c r="M576" s="1"/>
  <c r="I577"/>
  <c r="N577" s="1"/>
  <c r="J577"/>
  <c r="O577" s="1"/>
  <c r="K577"/>
  <c r="L577"/>
  <c r="M577" s="1"/>
  <c r="I578"/>
  <c r="N578" s="1"/>
  <c r="J578"/>
  <c r="O578" s="1"/>
  <c r="K578"/>
  <c r="L578"/>
  <c r="M578" s="1"/>
  <c r="I579"/>
  <c r="N579" s="1"/>
  <c r="J579"/>
  <c r="O579" s="1"/>
  <c r="K579"/>
  <c r="L579"/>
  <c r="M579" s="1"/>
  <c r="I580"/>
  <c r="N580" s="1"/>
  <c r="J580"/>
  <c r="O580" s="1"/>
  <c r="K580"/>
  <c r="L580"/>
  <c r="M580" s="1"/>
  <c r="I581"/>
  <c r="N581" s="1"/>
  <c r="J581"/>
  <c r="O581" s="1"/>
  <c r="K581"/>
  <c r="L581"/>
  <c r="M581" s="1"/>
  <c r="I582"/>
  <c r="N582" s="1"/>
  <c r="J582"/>
  <c r="O582" s="1"/>
  <c r="K582"/>
  <c r="L582"/>
  <c r="M582" s="1"/>
  <c r="I583"/>
  <c r="N583" s="1"/>
  <c r="J583"/>
  <c r="O583" s="1"/>
  <c r="K583"/>
  <c r="L583"/>
  <c r="M583" s="1"/>
  <c r="I584"/>
  <c r="N584" s="1"/>
  <c r="J584"/>
  <c r="O584" s="1"/>
  <c r="K584"/>
  <c r="L584"/>
  <c r="M584" s="1"/>
  <c r="I585"/>
  <c r="N585" s="1"/>
  <c r="J585"/>
  <c r="O585" s="1"/>
  <c r="K585"/>
  <c r="L585"/>
  <c r="M585" s="1"/>
  <c r="I586"/>
  <c r="N586" s="1"/>
  <c r="J586"/>
  <c r="O586" s="1"/>
  <c r="K586"/>
  <c r="L586"/>
  <c r="M586" s="1"/>
  <c r="I587"/>
  <c r="N587" s="1"/>
  <c r="J587"/>
  <c r="O587" s="1"/>
  <c r="K587"/>
  <c r="L587"/>
  <c r="M587" s="1"/>
  <c r="I588"/>
  <c r="N588" s="1"/>
  <c r="J588"/>
  <c r="O588" s="1"/>
  <c r="K588"/>
  <c r="L588"/>
  <c r="M588" s="1"/>
  <c r="I589"/>
  <c r="N589" s="1"/>
  <c r="J589"/>
  <c r="O589" s="1"/>
  <c r="K589"/>
  <c r="L589"/>
  <c r="M589" s="1"/>
  <c r="I590"/>
  <c r="N590" s="1"/>
  <c r="J590"/>
  <c r="O590" s="1"/>
  <c r="K590"/>
  <c r="L590"/>
  <c r="M590" s="1"/>
  <c r="I591"/>
  <c r="N591" s="1"/>
  <c r="J591"/>
  <c r="O591" s="1"/>
  <c r="K591"/>
  <c r="L591"/>
  <c r="M591" s="1"/>
  <c r="I592"/>
  <c r="N592" s="1"/>
  <c r="J592"/>
  <c r="O592" s="1"/>
  <c r="K592"/>
  <c r="L592"/>
  <c r="M592" s="1"/>
  <c r="I593"/>
  <c r="N593" s="1"/>
  <c r="J593"/>
  <c r="O593" s="1"/>
  <c r="K593"/>
  <c r="L593"/>
  <c r="M593" s="1"/>
  <c r="I594"/>
  <c r="N594" s="1"/>
  <c r="J594"/>
  <c r="O594" s="1"/>
  <c r="K594"/>
  <c r="L594"/>
  <c r="M594" s="1"/>
  <c r="I595"/>
  <c r="N595" s="1"/>
  <c r="J595"/>
  <c r="O595" s="1"/>
  <c r="K595"/>
  <c r="L595"/>
  <c r="M595" s="1"/>
  <c r="I596"/>
  <c r="N596" s="1"/>
  <c r="J596"/>
  <c r="O596" s="1"/>
  <c r="K596"/>
  <c r="L596"/>
  <c r="M596" s="1"/>
  <c r="I597"/>
  <c r="N597" s="1"/>
  <c r="J597"/>
  <c r="O597" s="1"/>
  <c r="K597"/>
  <c r="L597"/>
  <c r="M597" s="1"/>
  <c r="I598"/>
  <c r="N598" s="1"/>
  <c r="J598"/>
  <c r="O598" s="1"/>
  <c r="K598"/>
  <c r="L598"/>
  <c r="M598" s="1"/>
  <c r="I599"/>
  <c r="N599" s="1"/>
  <c r="J599"/>
  <c r="O599" s="1"/>
  <c r="K599"/>
  <c r="L599"/>
  <c r="M599" s="1"/>
  <c r="I600"/>
  <c r="N600" s="1"/>
  <c r="J600"/>
  <c r="O600" s="1"/>
  <c r="K600"/>
  <c r="L600"/>
  <c r="M600" s="1"/>
  <c r="I601"/>
  <c r="N601" s="1"/>
  <c r="J601"/>
  <c r="O601" s="1"/>
  <c r="K601"/>
  <c r="L601"/>
  <c r="M601" s="1"/>
  <c r="I602"/>
  <c r="N602" s="1"/>
  <c r="J602"/>
  <c r="O602" s="1"/>
  <c r="K602"/>
  <c r="L602"/>
  <c r="M602" s="1"/>
  <c r="I603"/>
  <c r="N603" s="1"/>
  <c r="J603"/>
  <c r="O603" s="1"/>
  <c r="K603"/>
  <c r="L603"/>
  <c r="M603" s="1"/>
  <c r="I604"/>
  <c r="N604" s="1"/>
  <c r="J604"/>
  <c r="O604" s="1"/>
  <c r="K604"/>
  <c r="L604"/>
  <c r="M604" s="1"/>
  <c r="I605"/>
  <c r="N605" s="1"/>
  <c r="J605"/>
  <c r="O605" s="1"/>
  <c r="K605"/>
  <c r="L605"/>
  <c r="M605" s="1"/>
  <c r="I606"/>
  <c r="N606" s="1"/>
  <c r="J606"/>
  <c r="O606" s="1"/>
  <c r="K606"/>
  <c r="L606"/>
  <c r="M606" s="1"/>
  <c r="I607"/>
  <c r="N607" s="1"/>
  <c r="J607"/>
  <c r="O607" s="1"/>
  <c r="K607"/>
  <c r="L607"/>
  <c r="M607" s="1"/>
  <c r="I608"/>
  <c r="N608" s="1"/>
  <c r="J608"/>
  <c r="O608" s="1"/>
  <c r="K608"/>
  <c r="L608"/>
  <c r="M608" s="1"/>
  <c r="I609"/>
  <c r="N609" s="1"/>
  <c r="J609"/>
  <c r="O609" s="1"/>
  <c r="K609"/>
  <c r="L609"/>
  <c r="M609" s="1"/>
  <c r="I610"/>
  <c r="N610" s="1"/>
  <c r="J610"/>
  <c r="O610" s="1"/>
  <c r="K610"/>
  <c r="L610"/>
  <c r="M610" s="1"/>
  <c r="I611"/>
  <c r="N611" s="1"/>
  <c r="J611"/>
  <c r="O611" s="1"/>
  <c r="K611"/>
  <c r="L611"/>
  <c r="M611" s="1"/>
  <c r="I612"/>
  <c r="N612" s="1"/>
  <c r="J612"/>
  <c r="O612" s="1"/>
  <c r="K612"/>
  <c r="L612"/>
  <c r="M612" s="1"/>
  <c r="I613"/>
  <c r="N613" s="1"/>
  <c r="J613"/>
  <c r="O613" s="1"/>
  <c r="K613"/>
  <c r="L613"/>
  <c r="M613" s="1"/>
  <c r="I614"/>
  <c r="N614" s="1"/>
  <c r="J614"/>
  <c r="O614" s="1"/>
  <c r="K614"/>
  <c r="L614"/>
  <c r="M614" s="1"/>
  <c r="I615"/>
  <c r="N615" s="1"/>
  <c r="J615"/>
  <c r="O615" s="1"/>
  <c r="K615"/>
  <c r="L615"/>
  <c r="M615" s="1"/>
  <c r="I616"/>
  <c r="N616" s="1"/>
  <c r="J616"/>
  <c r="O616" s="1"/>
  <c r="K616"/>
  <c r="L616"/>
  <c r="M616" s="1"/>
  <c r="I617"/>
  <c r="N617" s="1"/>
  <c r="J617"/>
  <c r="O617" s="1"/>
  <c r="K617"/>
  <c r="L617"/>
  <c r="M617" s="1"/>
  <c r="I618"/>
  <c r="N618" s="1"/>
  <c r="J618"/>
  <c r="O618" s="1"/>
  <c r="K618"/>
  <c r="L618"/>
  <c r="M618" s="1"/>
  <c r="I619"/>
  <c r="N619" s="1"/>
  <c r="J619"/>
  <c r="O619" s="1"/>
  <c r="K619"/>
  <c r="L619"/>
  <c r="M619" s="1"/>
  <c r="I620"/>
  <c r="N620" s="1"/>
  <c r="J620"/>
  <c r="O620" s="1"/>
  <c r="K620"/>
  <c r="L620"/>
  <c r="M620" s="1"/>
  <c r="I621"/>
  <c r="N621" s="1"/>
  <c r="J621"/>
  <c r="O621" s="1"/>
  <c r="K621"/>
  <c r="L621"/>
  <c r="M621" s="1"/>
  <c r="I622"/>
  <c r="N622" s="1"/>
  <c r="J622"/>
  <c r="O622" s="1"/>
  <c r="K622"/>
  <c r="L622"/>
  <c r="M622" s="1"/>
  <c r="I623"/>
  <c r="N623" s="1"/>
  <c r="J623"/>
  <c r="O623" s="1"/>
  <c r="K623"/>
  <c r="L623"/>
  <c r="M623" s="1"/>
  <c r="I624"/>
  <c r="N624" s="1"/>
  <c r="J624"/>
  <c r="O624" s="1"/>
  <c r="K624"/>
  <c r="L624"/>
  <c r="M624" s="1"/>
  <c r="I625"/>
  <c r="N625" s="1"/>
  <c r="J625"/>
  <c r="O625" s="1"/>
  <c r="K625"/>
  <c r="L625"/>
  <c r="M625" s="1"/>
  <c r="I626"/>
  <c r="N626" s="1"/>
  <c r="J626"/>
  <c r="O626" s="1"/>
  <c r="K626"/>
  <c r="L626"/>
  <c r="M626" s="1"/>
  <c r="I627"/>
  <c r="N627" s="1"/>
  <c r="J627"/>
  <c r="O627" s="1"/>
  <c r="K627"/>
  <c r="L627"/>
  <c r="M627" s="1"/>
  <c r="I628"/>
  <c r="N628" s="1"/>
  <c r="J628"/>
  <c r="O628" s="1"/>
  <c r="K628"/>
  <c r="L628"/>
  <c r="M628" s="1"/>
  <c r="I629"/>
  <c r="N629" s="1"/>
  <c r="J629"/>
  <c r="O629" s="1"/>
  <c r="K629"/>
  <c r="L629"/>
  <c r="M629" s="1"/>
  <c r="I630"/>
  <c r="N630" s="1"/>
  <c r="J630"/>
  <c r="O630" s="1"/>
  <c r="K630"/>
  <c r="L630"/>
  <c r="M630" s="1"/>
  <c r="I631"/>
  <c r="N631" s="1"/>
  <c r="J631"/>
  <c r="O631" s="1"/>
  <c r="K631"/>
  <c r="L631"/>
  <c r="M631" s="1"/>
  <c r="I632"/>
  <c r="N632" s="1"/>
  <c r="J632"/>
  <c r="O632" s="1"/>
  <c r="K632"/>
  <c r="L632"/>
  <c r="M632" s="1"/>
  <c r="I633"/>
  <c r="N633" s="1"/>
  <c r="J633"/>
  <c r="O633" s="1"/>
  <c r="K633"/>
  <c r="L633"/>
  <c r="M633" s="1"/>
  <c r="I634"/>
  <c r="N634" s="1"/>
  <c r="J634"/>
  <c r="O634" s="1"/>
  <c r="K634"/>
  <c r="L634"/>
  <c r="M634" s="1"/>
  <c r="I635"/>
  <c r="N635" s="1"/>
  <c r="J635"/>
  <c r="O635" s="1"/>
  <c r="K635"/>
  <c r="L635"/>
  <c r="M635" s="1"/>
  <c r="I636"/>
  <c r="N636" s="1"/>
  <c r="J636"/>
  <c r="O636" s="1"/>
  <c r="K636"/>
  <c r="L636"/>
  <c r="M636" s="1"/>
  <c r="I637"/>
  <c r="N637" s="1"/>
  <c r="J637"/>
  <c r="O637" s="1"/>
  <c r="K637"/>
  <c r="L637"/>
  <c r="M637" s="1"/>
  <c r="I638"/>
  <c r="N638" s="1"/>
  <c r="J638"/>
  <c r="O638" s="1"/>
  <c r="K638"/>
  <c r="L638"/>
  <c r="M638" s="1"/>
  <c r="I639"/>
  <c r="N639" s="1"/>
  <c r="J639"/>
  <c r="O639" s="1"/>
  <c r="K639"/>
  <c r="L639"/>
  <c r="M639" s="1"/>
  <c r="I640"/>
  <c r="N640" s="1"/>
  <c r="J640"/>
  <c r="O640" s="1"/>
  <c r="K640"/>
  <c r="L640"/>
  <c r="M640" s="1"/>
  <c r="I641"/>
  <c r="N641" s="1"/>
  <c r="J641"/>
  <c r="O641" s="1"/>
  <c r="K641"/>
  <c r="L641"/>
  <c r="M641" s="1"/>
  <c r="I642"/>
  <c r="N642" s="1"/>
  <c r="J642"/>
  <c r="O642" s="1"/>
  <c r="K642"/>
  <c r="L642"/>
  <c r="M642" s="1"/>
  <c r="I643"/>
  <c r="N643" s="1"/>
  <c r="J643"/>
  <c r="O643" s="1"/>
  <c r="K643"/>
  <c r="L643"/>
  <c r="M643" s="1"/>
  <c r="I644"/>
  <c r="N644" s="1"/>
  <c r="J644"/>
  <c r="O644" s="1"/>
  <c r="K644"/>
  <c r="L644"/>
  <c r="M644" s="1"/>
  <c r="I645"/>
  <c r="N645" s="1"/>
  <c r="J645"/>
  <c r="O645" s="1"/>
  <c r="K645"/>
  <c r="L645"/>
  <c r="M645" s="1"/>
  <c r="I646"/>
  <c r="N646" s="1"/>
  <c r="J646"/>
  <c r="O646" s="1"/>
  <c r="K646"/>
  <c r="L646"/>
  <c r="M646" s="1"/>
  <c r="I647"/>
  <c r="N647" s="1"/>
  <c r="J647"/>
  <c r="O647" s="1"/>
  <c r="K647"/>
  <c r="L647"/>
  <c r="M647" s="1"/>
  <c r="I648"/>
  <c r="N648" s="1"/>
  <c r="J648"/>
  <c r="O648" s="1"/>
  <c r="K648"/>
  <c r="L648"/>
  <c r="M648" s="1"/>
  <c r="I649"/>
  <c r="N649" s="1"/>
  <c r="J649"/>
  <c r="O649" s="1"/>
  <c r="K649"/>
  <c r="L649"/>
  <c r="M649" s="1"/>
  <c r="I650"/>
  <c r="N650" s="1"/>
  <c r="J650"/>
  <c r="O650" s="1"/>
  <c r="K650"/>
  <c r="L650"/>
  <c r="M650" s="1"/>
  <c r="I651"/>
  <c r="N651" s="1"/>
  <c r="J651"/>
  <c r="O651" s="1"/>
  <c r="K651"/>
  <c r="L651"/>
  <c r="M651" s="1"/>
  <c r="I652"/>
  <c r="N652" s="1"/>
  <c r="J652"/>
  <c r="O652" s="1"/>
  <c r="K652"/>
  <c r="L652"/>
  <c r="M652" s="1"/>
  <c r="I653"/>
  <c r="N653" s="1"/>
  <c r="J653"/>
  <c r="O653" s="1"/>
  <c r="K653"/>
  <c r="L653"/>
  <c r="M653" s="1"/>
  <c r="I654"/>
  <c r="N654" s="1"/>
  <c r="J654"/>
  <c r="O654" s="1"/>
  <c r="K654"/>
  <c r="L654"/>
  <c r="M654" s="1"/>
  <c r="I655"/>
  <c r="N655" s="1"/>
  <c r="J655"/>
  <c r="O655" s="1"/>
  <c r="K655"/>
  <c r="L655"/>
  <c r="M655" s="1"/>
  <c r="I656"/>
  <c r="N656" s="1"/>
  <c r="J656"/>
  <c r="O656" s="1"/>
  <c r="K656"/>
  <c r="L656"/>
  <c r="M656" s="1"/>
  <c r="I657"/>
  <c r="N657" s="1"/>
  <c r="J657"/>
  <c r="O657" s="1"/>
  <c r="K657"/>
  <c r="L657"/>
  <c r="M657" s="1"/>
  <c r="I658"/>
  <c r="N658" s="1"/>
  <c r="J658"/>
  <c r="O658" s="1"/>
  <c r="K658"/>
  <c r="L658"/>
  <c r="M658" s="1"/>
  <c r="I659"/>
  <c r="N659" s="1"/>
  <c r="J659"/>
  <c r="O659" s="1"/>
  <c r="K659"/>
  <c r="L659"/>
  <c r="M659" s="1"/>
  <c r="I660"/>
  <c r="N660" s="1"/>
  <c r="J660"/>
  <c r="O660" s="1"/>
  <c r="K660"/>
  <c r="L660"/>
  <c r="M660" s="1"/>
  <c r="I661"/>
  <c r="N661" s="1"/>
  <c r="J661"/>
  <c r="O661" s="1"/>
  <c r="K661"/>
  <c r="L661"/>
  <c r="M661" s="1"/>
  <c r="I662"/>
  <c r="N662" s="1"/>
  <c r="J662"/>
  <c r="O662" s="1"/>
  <c r="K662"/>
  <c r="L662"/>
  <c r="M662" s="1"/>
  <c r="I663"/>
  <c r="N663" s="1"/>
  <c r="J663"/>
  <c r="O663" s="1"/>
  <c r="K663"/>
  <c r="L663"/>
  <c r="M663" s="1"/>
  <c r="I664"/>
  <c r="N664" s="1"/>
  <c r="J664"/>
  <c r="O664" s="1"/>
  <c r="K664"/>
  <c r="L664"/>
  <c r="M664" s="1"/>
  <c r="I665"/>
  <c r="N665" s="1"/>
  <c r="J665"/>
  <c r="O665" s="1"/>
  <c r="K665"/>
  <c r="L665"/>
  <c r="M665" s="1"/>
  <c r="I666"/>
  <c r="N666" s="1"/>
  <c r="J666"/>
  <c r="O666" s="1"/>
  <c r="K666"/>
  <c r="L666"/>
  <c r="M666" s="1"/>
  <c r="I667"/>
  <c r="N667" s="1"/>
  <c r="J667"/>
  <c r="O667" s="1"/>
  <c r="K667"/>
  <c r="L667"/>
  <c r="M667" s="1"/>
  <c r="I668"/>
  <c r="N668" s="1"/>
  <c r="J668"/>
  <c r="O668" s="1"/>
  <c r="K668"/>
  <c r="L668"/>
  <c r="M668" s="1"/>
  <c r="I669"/>
  <c r="N669" s="1"/>
  <c r="J669"/>
  <c r="O669" s="1"/>
  <c r="K669"/>
  <c r="L669"/>
  <c r="M669" s="1"/>
  <c r="I670"/>
  <c r="N670" s="1"/>
  <c r="J670"/>
  <c r="O670" s="1"/>
  <c r="K670"/>
  <c r="L670"/>
  <c r="M670" s="1"/>
  <c r="I671"/>
  <c r="N671" s="1"/>
  <c r="J671"/>
  <c r="O671" s="1"/>
  <c r="K671"/>
  <c r="L671"/>
  <c r="M671" s="1"/>
  <c r="I672"/>
  <c r="N672" s="1"/>
  <c r="J672"/>
  <c r="O672" s="1"/>
  <c r="K672"/>
  <c r="L672"/>
  <c r="M672" s="1"/>
  <c r="I673"/>
  <c r="N673" s="1"/>
  <c r="J673"/>
  <c r="O673" s="1"/>
  <c r="K673"/>
  <c r="L673"/>
  <c r="M673" s="1"/>
  <c r="I674"/>
  <c r="N674" s="1"/>
  <c r="J674"/>
  <c r="O674" s="1"/>
  <c r="K674"/>
  <c r="L674"/>
  <c r="M674" s="1"/>
  <c r="I675"/>
  <c r="N675" s="1"/>
  <c r="J675"/>
  <c r="O675" s="1"/>
  <c r="K675"/>
  <c r="L675"/>
  <c r="M675" s="1"/>
  <c r="I676"/>
  <c r="N676" s="1"/>
  <c r="J676"/>
  <c r="O676" s="1"/>
  <c r="K676"/>
  <c r="L676"/>
  <c r="M676" s="1"/>
  <c r="I677"/>
  <c r="N677" s="1"/>
  <c r="J677"/>
  <c r="O677" s="1"/>
  <c r="K677"/>
  <c r="L677"/>
  <c r="M677" s="1"/>
  <c r="I678"/>
  <c r="N678" s="1"/>
  <c r="J678"/>
  <c r="O678" s="1"/>
  <c r="K678"/>
  <c r="L678"/>
  <c r="M678" s="1"/>
  <c r="I679"/>
  <c r="N679" s="1"/>
  <c r="J679"/>
  <c r="O679" s="1"/>
  <c r="K679"/>
  <c r="L679"/>
  <c r="M679" s="1"/>
  <c r="I680"/>
  <c r="N680" s="1"/>
  <c r="J680"/>
  <c r="O680" s="1"/>
  <c r="K680"/>
  <c r="L680"/>
  <c r="M680" s="1"/>
  <c r="I681"/>
  <c r="N681" s="1"/>
  <c r="J681"/>
  <c r="O681" s="1"/>
  <c r="K681"/>
  <c r="L681"/>
  <c r="M681" s="1"/>
  <c r="I682"/>
  <c r="N682" s="1"/>
  <c r="J682"/>
  <c r="O682" s="1"/>
  <c r="K682"/>
  <c r="L682"/>
  <c r="M682" s="1"/>
  <c r="I683"/>
  <c r="N683" s="1"/>
  <c r="J683"/>
  <c r="O683" s="1"/>
  <c r="K683"/>
  <c r="L683"/>
  <c r="M683" s="1"/>
  <c r="I684"/>
  <c r="N684" s="1"/>
  <c r="J684"/>
  <c r="O684" s="1"/>
  <c r="K684"/>
  <c r="L684"/>
  <c r="M684" s="1"/>
  <c r="I685"/>
  <c r="N685" s="1"/>
  <c r="J685"/>
  <c r="O685" s="1"/>
  <c r="K685"/>
  <c r="L685"/>
  <c r="M685" s="1"/>
  <c r="I686"/>
  <c r="N686" s="1"/>
  <c r="J686"/>
  <c r="O686" s="1"/>
  <c r="K686"/>
  <c r="L686"/>
  <c r="M686" s="1"/>
  <c r="I687"/>
  <c r="N687" s="1"/>
  <c r="J687"/>
  <c r="O687" s="1"/>
  <c r="K687"/>
  <c r="L687"/>
  <c r="M687" s="1"/>
  <c r="I688"/>
  <c r="N688" s="1"/>
  <c r="J688"/>
  <c r="O688" s="1"/>
  <c r="K688"/>
  <c r="L688"/>
  <c r="M688" s="1"/>
  <c r="I689"/>
  <c r="N689" s="1"/>
  <c r="J689"/>
  <c r="O689" s="1"/>
  <c r="K689"/>
  <c r="L689"/>
  <c r="M689" s="1"/>
  <c r="I690"/>
  <c r="N690" s="1"/>
  <c r="J690"/>
  <c r="O690" s="1"/>
  <c r="K690"/>
  <c r="L690"/>
  <c r="M690" s="1"/>
  <c r="I691"/>
  <c r="N691" s="1"/>
  <c r="J691"/>
  <c r="O691" s="1"/>
  <c r="K691"/>
  <c r="L691"/>
  <c r="M691" s="1"/>
  <c r="I692"/>
  <c r="N692" s="1"/>
  <c r="J692"/>
  <c r="O692" s="1"/>
  <c r="K692"/>
  <c r="L692"/>
  <c r="M692" s="1"/>
  <c r="I693"/>
  <c r="N693" s="1"/>
  <c r="J693"/>
  <c r="O693" s="1"/>
  <c r="K693"/>
  <c r="L693"/>
  <c r="M693" s="1"/>
  <c r="I694"/>
  <c r="N694" s="1"/>
  <c r="J694"/>
  <c r="O694" s="1"/>
  <c r="K694"/>
  <c r="L694"/>
  <c r="M694" s="1"/>
  <c r="I695"/>
  <c r="N695" s="1"/>
  <c r="J695"/>
  <c r="O695" s="1"/>
  <c r="K695"/>
  <c r="L695"/>
  <c r="M695" s="1"/>
  <c r="I696"/>
  <c r="N696" s="1"/>
  <c r="J696"/>
  <c r="O696" s="1"/>
  <c r="K696"/>
  <c r="L696"/>
  <c r="M696" s="1"/>
  <c r="I697"/>
  <c r="N697" s="1"/>
  <c r="J697"/>
  <c r="O697" s="1"/>
  <c r="K697"/>
  <c r="L697"/>
  <c r="M697" s="1"/>
  <c r="I698"/>
  <c r="N698" s="1"/>
  <c r="J698"/>
  <c r="O698" s="1"/>
  <c r="K698"/>
  <c r="L698"/>
  <c r="M698" s="1"/>
  <c r="I699"/>
  <c r="N699" s="1"/>
  <c r="J699"/>
  <c r="O699" s="1"/>
  <c r="K699"/>
  <c r="L699"/>
  <c r="M699" s="1"/>
  <c r="I700"/>
  <c r="N700" s="1"/>
  <c r="J700"/>
  <c r="O700" s="1"/>
  <c r="K700"/>
  <c r="L700"/>
  <c r="M700" s="1"/>
  <c r="I701"/>
  <c r="N701" s="1"/>
  <c r="J701"/>
  <c r="O701" s="1"/>
  <c r="K701"/>
  <c r="L701"/>
  <c r="M701" s="1"/>
  <c r="I702"/>
  <c r="N702" s="1"/>
  <c r="J702"/>
  <c r="O702" s="1"/>
  <c r="K702"/>
  <c r="L702"/>
  <c r="M702" s="1"/>
  <c r="I703"/>
  <c r="N703" s="1"/>
  <c r="J703"/>
  <c r="O703" s="1"/>
  <c r="K703"/>
  <c r="L703"/>
  <c r="M703" s="1"/>
  <c r="I704"/>
  <c r="N704" s="1"/>
  <c r="J704"/>
  <c r="O704" s="1"/>
  <c r="K704"/>
  <c r="L704"/>
  <c r="M704" s="1"/>
  <c r="I705"/>
  <c r="N705" s="1"/>
  <c r="J705"/>
  <c r="O705" s="1"/>
  <c r="K705"/>
  <c r="L705"/>
  <c r="M705" s="1"/>
  <c r="I706"/>
  <c r="N706" s="1"/>
  <c r="J706"/>
  <c r="O706" s="1"/>
  <c r="K706"/>
  <c r="L706"/>
  <c r="M706" s="1"/>
  <c r="I707"/>
  <c r="N707" s="1"/>
  <c r="J707"/>
  <c r="O707" s="1"/>
  <c r="K707"/>
  <c r="L707"/>
  <c r="M707" s="1"/>
  <c r="I708"/>
  <c r="N708" s="1"/>
  <c r="J708"/>
  <c r="O708" s="1"/>
  <c r="K708"/>
  <c r="L708"/>
  <c r="M708" s="1"/>
  <c r="I709"/>
  <c r="N709" s="1"/>
  <c r="J709"/>
  <c r="O709" s="1"/>
  <c r="K709"/>
  <c r="L709"/>
  <c r="M709" s="1"/>
  <c r="I710"/>
  <c r="N710" s="1"/>
  <c r="J710"/>
  <c r="O710" s="1"/>
  <c r="K710"/>
  <c r="L710"/>
  <c r="M710" s="1"/>
  <c r="I711"/>
  <c r="N711" s="1"/>
  <c r="J711"/>
  <c r="O711" s="1"/>
  <c r="K711"/>
  <c r="L711"/>
  <c r="M711" s="1"/>
  <c r="I712"/>
  <c r="N712" s="1"/>
  <c r="J712"/>
  <c r="O712" s="1"/>
  <c r="K712"/>
  <c r="L712"/>
  <c r="M712" s="1"/>
  <c r="I713"/>
  <c r="N713" s="1"/>
  <c r="J713"/>
  <c r="O713" s="1"/>
  <c r="K713"/>
  <c r="L713"/>
  <c r="M713" s="1"/>
  <c r="I714"/>
  <c r="N714" s="1"/>
  <c r="J714"/>
  <c r="O714" s="1"/>
  <c r="K714"/>
  <c r="L714"/>
  <c r="M714" s="1"/>
  <c r="I715"/>
  <c r="N715" s="1"/>
  <c r="J715"/>
  <c r="O715" s="1"/>
  <c r="K715"/>
  <c r="L715"/>
  <c r="M715" s="1"/>
  <c r="I716"/>
  <c r="N716" s="1"/>
  <c r="J716"/>
  <c r="O716" s="1"/>
  <c r="K716"/>
  <c r="L716"/>
  <c r="M716" s="1"/>
  <c r="I717"/>
  <c r="N717" s="1"/>
  <c r="J717"/>
  <c r="O717" s="1"/>
  <c r="K717"/>
  <c r="L717"/>
  <c r="M717" s="1"/>
  <c r="I718"/>
  <c r="N718" s="1"/>
  <c r="J718"/>
  <c r="O718" s="1"/>
  <c r="K718"/>
  <c r="L718"/>
  <c r="M718" s="1"/>
  <c r="I719"/>
  <c r="N719" s="1"/>
  <c r="J719"/>
  <c r="O719" s="1"/>
  <c r="K719"/>
  <c r="L719"/>
  <c r="M719" s="1"/>
  <c r="I720"/>
  <c r="N720" s="1"/>
  <c r="J720"/>
  <c r="O720" s="1"/>
  <c r="K720"/>
  <c r="L720"/>
  <c r="M720" s="1"/>
  <c r="I721"/>
  <c r="N721" s="1"/>
  <c r="J721"/>
  <c r="O721" s="1"/>
  <c r="K721"/>
  <c r="L721"/>
  <c r="M721" s="1"/>
  <c r="I722"/>
  <c r="N722" s="1"/>
  <c r="J722"/>
  <c r="O722" s="1"/>
  <c r="K722"/>
  <c r="L722"/>
  <c r="M722" s="1"/>
  <c r="I723"/>
  <c r="N723" s="1"/>
  <c r="J723"/>
  <c r="O723" s="1"/>
  <c r="K723"/>
  <c r="L723"/>
  <c r="M723" s="1"/>
  <c r="I724"/>
  <c r="N724" s="1"/>
  <c r="J724"/>
  <c r="O724" s="1"/>
  <c r="K724"/>
  <c r="L724"/>
  <c r="M724" s="1"/>
  <c r="I725"/>
  <c r="N725" s="1"/>
  <c r="J725"/>
  <c r="O725" s="1"/>
  <c r="K725"/>
  <c r="L725"/>
  <c r="M725" s="1"/>
  <c r="I726"/>
  <c r="N726" s="1"/>
  <c r="J726"/>
  <c r="O726" s="1"/>
  <c r="K726"/>
  <c r="L726"/>
  <c r="M726" s="1"/>
  <c r="I727"/>
  <c r="N727" s="1"/>
  <c r="J727"/>
  <c r="O727" s="1"/>
  <c r="K727"/>
  <c r="L727"/>
  <c r="M727" s="1"/>
  <c r="I728"/>
  <c r="N728" s="1"/>
  <c r="J728"/>
  <c r="O728" s="1"/>
  <c r="K728"/>
  <c r="L728"/>
  <c r="M728" s="1"/>
  <c r="I729"/>
  <c r="N729" s="1"/>
  <c r="J729"/>
  <c r="O729" s="1"/>
  <c r="K729"/>
  <c r="L729"/>
  <c r="M729" s="1"/>
  <c r="I730"/>
  <c r="N730" s="1"/>
  <c r="J730"/>
  <c r="O730" s="1"/>
  <c r="K730"/>
  <c r="L730"/>
  <c r="M730" s="1"/>
  <c r="I731"/>
  <c r="N731" s="1"/>
  <c r="J731"/>
  <c r="O731" s="1"/>
  <c r="K731"/>
  <c r="L731"/>
  <c r="M731" s="1"/>
  <c r="I732"/>
  <c r="N732" s="1"/>
  <c r="J732"/>
  <c r="O732" s="1"/>
  <c r="K732"/>
  <c r="L732"/>
  <c r="M732" s="1"/>
  <c r="I733"/>
  <c r="N733" s="1"/>
  <c r="J733"/>
  <c r="O733" s="1"/>
  <c r="K733"/>
  <c r="L733"/>
  <c r="M733" s="1"/>
  <c r="I734"/>
  <c r="N734" s="1"/>
  <c r="J734"/>
  <c r="O734" s="1"/>
  <c r="K734"/>
  <c r="L734"/>
  <c r="M734" s="1"/>
  <c r="I735"/>
  <c r="N735" s="1"/>
  <c r="J735"/>
  <c r="O735" s="1"/>
  <c r="K735"/>
  <c r="L735"/>
  <c r="M735" s="1"/>
  <c r="I736"/>
  <c r="N736" s="1"/>
  <c r="J736"/>
  <c r="O736" s="1"/>
  <c r="K736"/>
  <c r="L736"/>
  <c r="M736" s="1"/>
  <c r="I737"/>
  <c r="N737" s="1"/>
  <c r="J737"/>
  <c r="O737" s="1"/>
  <c r="K737"/>
  <c r="L737"/>
  <c r="M737" s="1"/>
  <c r="I738"/>
  <c r="N738" s="1"/>
  <c r="J738"/>
  <c r="O738" s="1"/>
  <c r="K738"/>
  <c r="L738"/>
  <c r="M738" s="1"/>
  <c r="I739"/>
  <c r="N739" s="1"/>
  <c r="J739"/>
  <c r="O739" s="1"/>
  <c r="K739"/>
  <c r="L739"/>
  <c r="M739" s="1"/>
  <c r="I740"/>
  <c r="N740" s="1"/>
  <c r="J740"/>
  <c r="O740" s="1"/>
  <c r="K740"/>
  <c r="L740"/>
  <c r="M740" s="1"/>
  <c r="I741"/>
  <c r="N741" s="1"/>
  <c r="J741"/>
  <c r="O741" s="1"/>
  <c r="K741"/>
  <c r="L741"/>
  <c r="M741" s="1"/>
  <c r="I742"/>
  <c r="N742" s="1"/>
  <c r="J742"/>
  <c r="O742" s="1"/>
  <c r="K742"/>
  <c r="L742"/>
  <c r="M742" s="1"/>
  <c r="I743"/>
  <c r="N743" s="1"/>
  <c r="J743"/>
  <c r="O743" s="1"/>
  <c r="K743"/>
  <c r="L743"/>
  <c r="M743" s="1"/>
  <c r="I744"/>
  <c r="N744" s="1"/>
  <c r="J744"/>
  <c r="O744" s="1"/>
  <c r="K744"/>
  <c r="L744"/>
  <c r="M744" s="1"/>
  <c r="I745"/>
  <c r="N745" s="1"/>
  <c r="J745"/>
  <c r="O745" s="1"/>
  <c r="K745"/>
  <c r="L745"/>
  <c r="M745" s="1"/>
  <c r="I746"/>
  <c r="N746" s="1"/>
  <c r="J746"/>
  <c r="O746" s="1"/>
  <c r="K746"/>
  <c r="L746"/>
  <c r="M746" s="1"/>
  <c r="I747"/>
  <c r="N747" s="1"/>
  <c r="J747"/>
  <c r="O747" s="1"/>
  <c r="K747"/>
  <c r="L747"/>
  <c r="M747" s="1"/>
  <c r="I748"/>
  <c r="N748" s="1"/>
  <c r="J748"/>
  <c r="O748" s="1"/>
  <c r="K748"/>
  <c r="L748"/>
  <c r="M748" s="1"/>
  <c r="I749"/>
  <c r="N749" s="1"/>
  <c r="J749"/>
  <c r="O749" s="1"/>
  <c r="K749"/>
  <c r="L749"/>
  <c r="M749" s="1"/>
  <c r="I750"/>
  <c r="N750" s="1"/>
  <c r="J750"/>
  <c r="O750" s="1"/>
  <c r="K750"/>
  <c r="L750"/>
  <c r="M750" s="1"/>
  <c r="I751"/>
  <c r="N751" s="1"/>
  <c r="J751"/>
  <c r="O751" s="1"/>
  <c r="K751"/>
  <c r="L751"/>
  <c r="M751" s="1"/>
  <c r="I752"/>
  <c r="N752" s="1"/>
  <c r="J752"/>
  <c r="O752" s="1"/>
  <c r="K752"/>
  <c r="L752"/>
  <c r="M752" s="1"/>
  <c r="I753"/>
  <c r="N753" s="1"/>
  <c r="J753"/>
  <c r="O753" s="1"/>
  <c r="K753"/>
  <c r="L753"/>
  <c r="M753" s="1"/>
  <c r="I754"/>
  <c r="N754" s="1"/>
  <c r="J754"/>
  <c r="O754" s="1"/>
  <c r="K754"/>
  <c r="L754"/>
  <c r="M754" s="1"/>
  <c r="I755"/>
  <c r="N755" s="1"/>
  <c r="J755"/>
  <c r="O755" s="1"/>
  <c r="K755"/>
  <c r="L755"/>
  <c r="M755" s="1"/>
  <c r="I756"/>
  <c r="N756" s="1"/>
  <c r="J756"/>
  <c r="O756" s="1"/>
  <c r="K756"/>
  <c r="L756"/>
  <c r="M756" s="1"/>
  <c r="I757"/>
  <c r="N757" s="1"/>
  <c r="J757"/>
  <c r="O757" s="1"/>
  <c r="K757"/>
  <c r="L757"/>
  <c r="M757" s="1"/>
  <c r="I758"/>
  <c r="N758" s="1"/>
  <c r="J758"/>
  <c r="O758" s="1"/>
  <c r="K758"/>
  <c r="L758"/>
  <c r="M758" s="1"/>
  <c r="I759"/>
  <c r="N759" s="1"/>
  <c r="J759"/>
  <c r="O759" s="1"/>
  <c r="K759"/>
  <c r="L759"/>
  <c r="M759" s="1"/>
  <c r="I760"/>
  <c r="N760" s="1"/>
  <c r="J760"/>
  <c r="O760" s="1"/>
  <c r="K760"/>
  <c r="L760"/>
  <c r="M760" s="1"/>
  <c r="I761"/>
  <c r="N761" s="1"/>
  <c r="J761"/>
  <c r="O761" s="1"/>
  <c r="K761"/>
  <c r="L761"/>
  <c r="M761" s="1"/>
  <c r="I762"/>
  <c r="N762" s="1"/>
  <c r="J762"/>
  <c r="O762" s="1"/>
  <c r="K762"/>
  <c r="L762"/>
  <c r="M762" s="1"/>
  <c r="I763"/>
  <c r="N763" s="1"/>
  <c r="J763"/>
  <c r="O763" s="1"/>
  <c r="K763"/>
  <c r="L763"/>
  <c r="M763" s="1"/>
  <c r="I764"/>
  <c r="N764" s="1"/>
  <c r="J764"/>
  <c r="O764" s="1"/>
  <c r="K764"/>
  <c r="L764"/>
  <c r="M764" s="1"/>
  <c r="I765"/>
  <c r="N765" s="1"/>
  <c r="J765"/>
  <c r="O765" s="1"/>
  <c r="K765"/>
  <c r="L765"/>
  <c r="M765" s="1"/>
  <c r="I766"/>
  <c r="N766" s="1"/>
  <c r="J766"/>
  <c r="O766" s="1"/>
  <c r="K766"/>
  <c r="L766"/>
  <c r="M766" s="1"/>
  <c r="I767"/>
  <c r="N767" s="1"/>
  <c r="J767"/>
  <c r="O767" s="1"/>
  <c r="K767"/>
  <c r="L767"/>
  <c r="M767" s="1"/>
  <c r="I768"/>
  <c r="N768" s="1"/>
  <c r="J768"/>
  <c r="O768" s="1"/>
  <c r="K768"/>
  <c r="L768"/>
  <c r="M768" s="1"/>
  <c r="I769"/>
  <c r="N769" s="1"/>
  <c r="J769"/>
  <c r="O769" s="1"/>
  <c r="K769"/>
  <c r="L769"/>
  <c r="M769" s="1"/>
  <c r="I770"/>
  <c r="N770" s="1"/>
  <c r="J770"/>
  <c r="O770" s="1"/>
  <c r="K770"/>
  <c r="L770"/>
  <c r="M770" s="1"/>
  <c r="I771"/>
  <c r="N771" s="1"/>
  <c r="J771"/>
  <c r="O771" s="1"/>
  <c r="K771"/>
  <c r="L771"/>
  <c r="M771" s="1"/>
  <c r="I772"/>
  <c r="N772" s="1"/>
  <c r="J772"/>
  <c r="O772" s="1"/>
  <c r="K772"/>
  <c r="L772"/>
  <c r="M772" s="1"/>
  <c r="I773"/>
  <c r="N773" s="1"/>
  <c r="J773"/>
  <c r="O773" s="1"/>
  <c r="K773"/>
  <c r="L773"/>
  <c r="M773" s="1"/>
  <c r="I774"/>
  <c r="N774" s="1"/>
  <c r="J774"/>
  <c r="O774" s="1"/>
  <c r="K774"/>
  <c r="L774"/>
  <c r="M774" s="1"/>
  <c r="I775"/>
  <c r="N775" s="1"/>
  <c r="J775"/>
  <c r="O775" s="1"/>
  <c r="K775"/>
  <c r="L775"/>
  <c r="M775" s="1"/>
  <c r="I776"/>
  <c r="N776" s="1"/>
  <c r="J776"/>
  <c r="O776" s="1"/>
  <c r="K776"/>
  <c r="L776"/>
  <c r="M776" s="1"/>
  <c r="I777"/>
  <c r="N777" s="1"/>
  <c r="J777"/>
  <c r="O777" s="1"/>
  <c r="K777"/>
  <c r="L777"/>
  <c r="M777" s="1"/>
  <c r="I778"/>
  <c r="N778" s="1"/>
  <c r="J778"/>
  <c r="O778" s="1"/>
  <c r="K778"/>
  <c r="L778"/>
  <c r="M778" s="1"/>
  <c r="I779"/>
  <c r="N779" s="1"/>
  <c r="J779"/>
  <c r="O779" s="1"/>
  <c r="K779"/>
  <c r="L779"/>
  <c r="M779" s="1"/>
  <c r="I780"/>
  <c r="N780" s="1"/>
  <c r="J780"/>
  <c r="O780" s="1"/>
  <c r="K780"/>
  <c r="L780"/>
  <c r="M780" s="1"/>
  <c r="I781"/>
  <c r="N781" s="1"/>
  <c r="J781"/>
  <c r="O781" s="1"/>
  <c r="K781"/>
  <c r="L781"/>
  <c r="M781" s="1"/>
  <c r="I782"/>
  <c r="N782" s="1"/>
  <c r="J782"/>
  <c r="O782" s="1"/>
  <c r="K782"/>
  <c r="L782"/>
  <c r="M782" s="1"/>
  <c r="I783"/>
  <c r="N783" s="1"/>
  <c r="J783"/>
  <c r="O783" s="1"/>
  <c r="K783"/>
  <c r="L783"/>
  <c r="M783" s="1"/>
  <c r="I784"/>
  <c r="N784" s="1"/>
  <c r="J784"/>
  <c r="O784" s="1"/>
  <c r="K784"/>
  <c r="L784"/>
  <c r="M784" s="1"/>
  <c r="I785"/>
  <c r="N785" s="1"/>
  <c r="J785"/>
  <c r="O785" s="1"/>
  <c r="K785"/>
  <c r="L785"/>
  <c r="M785" s="1"/>
  <c r="I786"/>
  <c r="N786" s="1"/>
  <c r="J786"/>
  <c r="O786" s="1"/>
  <c r="K786"/>
  <c r="L786"/>
  <c r="M786" s="1"/>
  <c r="I787"/>
  <c r="N787" s="1"/>
  <c r="J787"/>
  <c r="O787" s="1"/>
  <c r="K787"/>
  <c r="L787"/>
  <c r="M787" s="1"/>
  <c r="I788"/>
  <c r="N788" s="1"/>
  <c r="J788"/>
  <c r="O788" s="1"/>
  <c r="K788"/>
  <c r="L788"/>
  <c r="M788" s="1"/>
  <c r="I789"/>
  <c r="N789" s="1"/>
  <c r="J789"/>
  <c r="O789" s="1"/>
  <c r="K789"/>
  <c r="L789"/>
  <c r="M789" s="1"/>
  <c r="I790"/>
  <c r="N790" s="1"/>
  <c r="J790"/>
  <c r="O790" s="1"/>
  <c r="K790"/>
  <c r="L790"/>
  <c r="M790" s="1"/>
  <c r="I791"/>
  <c r="N791" s="1"/>
  <c r="J791"/>
  <c r="O791" s="1"/>
  <c r="K791"/>
  <c r="L791"/>
  <c r="M791" s="1"/>
  <c r="I792"/>
  <c r="N792" s="1"/>
  <c r="J792"/>
  <c r="O792" s="1"/>
  <c r="K792"/>
  <c r="L792"/>
  <c r="M792" s="1"/>
  <c r="I793"/>
  <c r="N793" s="1"/>
  <c r="J793"/>
  <c r="O793" s="1"/>
  <c r="K793"/>
  <c r="L793"/>
  <c r="M793" s="1"/>
  <c r="I794"/>
  <c r="N794" s="1"/>
  <c r="J794"/>
  <c r="O794" s="1"/>
  <c r="K794"/>
  <c r="L794"/>
  <c r="M794" s="1"/>
  <c r="I795"/>
  <c r="N795" s="1"/>
  <c r="J795"/>
  <c r="O795" s="1"/>
  <c r="K795"/>
  <c r="L795"/>
  <c r="M795" s="1"/>
  <c r="I796"/>
  <c r="N796" s="1"/>
  <c r="J796"/>
  <c r="O796" s="1"/>
  <c r="K796"/>
  <c r="L796"/>
  <c r="M796" s="1"/>
  <c r="I797"/>
  <c r="N797" s="1"/>
  <c r="J797"/>
  <c r="O797" s="1"/>
  <c r="K797"/>
  <c r="L797"/>
  <c r="M797" s="1"/>
  <c r="I798"/>
  <c r="N798" s="1"/>
  <c r="J798"/>
  <c r="O798" s="1"/>
  <c r="K798"/>
  <c r="L798"/>
  <c r="M798" s="1"/>
  <c r="I799"/>
  <c r="N799" s="1"/>
  <c r="J799"/>
  <c r="O799" s="1"/>
  <c r="K799"/>
  <c r="L799"/>
  <c r="M799" s="1"/>
  <c r="I800"/>
  <c r="N800" s="1"/>
  <c r="J800"/>
  <c r="O800" s="1"/>
  <c r="K800"/>
  <c r="L800"/>
  <c r="M800" s="1"/>
  <c r="I801"/>
  <c r="N801" s="1"/>
  <c r="J801"/>
  <c r="O801" s="1"/>
  <c r="K801"/>
  <c r="L801"/>
  <c r="M801" s="1"/>
  <c r="I802"/>
  <c r="N802" s="1"/>
  <c r="J802"/>
  <c r="O802" s="1"/>
  <c r="K802"/>
  <c r="L802"/>
  <c r="M802" s="1"/>
  <c r="I803"/>
  <c r="N803" s="1"/>
  <c r="J803"/>
  <c r="O803" s="1"/>
  <c r="K803"/>
  <c r="L803"/>
  <c r="M803" s="1"/>
  <c r="I804"/>
  <c r="N804" s="1"/>
  <c r="J804"/>
  <c r="O804" s="1"/>
  <c r="K804"/>
  <c r="L804"/>
  <c r="M804" s="1"/>
  <c r="I805"/>
  <c r="N805" s="1"/>
  <c r="J805"/>
  <c r="O805" s="1"/>
  <c r="K805"/>
  <c r="L805"/>
  <c r="M805" s="1"/>
  <c r="I806"/>
  <c r="N806" s="1"/>
  <c r="J806"/>
  <c r="O806" s="1"/>
  <c r="K806"/>
  <c r="L806"/>
  <c r="M806" s="1"/>
  <c r="I807"/>
  <c r="N807" s="1"/>
  <c r="J807"/>
  <c r="O807" s="1"/>
  <c r="K807"/>
  <c r="L807"/>
  <c r="M807" s="1"/>
  <c r="I808"/>
  <c r="N808" s="1"/>
  <c r="J808"/>
  <c r="O808" s="1"/>
  <c r="K808"/>
  <c r="L808"/>
  <c r="M808" s="1"/>
  <c r="I809"/>
  <c r="N809" s="1"/>
  <c r="J809"/>
  <c r="O809" s="1"/>
  <c r="K809"/>
  <c r="L809"/>
  <c r="M809" s="1"/>
  <c r="I810"/>
  <c r="N810" s="1"/>
  <c r="J810"/>
  <c r="O810" s="1"/>
  <c r="K810"/>
  <c r="L810"/>
  <c r="M810" s="1"/>
  <c r="I811"/>
  <c r="N811" s="1"/>
  <c r="J811"/>
  <c r="O811" s="1"/>
  <c r="K811"/>
  <c r="L811"/>
  <c r="M811" s="1"/>
  <c r="I812"/>
  <c r="N812" s="1"/>
  <c r="J812"/>
  <c r="O812" s="1"/>
  <c r="K812"/>
  <c r="L812"/>
  <c r="M812" s="1"/>
  <c r="I813"/>
  <c r="N813" s="1"/>
  <c r="J813"/>
  <c r="O813" s="1"/>
  <c r="K813"/>
  <c r="L813"/>
  <c r="M813" s="1"/>
  <c r="I814"/>
  <c r="N814" s="1"/>
  <c r="J814"/>
  <c r="O814" s="1"/>
  <c r="K814"/>
  <c r="L814"/>
  <c r="M814" s="1"/>
  <c r="I815"/>
  <c r="N815" s="1"/>
  <c r="J815"/>
  <c r="O815" s="1"/>
  <c r="K815"/>
  <c r="L815"/>
  <c r="M815" s="1"/>
  <c r="I816"/>
  <c r="N816" s="1"/>
  <c r="J816"/>
  <c r="O816" s="1"/>
  <c r="K816"/>
  <c r="L816"/>
  <c r="M816" s="1"/>
  <c r="I817"/>
  <c r="N817" s="1"/>
  <c r="J817"/>
  <c r="O817" s="1"/>
  <c r="K817"/>
  <c r="L817"/>
  <c r="M817" s="1"/>
  <c r="I818"/>
  <c r="N818" s="1"/>
  <c r="J818"/>
  <c r="O818" s="1"/>
  <c r="K818"/>
  <c r="L818"/>
  <c r="M818" s="1"/>
  <c r="I819"/>
  <c r="N819" s="1"/>
  <c r="J819"/>
  <c r="O819" s="1"/>
  <c r="K819"/>
  <c r="L819"/>
  <c r="M819" s="1"/>
  <c r="I820"/>
  <c r="N820" s="1"/>
  <c r="J820"/>
  <c r="O820" s="1"/>
  <c r="K820"/>
  <c r="L820"/>
  <c r="M820" s="1"/>
  <c r="I821"/>
  <c r="N821" s="1"/>
  <c r="J821"/>
  <c r="O821" s="1"/>
  <c r="K821"/>
  <c r="L821"/>
  <c r="M821" s="1"/>
  <c r="I822"/>
  <c r="N822" s="1"/>
  <c r="J822"/>
  <c r="O822" s="1"/>
  <c r="K822"/>
  <c r="L822"/>
  <c r="M822" s="1"/>
  <c r="I823"/>
  <c r="N823" s="1"/>
  <c r="J823"/>
  <c r="O823" s="1"/>
  <c r="K823"/>
  <c r="L823"/>
  <c r="M823" s="1"/>
  <c r="I824"/>
  <c r="N824" s="1"/>
  <c r="J824"/>
  <c r="O824" s="1"/>
  <c r="K824"/>
  <c r="L824"/>
  <c r="M824" s="1"/>
  <c r="I825"/>
  <c r="N825" s="1"/>
  <c r="J825"/>
  <c r="O825" s="1"/>
  <c r="K825"/>
  <c r="L825"/>
  <c r="M825" s="1"/>
  <c r="I826"/>
  <c r="N826" s="1"/>
  <c r="J826"/>
  <c r="O826" s="1"/>
  <c r="K826"/>
  <c r="L826"/>
  <c r="M826" s="1"/>
  <c r="I827"/>
  <c r="N827" s="1"/>
  <c r="J827"/>
  <c r="O827" s="1"/>
  <c r="K827"/>
  <c r="L827"/>
  <c r="M827" s="1"/>
  <c r="I828"/>
  <c r="N828" s="1"/>
  <c r="J828"/>
  <c r="O828" s="1"/>
  <c r="K828"/>
  <c r="L828"/>
  <c r="M828" s="1"/>
  <c r="I829"/>
  <c r="N829" s="1"/>
  <c r="J829"/>
  <c r="O829" s="1"/>
  <c r="K829"/>
  <c r="L829"/>
  <c r="M829" s="1"/>
  <c r="I830"/>
  <c r="N830" s="1"/>
  <c r="J830"/>
  <c r="O830" s="1"/>
  <c r="K830"/>
  <c r="L830"/>
  <c r="M830" s="1"/>
  <c r="I831"/>
  <c r="N831" s="1"/>
  <c r="J831"/>
  <c r="O831" s="1"/>
  <c r="K831"/>
  <c r="L831"/>
  <c r="M831" s="1"/>
  <c r="I832"/>
  <c r="N832" s="1"/>
  <c r="J832"/>
  <c r="O832" s="1"/>
  <c r="K832"/>
  <c r="L832"/>
  <c r="M832" s="1"/>
  <c r="I833"/>
  <c r="N833" s="1"/>
  <c r="J833"/>
  <c r="O833" s="1"/>
  <c r="K833"/>
  <c r="L833"/>
  <c r="M833" s="1"/>
  <c r="I834"/>
  <c r="N834" s="1"/>
  <c r="J834"/>
  <c r="O834" s="1"/>
  <c r="K834"/>
  <c r="L834"/>
  <c r="M834" s="1"/>
  <c r="I835"/>
  <c r="N835" s="1"/>
  <c r="J835"/>
  <c r="O835" s="1"/>
  <c r="K835"/>
  <c r="L835"/>
  <c r="M835" s="1"/>
  <c r="I836"/>
  <c r="N836" s="1"/>
  <c r="J836"/>
  <c r="O836" s="1"/>
  <c r="K836"/>
  <c r="L836"/>
  <c r="M836" s="1"/>
  <c r="I837"/>
  <c r="N837" s="1"/>
  <c r="J837"/>
  <c r="O837" s="1"/>
  <c r="K837"/>
  <c r="L837"/>
  <c r="M837" s="1"/>
  <c r="I838"/>
  <c r="N838" s="1"/>
  <c r="J838"/>
  <c r="O838" s="1"/>
  <c r="K838"/>
  <c r="L838"/>
  <c r="M838" s="1"/>
  <c r="I839"/>
  <c r="N839" s="1"/>
  <c r="J839"/>
  <c r="O839" s="1"/>
  <c r="K839"/>
  <c r="L839"/>
  <c r="M839" s="1"/>
  <c r="I840"/>
  <c r="N840" s="1"/>
  <c r="J840"/>
  <c r="O840" s="1"/>
  <c r="K840"/>
  <c r="L840"/>
  <c r="M840" s="1"/>
  <c r="I841"/>
  <c r="N841" s="1"/>
  <c r="J841"/>
  <c r="O841" s="1"/>
  <c r="K841"/>
  <c r="L841"/>
  <c r="M841" s="1"/>
  <c r="I842"/>
  <c r="N842" s="1"/>
  <c r="J842"/>
  <c r="O842" s="1"/>
  <c r="K842"/>
  <c r="L842"/>
  <c r="M842" s="1"/>
  <c r="I843"/>
  <c r="N843" s="1"/>
  <c r="J843"/>
  <c r="O843" s="1"/>
  <c r="K843"/>
  <c r="L843"/>
  <c r="M843" s="1"/>
  <c r="I844"/>
  <c r="N844" s="1"/>
  <c r="J844"/>
  <c r="O844" s="1"/>
  <c r="K844"/>
  <c r="L844"/>
  <c r="M844" s="1"/>
  <c r="I845"/>
  <c r="N845" s="1"/>
  <c r="J845"/>
  <c r="O845" s="1"/>
  <c r="K845"/>
  <c r="L845"/>
  <c r="M845" s="1"/>
  <c r="I846"/>
  <c r="N846" s="1"/>
  <c r="J846"/>
  <c r="O846" s="1"/>
  <c r="K846"/>
  <c r="L846"/>
  <c r="M846" s="1"/>
  <c r="I847"/>
  <c r="N847" s="1"/>
  <c r="J847"/>
  <c r="O847" s="1"/>
  <c r="K847"/>
  <c r="L847"/>
  <c r="M847" s="1"/>
  <c r="I848"/>
  <c r="N848" s="1"/>
  <c r="J848"/>
  <c r="O848" s="1"/>
  <c r="K848"/>
  <c r="L848"/>
  <c r="M848" s="1"/>
  <c r="I849"/>
  <c r="N849" s="1"/>
  <c r="J849"/>
  <c r="O849" s="1"/>
  <c r="K849"/>
  <c r="L849"/>
  <c r="M849" s="1"/>
  <c r="I850"/>
  <c r="N850" s="1"/>
  <c r="J850"/>
  <c r="O850" s="1"/>
  <c r="K850"/>
  <c r="L850"/>
  <c r="M850" s="1"/>
  <c r="I851"/>
  <c r="N851" s="1"/>
  <c r="J851"/>
  <c r="O851" s="1"/>
  <c r="K851"/>
  <c r="L851"/>
  <c r="M851" s="1"/>
  <c r="I852"/>
  <c r="N852" s="1"/>
  <c r="J852"/>
  <c r="O852" s="1"/>
  <c r="K852"/>
  <c r="L852"/>
  <c r="M852" s="1"/>
  <c r="I853"/>
  <c r="N853" s="1"/>
  <c r="J853"/>
  <c r="O853" s="1"/>
  <c r="K853"/>
  <c r="L853"/>
  <c r="M853" s="1"/>
  <c r="I854"/>
  <c r="N854" s="1"/>
  <c r="J854"/>
  <c r="O854" s="1"/>
  <c r="K854"/>
  <c r="L854"/>
  <c r="M854" s="1"/>
  <c r="I855"/>
  <c r="N855" s="1"/>
  <c r="J855"/>
  <c r="O855" s="1"/>
  <c r="K855"/>
  <c r="L855"/>
  <c r="M855" s="1"/>
  <c r="I856"/>
  <c r="N856" s="1"/>
  <c r="J856"/>
  <c r="O856" s="1"/>
  <c r="K856"/>
  <c r="L856"/>
  <c r="M856" s="1"/>
  <c r="I857"/>
  <c r="N857" s="1"/>
  <c r="J857"/>
  <c r="O857" s="1"/>
  <c r="K857"/>
  <c r="L857"/>
  <c r="M857" s="1"/>
  <c r="I858"/>
  <c r="N858" s="1"/>
  <c r="J858"/>
  <c r="O858" s="1"/>
  <c r="K858"/>
  <c r="L858"/>
  <c r="M858" s="1"/>
  <c r="I859"/>
  <c r="N859" s="1"/>
  <c r="J859"/>
  <c r="O859" s="1"/>
  <c r="K859"/>
  <c r="L859"/>
  <c r="M859" s="1"/>
  <c r="I860"/>
  <c r="N860" s="1"/>
  <c r="J860"/>
  <c r="O860" s="1"/>
  <c r="K860"/>
  <c r="L860"/>
  <c r="M860" s="1"/>
  <c r="I861"/>
  <c r="N861" s="1"/>
  <c r="J861"/>
  <c r="O861" s="1"/>
  <c r="K861"/>
  <c r="L861"/>
  <c r="M861" s="1"/>
  <c r="I862"/>
  <c r="N862" s="1"/>
  <c r="J862"/>
  <c r="O862" s="1"/>
  <c r="K862"/>
  <c r="L862"/>
  <c r="M862" s="1"/>
  <c r="I863"/>
  <c r="N863" s="1"/>
  <c r="J863"/>
  <c r="O863" s="1"/>
  <c r="K863"/>
  <c r="L863"/>
  <c r="M863" s="1"/>
  <c r="I864"/>
  <c r="N864" s="1"/>
  <c r="J864"/>
  <c r="O864" s="1"/>
  <c r="K864"/>
  <c r="L864"/>
  <c r="M864" s="1"/>
  <c r="I865"/>
  <c r="N865" s="1"/>
  <c r="J865"/>
  <c r="O865" s="1"/>
  <c r="K865"/>
  <c r="L865"/>
  <c r="M865" s="1"/>
  <c r="I866"/>
  <c r="N866" s="1"/>
  <c r="J866"/>
  <c r="O866" s="1"/>
  <c r="K866"/>
  <c r="L866"/>
  <c r="M866" s="1"/>
  <c r="I867"/>
  <c r="N867" s="1"/>
  <c r="J867"/>
  <c r="O867" s="1"/>
  <c r="K867"/>
  <c r="L867"/>
  <c r="M867" s="1"/>
  <c r="I868"/>
  <c r="N868" s="1"/>
  <c r="J868"/>
  <c r="O868" s="1"/>
  <c r="K868"/>
  <c r="L868"/>
  <c r="M868" s="1"/>
  <c r="I869"/>
  <c r="N869" s="1"/>
  <c r="J869"/>
  <c r="O869" s="1"/>
  <c r="K869"/>
  <c r="L869"/>
  <c r="M869" s="1"/>
  <c r="I870"/>
  <c r="N870" s="1"/>
  <c r="J870"/>
  <c r="O870" s="1"/>
  <c r="K870"/>
  <c r="L870"/>
  <c r="M870" s="1"/>
  <c r="I871"/>
  <c r="N871" s="1"/>
  <c r="J871"/>
  <c r="O871" s="1"/>
  <c r="K871"/>
  <c r="L871"/>
  <c r="M871" s="1"/>
  <c r="I872"/>
  <c r="N872" s="1"/>
  <c r="J872"/>
  <c r="O872" s="1"/>
  <c r="K872"/>
  <c r="L872"/>
  <c r="M872" s="1"/>
  <c r="I873"/>
  <c r="N873" s="1"/>
  <c r="J873"/>
  <c r="O873" s="1"/>
  <c r="K873"/>
  <c r="L873"/>
  <c r="M873" s="1"/>
  <c r="I874"/>
  <c r="N874" s="1"/>
  <c r="J874"/>
  <c r="O874" s="1"/>
  <c r="K874"/>
  <c r="L874"/>
  <c r="M874" s="1"/>
  <c r="I875"/>
  <c r="N875" s="1"/>
  <c r="J875"/>
  <c r="O875" s="1"/>
  <c r="K875"/>
  <c r="L875"/>
  <c r="M875" s="1"/>
  <c r="I876"/>
  <c r="N876" s="1"/>
  <c r="J876"/>
  <c r="O876" s="1"/>
  <c r="K876"/>
  <c r="L876"/>
  <c r="M876" s="1"/>
  <c r="I877"/>
  <c r="N877" s="1"/>
  <c r="J877"/>
  <c r="O877" s="1"/>
  <c r="K877"/>
  <c r="L877"/>
  <c r="M877" s="1"/>
  <c r="I878"/>
  <c r="N878" s="1"/>
  <c r="J878"/>
  <c r="O878" s="1"/>
  <c r="K878"/>
  <c r="L878"/>
  <c r="M878" s="1"/>
  <c r="I879"/>
  <c r="N879" s="1"/>
  <c r="J879"/>
  <c r="O879" s="1"/>
  <c r="K879"/>
  <c r="L879"/>
  <c r="M879" s="1"/>
  <c r="I880"/>
  <c r="N880" s="1"/>
  <c r="J880"/>
  <c r="O880" s="1"/>
  <c r="K880"/>
  <c r="L880"/>
  <c r="M880" s="1"/>
  <c r="I881"/>
  <c r="N881" s="1"/>
  <c r="J881"/>
  <c r="O881" s="1"/>
  <c r="K881"/>
  <c r="L881"/>
  <c r="M881" s="1"/>
  <c r="I882"/>
  <c r="N882" s="1"/>
  <c r="J882"/>
  <c r="O882" s="1"/>
  <c r="K882"/>
  <c r="L882"/>
  <c r="M882" s="1"/>
  <c r="I883"/>
  <c r="N883" s="1"/>
  <c r="J883"/>
  <c r="O883" s="1"/>
  <c r="K883"/>
  <c r="L883"/>
  <c r="M883" s="1"/>
  <c r="I884"/>
  <c r="N884" s="1"/>
  <c r="J884"/>
  <c r="O884" s="1"/>
  <c r="K884"/>
  <c r="L884"/>
  <c r="M884" s="1"/>
  <c r="I885"/>
  <c r="N885" s="1"/>
  <c r="J885"/>
  <c r="O885" s="1"/>
  <c r="K885"/>
  <c r="L885"/>
  <c r="M885" s="1"/>
  <c r="I886"/>
  <c r="N886" s="1"/>
  <c r="J886"/>
  <c r="O886" s="1"/>
  <c r="K886"/>
  <c r="L886"/>
  <c r="M886" s="1"/>
  <c r="I887"/>
  <c r="N887" s="1"/>
  <c r="J887"/>
  <c r="O887" s="1"/>
  <c r="K887"/>
  <c r="L887"/>
  <c r="M887" s="1"/>
  <c r="I888"/>
  <c r="N888" s="1"/>
  <c r="J888"/>
  <c r="O888" s="1"/>
  <c r="K888"/>
  <c r="L888"/>
  <c r="M888" s="1"/>
  <c r="I889"/>
  <c r="N889" s="1"/>
  <c r="J889"/>
  <c r="O889" s="1"/>
  <c r="K889"/>
  <c r="L889"/>
  <c r="M889" s="1"/>
  <c r="I890"/>
  <c r="N890" s="1"/>
  <c r="J890"/>
  <c r="O890" s="1"/>
  <c r="K890"/>
  <c r="L890"/>
  <c r="M890" s="1"/>
  <c r="I891"/>
  <c r="N891" s="1"/>
  <c r="J891"/>
  <c r="O891" s="1"/>
  <c r="K891"/>
  <c r="L891"/>
  <c r="M891" s="1"/>
  <c r="I892"/>
  <c r="N892" s="1"/>
  <c r="J892"/>
  <c r="O892" s="1"/>
  <c r="K892"/>
  <c r="L892"/>
  <c r="M892" s="1"/>
  <c r="I893"/>
  <c r="N893" s="1"/>
  <c r="J893"/>
  <c r="O893" s="1"/>
  <c r="K893"/>
  <c r="L893"/>
  <c r="M893" s="1"/>
  <c r="I894"/>
  <c r="N894" s="1"/>
  <c r="J894"/>
  <c r="O894" s="1"/>
  <c r="K894"/>
  <c r="L894"/>
  <c r="M894" s="1"/>
  <c r="I895"/>
  <c r="N895" s="1"/>
  <c r="J895"/>
  <c r="O895" s="1"/>
  <c r="K895"/>
  <c r="L895"/>
  <c r="M895" s="1"/>
  <c r="I896"/>
  <c r="N896" s="1"/>
  <c r="J896"/>
  <c r="O896" s="1"/>
  <c r="K896"/>
  <c r="L896"/>
  <c r="M896" s="1"/>
  <c r="I897"/>
  <c r="N897" s="1"/>
  <c r="J897"/>
  <c r="O897" s="1"/>
  <c r="K897"/>
  <c r="L897"/>
  <c r="M897" s="1"/>
  <c r="I898"/>
  <c r="N898" s="1"/>
  <c r="J898"/>
  <c r="O898" s="1"/>
  <c r="K898"/>
  <c r="L898"/>
  <c r="M898" s="1"/>
  <c r="I899"/>
  <c r="N899" s="1"/>
  <c r="J899"/>
  <c r="O899" s="1"/>
  <c r="K899"/>
  <c r="L899"/>
  <c r="M899" s="1"/>
  <c r="I900"/>
  <c r="N900" s="1"/>
  <c r="J900"/>
  <c r="O900" s="1"/>
  <c r="K900"/>
  <c r="L900"/>
  <c r="M900" s="1"/>
  <c r="I901"/>
  <c r="N901" s="1"/>
  <c r="J901"/>
  <c r="O901" s="1"/>
  <c r="K901"/>
  <c r="L901"/>
  <c r="M901" s="1"/>
  <c r="I902"/>
  <c r="N902" s="1"/>
  <c r="J902"/>
  <c r="O902" s="1"/>
  <c r="K902"/>
  <c r="L902"/>
  <c r="M902" s="1"/>
  <c r="I903"/>
  <c r="N903" s="1"/>
  <c r="J903"/>
  <c r="O903" s="1"/>
  <c r="K903"/>
  <c r="L903"/>
  <c r="M903" s="1"/>
  <c r="I904"/>
  <c r="N904" s="1"/>
  <c r="J904"/>
  <c r="O904" s="1"/>
  <c r="K904"/>
  <c r="L904"/>
  <c r="M904" s="1"/>
  <c r="I905"/>
  <c r="N905" s="1"/>
  <c r="J905"/>
  <c r="O905" s="1"/>
  <c r="K905"/>
  <c r="L905"/>
  <c r="M905" s="1"/>
  <c r="I906"/>
  <c r="N906" s="1"/>
  <c r="J906"/>
  <c r="O906" s="1"/>
  <c r="K906"/>
  <c r="L906"/>
  <c r="M906" s="1"/>
  <c r="I907"/>
  <c r="N907" s="1"/>
  <c r="J907"/>
  <c r="O907" s="1"/>
  <c r="K907"/>
  <c r="L907"/>
  <c r="M907" s="1"/>
  <c r="I908"/>
  <c r="N908" s="1"/>
  <c r="J908"/>
  <c r="O908" s="1"/>
  <c r="K908"/>
  <c r="L908"/>
  <c r="M908" s="1"/>
  <c r="I909"/>
  <c r="N909" s="1"/>
  <c r="J909"/>
  <c r="O909" s="1"/>
  <c r="K909"/>
  <c r="L909"/>
  <c r="M909" s="1"/>
  <c r="I910"/>
  <c r="N910" s="1"/>
  <c r="J910"/>
  <c r="O910" s="1"/>
  <c r="K910"/>
  <c r="L910"/>
  <c r="M910" s="1"/>
  <c r="I911"/>
  <c r="N911" s="1"/>
  <c r="J911"/>
  <c r="O911" s="1"/>
  <c r="K911"/>
  <c r="L911"/>
  <c r="M911" s="1"/>
  <c r="I912"/>
  <c r="N912" s="1"/>
  <c r="J912"/>
  <c r="O912" s="1"/>
  <c r="K912"/>
  <c r="L912"/>
  <c r="M912" s="1"/>
  <c r="I913"/>
  <c r="N913" s="1"/>
  <c r="J913"/>
  <c r="O913" s="1"/>
  <c r="K913"/>
  <c r="L913"/>
  <c r="M913" s="1"/>
  <c r="I914"/>
  <c r="N914" s="1"/>
  <c r="J914"/>
  <c r="O914" s="1"/>
  <c r="K914"/>
  <c r="L914"/>
  <c r="M914" s="1"/>
  <c r="I915"/>
  <c r="N915" s="1"/>
  <c r="J915"/>
  <c r="O915" s="1"/>
  <c r="K915"/>
  <c r="L915"/>
  <c r="M915" s="1"/>
  <c r="I916"/>
  <c r="N916" s="1"/>
  <c r="J916"/>
  <c r="O916" s="1"/>
  <c r="K916"/>
  <c r="L916"/>
  <c r="M916" s="1"/>
  <c r="I917"/>
  <c r="N917" s="1"/>
  <c r="J917"/>
  <c r="O917" s="1"/>
  <c r="K917"/>
  <c r="L917"/>
  <c r="M917" s="1"/>
  <c r="I918"/>
  <c r="N918" s="1"/>
  <c r="J918"/>
  <c r="O918" s="1"/>
  <c r="K918"/>
  <c r="L918"/>
  <c r="M918" s="1"/>
  <c r="I919"/>
  <c r="N919" s="1"/>
  <c r="J919"/>
  <c r="O919" s="1"/>
  <c r="K919"/>
  <c r="L919"/>
  <c r="M919" s="1"/>
  <c r="I920"/>
  <c r="N920" s="1"/>
  <c r="J920"/>
  <c r="O920" s="1"/>
  <c r="K920"/>
  <c r="L920"/>
  <c r="M920" s="1"/>
  <c r="I921"/>
  <c r="N921" s="1"/>
  <c r="J921"/>
  <c r="O921" s="1"/>
  <c r="K921"/>
  <c r="L921"/>
  <c r="M921" s="1"/>
  <c r="I922"/>
  <c r="N922" s="1"/>
  <c r="J922"/>
  <c r="O922" s="1"/>
  <c r="K922"/>
  <c r="L922"/>
  <c r="M922" s="1"/>
  <c r="I923"/>
  <c r="N923" s="1"/>
  <c r="J923"/>
  <c r="O923" s="1"/>
  <c r="K923"/>
  <c r="L923"/>
  <c r="M923" s="1"/>
  <c r="I924"/>
  <c r="N924" s="1"/>
  <c r="J924"/>
  <c r="O924" s="1"/>
  <c r="K924"/>
  <c r="L924"/>
  <c r="M924" s="1"/>
  <c r="I925"/>
  <c r="N925" s="1"/>
  <c r="J925"/>
  <c r="O925" s="1"/>
  <c r="K925"/>
  <c r="L925"/>
  <c r="M925" s="1"/>
  <c r="I926"/>
  <c r="N926" s="1"/>
  <c r="J926"/>
  <c r="O926" s="1"/>
  <c r="K926"/>
  <c r="L926"/>
  <c r="M926" s="1"/>
  <c r="I927"/>
  <c r="N927" s="1"/>
  <c r="J927"/>
  <c r="O927" s="1"/>
  <c r="K927"/>
  <c r="L927"/>
  <c r="M927" s="1"/>
  <c r="I928"/>
  <c r="N928" s="1"/>
  <c r="J928"/>
  <c r="O928" s="1"/>
  <c r="K928"/>
  <c r="L928"/>
  <c r="M928" s="1"/>
  <c r="I929"/>
  <c r="N929" s="1"/>
  <c r="J929"/>
  <c r="O929" s="1"/>
  <c r="K929"/>
  <c r="L929"/>
  <c r="M929" s="1"/>
  <c r="I930"/>
  <c r="N930" s="1"/>
  <c r="J930"/>
  <c r="O930" s="1"/>
  <c r="K930"/>
  <c r="L930"/>
  <c r="M930" s="1"/>
  <c r="I931"/>
  <c r="N931" s="1"/>
  <c r="J931"/>
  <c r="O931" s="1"/>
  <c r="K931"/>
  <c r="L931"/>
  <c r="M931" s="1"/>
  <c r="I932"/>
  <c r="N932" s="1"/>
  <c r="J932"/>
  <c r="O932" s="1"/>
  <c r="K932"/>
  <c r="L932"/>
  <c r="M932" s="1"/>
  <c r="I933"/>
  <c r="N933" s="1"/>
  <c r="J933"/>
  <c r="O933" s="1"/>
  <c r="K933"/>
  <c r="L933"/>
  <c r="M933" s="1"/>
  <c r="I934"/>
  <c r="N934" s="1"/>
  <c r="J934"/>
  <c r="O934" s="1"/>
  <c r="K934"/>
  <c r="L934"/>
  <c r="M934" s="1"/>
  <c r="I935"/>
  <c r="N935" s="1"/>
  <c r="J935"/>
  <c r="O935" s="1"/>
  <c r="K935"/>
  <c r="L935"/>
  <c r="M935" s="1"/>
  <c r="I936"/>
  <c r="N936" s="1"/>
  <c r="J936"/>
  <c r="O936" s="1"/>
  <c r="K936"/>
  <c r="L936"/>
  <c r="M936" s="1"/>
  <c r="I937"/>
  <c r="N937" s="1"/>
  <c r="J937"/>
  <c r="O937" s="1"/>
  <c r="K937"/>
  <c r="L937"/>
  <c r="M937" s="1"/>
  <c r="I938"/>
  <c r="N938" s="1"/>
  <c r="J938"/>
  <c r="O938" s="1"/>
  <c r="K938"/>
  <c r="L938"/>
  <c r="M938" s="1"/>
  <c r="I939"/>
  <c r="N939" s="1"/>
  <c r="J939"/>
  <c r="O939" s="1"/>
  <c r="K939"/>
  <c r="L939"/>
  <c r="M939" s="1"/>
  <c r="I940"/>
  <c r="N940" s="1"/>
  <c r="J940"/>
  <c r="O940" s="1"/>
  <c r="K940"/>
  <c r="L940"/>
  <c r="M940" s="1"/>
  <c r="I941"/>
  <c r="N941" s="1"/>
  <c r="J941"/>
  <c r="O941" s="1"/>
  <c r="K941"/>
  <c r="L941"/>
  <c r="M941" s="1"/>
  <c r="I942"/>
  <c r="N942" s="1"/>
  <c r="J942"/>
  <c r="O942" s="1"/>
  <c r="K942"/>
  <c r="L942"/>
  <c r="M942" s="1"/>
  <c r="I943"/>
  <c r="N943" s="1"/>
  <c r="J943"/>
  <c r="O943" s="1"/>
  <c r="K943"/>
  <c r="L943"/>
  <c r="M943" s="1"/>
  <c r="I944"/>
  <c r="N944" s="1"/>
  <c r="J944"/>
  <c r="O944" s="1"/>
  <c r="K944"/>
  <c r="L944"/>
  <c r="M944" s="1"/>
  <c r="I945"/>
  <c r="N945" s="1"/>
  <c r="J945"/>
  <c r="O945" s="1"/>
  <c r="K945"/>
  <c r="L945"/>
  <c r="M945" s="1"/>
  <c r="I946"/>
  <c r="N946" s="1"/>
  <c r="J946"/>
  <c r="O946" s="1"/>
  <c r="K946"/>
  <c r="L946"/>
  <c r="M946" s="1"/>
  <c r="I947"/>
  <c r="N947" s="1"/>
  <c r="J947"/>
  <c r="O947" s="1"/>
  <c r="K947"/>
  <c r="L947"/>
  <c r="M947" s="1"/>
  <c r="I948"/>
  <c r="N948" s="1"/>
  <c r="J948"/>
  <c r="O948" s="1"/>
  <c r="K948"/>
  <c r="L948"/>
  <c r="M948" s="1"/>
  <c r="I949"/>
  <c r="N949" s="1"/>
  <c r="J949"/>
  <c r="O949" s="1"/>
  <c r="K949"/>
  <c r="L949"/>
  <c r="M949" s="1"/>
  <c r="I950"/>
  <c r="N950" s="1"/>
  <c r="J950"/>
  <c r="O950" s="1"/>
  <c r="K950"/>
  <c r="L950"/>
  <c r="M950" s="1"/>
  <c r="I951"/>
  <c r="N951" s="1"/>
  <c r="J951"/>
  <c r="O951" s="1"/>
  <c r="K951"/>
  <c r="L951"/>
  <c r="M951" s="1"/>
  <c r="I952"/>
  <c r="N952" s="1"/>
  <c r="J952"/>
  <c r="O952" s="1"/>
  <c r="K952"/>
  <c r="L952"/>
  <c r="M952" s="1"/>
  <c r="I953"/>
  <c r="N953" s="1"/>
  <c r="J953"/>
  <c r="O953" s="1"/>
  <c r="K953"/>
  <c r="L953"/>
  <c r="M953" s="1"/>
  <c r="I954"/>
  <c r="N954" s="1"/>
  <c r="J954"/>
  <c r="O954" s="1"/>
  <c r="K954"/>
  <c r="L954"/>
  <c r="M954" s="1"/>
  <c r="I955"/>
  <c r="N955" s="1"/>
  <c r="J955"/>
  <c r="O955" s="1"/>
  <c r="K955"/>
  <c r="L955"/>
  <c r="M955" s="1"/>
  <c r="I956"/>
  <c r="N956" s="1"/>
  <c r="J956"/>
  <c r="O956" s="1"/>
  <c r="K956"/>
  <c r="L956"/>
  <c r="M956" s="1"/>
  <c r="I957"/>
  <c r="N957" s="1"/>
  <c r="J957"/>
  <c r="O957" s="1"/>
  <c r="K957"/>
  <c r="L957"/>
  <c r="M957" s="1"/>
  <c r="I958"/>
  <c r="N958" s="1"/>
  <c r="J958"/>
  <c r="O958" s="1"/>
  <c r="K958"/>
  <c r="L958"/>
  <c r="M958" s="1"/>
  <c r="I959"/>
  <c r="N959" s="1"/>
  <c r="J959"/>
  <c r="O959" s="1"/>
  <c r="K959"/>
  <c r="L959"/>
  <c r="M959" s="1"/>
  <c r="I960"/>
  <c r="N960" s="1"/>
  <c r="J960"/>
  <c r="O960" s="1"/>
  <c r="K960"/>
  <c r="L960"/>
  <c r="M960" s="1"/>
  <c r="I961"/>
  <c r="N961" s="1"/>
  <c r="J961"/>
  <c r="O961" s="1"/>
  <c r="K961"/>
  <c r="L961"/>
  <c r="M961" s="1"/>
  <c r="I962"/>
  <c r="N962" s="1"/>
  <c r="J962"/>
  <c r="O962" s="1"/>
  <c r="K962"/>
  <c r="L962"/>
  <c r="M962" s="1"/>
  <c r="I963"/>
  <c r="N963" s="1"/>
  <c r="J963"/>
  <c r="O963" s="1"/>
  <c r="K963"/>
  <c r="L963"/>
  <c r="M963" s="1"/>
  <c r="I964"/>
  <c r="N964" s="1"/>
  <c r="J964"/>
  <c r="O964" s="1"/>
  <c r="K964"/>
  <c r="L964"/>
  <c r="M964" s="1"/>
  <c r="I965"/>
  <c r="N965" s="1"/>
  <c r="J965"/>
  <c r="O965" s="1"/>
  <c r="K965"/>
  <c r="L965"/>
  <c r="M965" s="1"/>
  <c r="I966"/>
  <c r="N966" s="1"/>
  <c r="J966"/>
  <c r="O966" s="1"/>
  <c r="K966"/>
  <c r="L966"/>
  <c r="M966" s="1"/>
  <c r="I967"/>
  <c r="N967" s="1"/>
  <c r="J967"/>
  <c r="O967" s="1"/>
  <c r="K967"/>
  <c r="L967"/>
  <c r="M967" s="1"/>
  <c r="I968"/>
  <c r="N968" s="1"/>
  <c r="J968"/>
  <c r="O968" s="1"/>
  <c r="K968"/>
  <c r="L968"/>
  <c r="M968" s="1"/>
  <c r="I969"/>
  <c r="N969" s="1"/>
  <c r="J969"/>
  <c r="O969" s="1"/>
  <c r="K969"/>
  <c r="L969"/>
  <c r="M969" s="1"/>
  <c r="I970"/>
  <c r="N970" s="1"/>
  <c r="J970"/>
  <c r="O970" s="1"/>
  <c r="K970"/>
  <c r="L970"/>
  <c r="M970" s="1"/>
  <c r="I971"/>
  <c r="N971" s="1"/>
  <c r="J971"/>
  <c r="O971" s="1"/>
  <c r="K971"/>
  <c r="L971"/>
  <c r="M971" s="1"/>
  <c r="I972"/>
  <c r="N972" s="1"/>
  <c r="J972"/>
  <c r="O972" s="1"/>
  <c r="K972"/>
  <c r="L972"/>
  <c r="M972" s="1"/>
  <c r="I973"/>
  <c r="N973" s="1"/>
  <c r="J973"/>
  <c r="O973" s="1"/>
  <c r="K973"/>
  <c r="L973"/>
  <c r="M973" s="1"/>
  <c r="I974"/>
  <c r="N974" s="1"/>
  <c r="J974"/>
  <c r="O974" s="1"/>
  <c r="K974"/>
  <c r="L974"/>
  <c r="M974" s="1"/>
  <c r="I975"/>
  <c r="N975" s="1"/>
  <c r="J975"/>
  <c r="O975" s="1"/>
  <c r="K975"/>
  <c r="L975"/>
  <c r="M975" s="1"/>
  <c r="I976"/>
  <c r="N976" s="1"/>
  <c r="J976"/>
  <c r="O976" s="1"/>
  <c r="K976"/>
  <c r="L976"/>
  <c r="M976" s="1"/>
  <c r="I977"/>
  <c r="N977" s="1"/>
  <c r="J977"/>
  <c r="O977" s="1"/>
  <c r="K977"/>
  <c r="L977"/>
  <c r="M977" s="1"/>
  <c r="I978"/>
  <c r="N978" s="1"/>
  <c r="J978"/>
  <c r="O978" s="1"/>
  <c r="K978"/>
  <c r="L978"/>
  <c r="M978" s="1"/>
  <c r="I979"/>
  <c r="N979" s="1"/>
  <c r="J979"/>
  <c r="O979" s="1"/>
  <c r="K979"/>
  <c r="L979"/>
  <c r="M979" s="1"/>
  <c r="I980"/>
  <c r="N980" s="1"/>
  <c r="J980"/>
  <c r="O980" s="1"/>
  <c r="K980"/>
  <c r="L980"/>
  <c r="M980" s="1"/>
  <c r="I981"/>
  <c r="N981" s="1"/>
  <c r="J981"/>
  <c r="O981" s="1"/>
  <c r="K981"/>
  <c r="L981"/>
  <c r="M981" s="1"/>
  <c r="I982"/>
  <c r="N982" s="1"/>
  <c r="J982"/>
  <c r="O982" s="1"/>
  <c r="K982"/>
  <c r="L982"/>
  <c r="M982" s="1"/>
  <c r="I983"/>
  <c r="N983" s="1"/>
  <c r="J983"/>
  <c r="O983" s="1"/>
  <c r="K983"/>
  <c r="L983"/>
  <c r="M983" s="1"/>
  <c r="I984"/>
  <c r="N984" s="1"/>
  <c r="J984"/>
  <c r="O984" s="1"/>
  <c r="K984"/>
  <c r="L984"/>
  <c r="M984" s="1"/>
  <c r="I985"/>
  <c r="N985" s="1"/>
  <c r="J985"/>
  <c r="O985" s="1"/>
  <c r="K985"/>
  <c r="L985"/>
  <c r="M985" s="1"/>
  <c r="I986"/>
  <c r="N986" s="1"/>
  <c r="J986"/>
  <c r="O986" s="1"/>
  <c r="K986"/>
  <c r="L986"/>
  <c r="M986" s="1"/>
  <c r="I987"/>
  <c r="N987" s="1"/>
  <c r="J987"/>
  <c r="O987" s="1"/>
  <c r="K987"/>
  <c r="L987"/>
  <c r="M987" s="1"/>
  <c r="I988"/>
  <c r="N988" s="1"/>
  <c r="J988"/>
  <c r="O988" s="1"/>
  <c r="K988"/>
  <c r="L988"/>
  <c r="M988" s="1"/>
  <c r="I989"/>
  <c r="N989" s="1"/>
  <c r="J989"/>
  <c r="O989" s="1"/>
  <c r="K989"/>
  <c r="L989"/>
  <c r="M989" s="1"/>
  <c r="I990"/>
  <c r="N990" s="1"/>
  <c r="J990"/>
  <c r="O990" s="1"/>
  <c r="K990"/>
  <c r="L990"/>
  <c r="M990" s="1"/>
  <c r="I991"/>
  <c r="N991" s="1"/>
  <c r="J991"/>
  <c r="O991" s="1"/>
  <c r="K991"/>
  <c r="L991"/>
  <c r="M991" s="1"/>
  <c r="I992"/>
  <c r="N992" s="1"/>
  <c r="J992"/>
  <c r="O992" s="1"/>
  <c r="K992"/>
  <c r="L992"/>
  <c r="M992" s="1"/>
  <c r="I993"/>
  <c r="N993" s="1"/>
  <c r="J993"/>
  <c r="O993" s="1"/>
  <c r="K993"/>
  <c r="L993"/>
  <c r="M993" s="1"/>
  <c r="I994"/>
  <c r="N994" s="1"/>
  <c r="J994"/>
  <c r="O994" s="1"/>
  <c r="K994"/>
  <c r="L994"/>
  <c r="M994" s="1"/>
  <c r="I995"/>
  <c r="N995" s="1"/>
  <c r="J995"/>
  <c r="O995" s="1"/>
  <c r="K995"/>
  <c r="L995"/>
  <c r="M995" s="1"/>
  <c r="I996"/>
  <c r="N996" s="1"/>
  <c r="J996"/>
  <c r="O996" s="1"/>
  <c r="K996"/>
  <c r="L996"/>
  <c r="M996" s="1"/>
  <c r="I997"/>
  <c r="N997" s="1"/>
  <c r="J997"/>
  <c r="O997" s="1"/>
  <c r="K997"/>
  <c r="L997"/>
  <c r="M997" s="1"/>
  <c r="I998"/>
  <c r="N998" s="1"/>
  <c r="J998"/>
  <c r="O998" s="1"/>
  <c r="K998"/>
  <c r="L998"/>
  <c r="M998" s="1"/>
  <c r="I999"/>
  <c r="N999" s="1"/>
  <c r="J999"/>
  <c r="O999" s="1"/>
  <c r="K999"/>
  <c r="L999"/>
  <c r="M999" s="1"/>
  <c r="I1000"/>
  <c r="N1000" s="1"/>
  <c r="J1000"/>
  <c r="O1000" s="1"/>
  <c r="K1000"/>
  <c r="L1000"/>
  <c r="M1000" s="1"/>
  <c r="I1001"/>
  <c r="N1001" s="1"/>
  <c r="J1001"/>
  <c r="O1001" s="1"/>
  <c r="K1001"/>
  <c r="L1001"/>
  <c r="M1001" s="1"/>
  <c r="J2"/>
  <c r="O2" s="1"/>
  <c r="K2"/>
  <c r="L2"/>
  <c r="M2" s="1"/>
  <c r="I2"/>
  <c r="N2" s="1"/>
  <c r="H6"/>
  <c r="H10"/>
  <c r="H14"/>
  <c r="H18"/>
  <c r="H22"/>
  <c r="H26"/>
  <c r="H30"/>
  <c r="H34"/>
  <c r="H38"/>
  <c r="H42"/>
  <c r="H46"/>
  <c r="H50"/>
  <c r="H54"/>
  <c r="H58"/>
  <c r="H62"/>
  <c r="H66"/>
  <c r="H70"/>
  <c r="H74"/>
  <c r="H78"/>
  <c r="H82"/>
  <c r="H86"/>
  <c r="H90"/>
  <c r="H94"/>
  <c r="H98"/>
  <c r="H102"/>
  <c r="H106"/>
  <c r="H110"/>
  <c r="H114"/>
  <c r="H118"/>
  <c r="H122"/>
  <c r="H126"/>
  <c r="H130"/>
  <c r="H134"/>
  <c r="H138"/>
  <c r="H142"/>
  <c r="H146"/>
  <c r="H150"/>
  <c r="H154"/>
  <c r="H158"/>
  <c r="H162"/>
  <c r="H166"/>
  <c r="H170"/>
  <c r="H174"/>
  <c r="H178"/>
  <c r="H182"/>
  <c r="H186"/>
  <c r="H190"/>
  <c r="H194"/>
  <c r="H198"/>
  <c r="H202"/>
  <c r="H206"/>
  <c r="H210"/>
  <c r="H214"/>
  <c r="H218"/>
  <c r="H222"/>
  <c r="H226"/>
  <c r="H230"/>
  <c r="H234"/>
  <c r="H238"/>
  <c r="H242"/>
  <c r="H246"/>
  <c r="H250"/>
  <c r="H254"/>
  <c r="H258"/>
  <c r="H262"/>
  <c r="H266"/>
  <c r="H270"/>
  <c r="H274"/>
  <c r="H278"/>
  <c r="H282"/>
  <c r="H286"/>
  <c r="H290"/>
  <c r="H294"/>
  <c r="H298"/>
  <c r="H302"/>
  <c r="H306"/>
  <c r="H310"/>
  <c r="H314"/>
  <c r="H318"/>
  <c r="H322"/>
  <c r="H326"/>
  <c r="H330"/>
  <c r="H334"/>
  <c r="H338"/>
  <c r="H342"/>
  <c r="H346"/>
  <c r="H350"/>
  <c r="H354"/>
  <c r="H358"/>
  <c r="H362"/>
  <c r="H366"/>
  <c r="H370"/>
  <c r="H374"/>
  <c r="H378"/>
  <c r="H382"/>
  <c r="H386"/>
  <c r="H390"/>
  <c r="H394"/>
  <c r="H398"/>
  <c r="H402"/>
  <c r="H406"/>
  <c r="H410"/>
  <c r="H414"/>
  <c r="H418"/>
  <c r="H422"/>
  <c r="H426"/>
  <c r="H430"/>
  <c r="H434"/>
  <c r="H438"/>
  <c r="H442"/>
  <c r="H446"/>
  <c r="H450"/>
  <c r="H454"/>
  <c r="H458"/>
  <c r="H462"/>
  <c r="H466"/>
  <c r="H470"/>
  <c r="H474"/>
  <c r="H478"/>
  <c r="H482"/>
  <c r="H486"/>
  <c r="H490"/>
  <c r="H494"/>
  <c r="H498"/>
  <c r="H502"/>
  <c r="H506"/>
  <c r="H510"/>
  <c r="H514"/>
  <c r="H518"/>
  <c r="H522"/>
  <c r="H526"/>
  <c r="H530"/>
  <c r="H534"/>
  <c r="H538"/>
  <c r="H542"/>
  <c r="H546"/>
  <c r="H550"/>
  <c r="H554"/>
  <c r="H558"/>
  <c r="H562"/>
  <c r="H566"/>
  <c r="H570"/>
  <c r="H574"/>
  <c r="H578"/>
  <c r="H582"/>
  <c r="H586"/>
  <c r="H590"/>
  <c r="H594"/>
  <c r="H598"/>
  <c r="H602"/>
  <c r="H606"/>
  <c r="H610"/>
  <c r="H614"/>
  <c r="H618"/>
  <c r="H622"/>
  <c r="H626"/>
  <c r="H630"/>
  <c r="H634"/>
  <c r="H638"/>
  <c r="H642"/>
  <c r="H646"/>
  <c r="H650"/>
  <c r="H654"/>
  <c r="H658"/>
  <c r="H662"/>
  <c r="H666"/>
  <c r="H670"/>
  <c r="H674"/>
  <c r="H678"/>
  <c r="H682"/>
  <c r="H686"/>
  <c r="H690"/>
  <c r="H694"/>
  <c r="H698"/>
  <c r="H702"/>
  <c r="H706"/>
  <c r="H710"/>
  <c r="H714"/>
  <c r="H718"/>
  <c r="H722"/>
  <c r="H726"/>
  <c r="H730"/>
  <c r="H734"/>
  <c r="H738"/>
  <c r="H742"/>
  <c r="H746"/>
  <c r="H750"/>
  <c r="H754"/>
  <c r="H758"/>
  <c r="H762"/>
  <c r="H766"/>
  <c r="H770"/>
  <c r="H774"/>
  <c r="H778"/>
  <c r="H782"/>
  <c r="H786"/>
  <c r="H790"/>
  <c r="H794"/>
  <c r="H798"/>
  <c r="H802"/>
  <c r="H806"/>
  <c r="H810"/>
  <c r="H814"/>
  <c r="H818"/>
  <c r="H822"/>
  <c r="H826"/>
  <c r="H830"/>
  <c r="H834"/>
  <c r="H838"/>
  <c r="H842"/>
  <c r="H846"/>
  <c r="H850"/>
  <c r="H854"/>
  <c r="H858"/>
  <c r="H862"/>
  <c r="H866"/>
  <c r="H870"/>
  <c r="H874"/>
  <c r="H878"/>
  <c r="H882"/>
  <c r="H886"/>
  <c r="H890"/>
  <c r="H894"/>
  <c r="H898"/>
  <c r="H902"/>
  <c r="H906"/>
  <c r="H910"/>
  <c r="H914"/>
  <c r="H918"/>
  <c r="H922"/>
  <c r="H926"/>
  <c r="H930"/>
  <c r="H934"/>
  <c r="H938"/>
  <c r="H942"/>
  <c r="H946"/>
  <c r="H950"/>
  <c r="H954"/>
  <c r="H958"/>
  <c r="H962"/>
  <c r="H966"/>
  <c r="H970"/>
  <c r="H974"/>
  <c r="H978"/>
  <c r="H982"/>
  <c r="H986"/>
  <c r="H990"/>
  <c r="H994"/>
  <c r="H998"/>
  <c r="H2"/>
  <c r="G998"/>
  <c r="G994"/>
  <c r="G990"/>
  <c r="G986"/>
  <c r="G982"/>
  <c r="G978"/>
  <c r="H5"/>
  <c r="H9"/>
  <c r="H13"/>
  <c r="H17"/>
  <c r="H21"/>
  <c r="H25"/>
  <c r="H29"/>
  <c r="H33"/>
  <c r="H37"/>
  <c r="H41"/>
  <c r="H45"/>
  <c r="H49"/>
  <c r="H53"/>
  <c r="H57"/>
  <c r="H61"/>
  <c r="H65"/>
  <c r="H69"/>
  <c r="H73"/>
  <c r="H77"/>
  <c r="H81"/>
  <c r="H85"/>
  <c r="H89"/>
  <c r="H93"/>
  <c r="H97"/>
  <c r="H101"/>
  <c r="H105"/>
  <c r="H109"/>
  <c r="H113"/>
  <c r="H117"/>
  <c r="H121"/>
  <c r="H125"/>
  <c r="H129"/>
  <c r="H133"/>
  <c r="H137"/>
  <c r="H141"/>
  <c r="H145"/>
  <c r="H149"/>
  <c r="H153"/>
  <c r="H157"/>
  <c r="H161"/>
  <c r="H165"/>
  <c r="H169"/>
  <c r="H173"/>
  <c r="H177"/>
  <c r="H181"/>
  <c r="H185"/>
  <c r="H189"/>
  <c r="H193"/>
  <c r="H197"/>
  <c r="H201"/>
  <c r="H205"/>
  <c r="H209"/>
  <c r="H213"/>
  <c r="H217"/>
  <c r="H221"/>
  <c r="H225"/>
  <c r="H229"/>
  <c r="H233"/>
  <c r="H237"/>
  <c r="H241"/>
  <c r="H245"/>
  <c r="H249"/>
  <c r="H253"/>
  <c r="H257"/>
  <c r="H261"/>
  <c r="H265"/>
  <c r="H269"/>
  <c r="H273"/>
  <c r="H277"/>
  <c r="H281"/>
  <c r="H285"/>
  <c r="H289"/>
  <c r="H293"/>
  <c r="H297"/>
  <c r="H301"/>
  <c r="H305"/>
  <c r="H309"/>
  <c r="H313"/>
  <c r="H317"/>
  <c r="H321"/>
  <c r="H325"/>
  <c r="H329"/>
  <c r="H333"/>
  <c r="H337"/>
  <c r="H341"/>
  <c r="H345"/>
  <c r="H349"/>
  <c r="H353"/>
  <c r="H357"/>
  <c r="H361"/>
  <c r="H365"/>
  <c r="H369"/>
  <c r="H373"/>
  <c r="H377"/>
  <c r="H381"/>
  <c r="H385"/>
  <c r="H389"/>
  <c r="H393"/>
  <c r="H397"/>
  <c r="H401"/>
  <c r="H405"/>
  <c r="H409"/>
  <c r="H413"/>
  <c r="H417"/>
  <c r="H421"/>
  <c r="H425"/>
  <c r="H429"/>
  <c r="H433"/>
  <c r="H437"/>
  <c r="H441"/>
  <c r="H445"/>
  <c r="H449"/>
  <c r="H453"/>
  <c r="H457"/>
  <c r="H461"/>
  <c r="H465"/>
  <c r="H469"/>
  <c r="H473"/>
  <c r="H477"/>
  <c r="H481"/>
  <c r="H485"/>
  <c r="H489"/>
  <c r="H493"/>
  <c r="H497"/>
  <c r="H501"/>
  <c r="H505"/>
  <c r="H509"/>
  <c r="H513"/>
  <c r="H517"/>
  <c r="H521"/>
  <c r="H525"/>
  <c r="H529"/>
  <c r="H533"/>
  <c r="H537"/>
  <c r="H541"/>
  <c r="H545"/>
  <c r="H549"/>
  <c r="H553"/>
  <c r="H557"/>
  <c r="H561"/>
  <c r="H565"/>
  <c r="H569"/>
  <c r="H573"/>
  <c r="H577"/>
  <c r="H581"/>
  <c r="H585"/>
  <c r="H589"/>
  <c r="H593"/>
  <c r="H597"/>
  <c r="H601"/>
  <c r="H605"/>
  <c r="H609"/>
  <c r="H613"/>
  <c r="H617"/>
  <c r="H621"/>
  <c r="H625"/>
  <c r="H629"/>
  <c r="H633"/>
  <c r="H637"/>
  <c r="H641"/>
  <c r="H645"/>
  <c r="H649"/>
  <c r="H653"/>
  <c r="H657"/>
  <c r="H661"/>
  <c r="H665"/>
  <c r="H669"/>
  <c r="H673"/>
  <c r="H677"/>
  <c r="H681"/>
  <c r="H685"/>
  <c r="H689"/>
  <c r="H693"/>
  <c r="H697"/>
  <c r="H701"/>
  <c r="H705"/>
  <c r="H709"/>
  <c r="H713"/>
  <c r="H717"/>
  <c r="H721"/>
  <c r="H725"/>
  <c r="H729"/>
  <c r="H733"/>
  <c r="H737"/>
  <c r="H741"/>
  <c r="H745"/>
  <c r="H749"/>
  <c r="H753"/>
  <c r="H757"/>
  <c r="H761"/>
  <c r="H765"/>
  <c r="H769"/>
  <c r="H773"/>
  <c r="H777"/>
  <c r="H781"/>
  <c r="H785"/>
  <c r="H789"/>
  <c r="H793"/>
  <c r="H797"/>
  <c r="H801"/>
  <c r="H805"/>
  <c r="H809"/>
  <c r="H813"/>
  <c r="H817"/>
  <c r="H821"/>
  <c r="H825"/>
  <c r="H829"/>
  <c r="H833"/>
  <c r="H837"/>
  <c r="H841"/>
  <c r="H845"/>
  <c r="H849"/>
  <c r="H853"/>
  <c r="H857"/>
  <c r="H861"/>
  <c r="H865"/>
  <c r="H869"/>
  <c r="H873"/>
  <c r="H877"/>
  <c r="H881"/>
  <c r="H885"/>
  <c r="H889"/>
  <c r="H893"/>
  <c r="H897"/>
  <c r="H901"/>
  <c r="H905"/>
  <c r="H909"/>
  <c r="H913"/>
  <c r="H917"/>
  <c r="H921"/>
  <c r="H925"/>
  <c r="H929"/>
  <c r="H933"/>
  <c r="H937"/>
  <c r="H941"/>
  <c r="H945"/>
  <c r="H949"/>
  <c r="H953"/>
  <c r="H957"/>
  <c r="H961"/>
  <c r="H965"/>
  <c r="H969"/>
  <c r="H973"/>
  <c r="H977"/>
  <c r="H981"/>
  <c r="H985"/>
  <c r="H989"/>
  <c r="H993"/>
  <c r="H997"/>
  <c r="H1001"/>
  <c r="G999"/>
  <c r="G995"/>
  <c r="G991"/>
  <c r="G987"/>
  <c r="G983"/>
  <c r="G979"/>
  <c r="H4"/>
  <c r="H8"/>
  <c r="H12"/>
  <c r="H16"/>
  <c r="H20"/>
  <c r="H24"/>
  <c r="H28"/>
  <c r="H32"/>
  <c r="H36"/>
  <c r="H40"/>
  <c r="H44"/>
  <c r="H48"/>
  <c r="H52"/>
  <c r="H56"/>
  <c r="H60"/>
  <c r="H64"/>
  <c r="H68"/>
  <c r="H72"/>
  <c r="H76"/>
  <c r="H80"/>
  <c r="H84"/>
  <c r="H88"/>
  <c r="H92"/>
  <c r="H96"/>
  <c r="H100"/>
  <c r="H104"/>
  <c r="H108"/>
  <c r="H112"/>
  <c r="H116"/>
  <c r="H120"/>
  <c r="H124"/>
  <c r="H128"/>
  <c r="H132"/>
  <c r="H136"/>
  <c r="H140"/>
  <c r="H144"/>
  <c r="H148"/>
  <c r="H152"/>
  <c r="H156"/>
  <c r="H160"/>
  <c r="H164"/>
  <c r="H168"/>
  <c r="H172"/>
  <c r="H176"/>
  <c r="H180"/>
  <c r="H184"/>
  <c r="H188"/>
  <c r="H192"/>
  <c r="H196"/>
  <c r="H200"/>
  <c r="H204"/>
  <c r="H208"/>
  <c r="H212"/>
  <c r="H216"/>
  <c r="H220"/>
  <c r="H224"/>
  <c r="H228"/>
  <c r="H232"/>
  <c r="H236"/>
  <c r="H240"/>
  <c r="H244"/>
  <c r="H248"/>
  <c r="H252"/>
  <c r="H256"/>
  <c r="H260"/>
  <c r="H264"/>
  <c r="H268"/>
  <c r="H272"/>
  <c r="H276"/>
  <c r="H280"/>
  <c r="H284"/>
  <c r="H288"/>
  <c r="H292"/>
  <c r="H296"/>
  <c r="H300"/>
  <c r="H304"/>
  <c r="H308"/>
  <c r="H312"/>
  <c r="H316"/>
  <c r="H320"/>
  <c r="H324"/>
  <c r="H328"/>
  <c r="H332"/>
  <c r="H336"/>
  <c r="H340"/>
  <c r="H344"/>
  <c r="H348"/>
  <c r="H352"/>
  <c r="H356"/>
  <c r="H360"/>
  <c r="H364"/>
  <c r="H368"/>
  <c r="H372"/>
  <c r="H376"/>
  <c r="H380"/>
  <c r="H384"/>
  <c r="H388"/>
  <c r="H392"/>
  <c r="H396"/>
  <c r="H400"/>
  <c r="H404"/>
  <c r="H408"/>
  <c r="H412"/>
  <c r="H416"/>
  <c r="H420"/>
  <c r="H424"/>
  <c r="H428"/>
  <c r="H432"/>
  <c r="H436"/>
  <c r="H440"/>
  <c r="H444"/>
  <c r="H448"/>
  <c r="H452"/>
  <c r="H456"/>
  <c r="H460"/>
  <c r="H464"/>
  <c r="H468"/>
  <c r="H472"/>
  <c r="H476"/>
  <c r="H480"/>
  <c r="H484"/>
  <c r="H488"/>
  <c r="H492"/>
  <c r="H496"/>
  <c r="H500"/>
  <c r="H504"/>
  <c r="H508"/>
  <c r="H512"/>
  <c r="H516"/>
  <c r="H520"/>
  <c r="H524"/>
  <c r="H528"/>
  <c r="H532"/>
  <c r="H536"/>
  <c r="H540"/>
  <c r="H544"/>
  <c r="H548"/>
  <c r="H552"/>
  <c r="H556"/>
  <c r="H560"/>
  <c r="H564"/>
  <c r="H568"/>
  <c r="H572"/>
  <c r="H576"/>
  <c r="H580"/>
  <c r="H584"/>
  <c r="H588"/>
  <c r="H592"/>
  <c r="H596"/>
  <c r="H600"/>
  <c r="H604"/>
  <c r="H608"/>
  <c r="H612"/>
  <c r="H616"/>
  <c r="H620"/>
  <c r="H624"/>
  <c r="H628"/>
  <c r="H632"/>
  <c r="H636"/>
  <c r="H640"/>
  <c r="H644"/>
  <c r="H648"/>
  <c r="H652"/>
  <c r="H656"/>
  <c r="H660"/>
  <c r="H664"/>
  <c r="H668"/>
  <c r="H672"/>
  <c r="H676"/>
  <c r="H680"/>
  <c r="H684"/>
  <c r="H688"/>
  <c r="H692"/>
  <c r="H696"/>
  <c r="H700"/>
  <c r="H704"/>
  <c r="H708"/>
  <c r="H712"/>
  <c r="H716"/>
  <c r="H720"/>
  <c r="H724"/>
  <c r="H728"/>
  <c r="H732"/>
  <c r="H736"/>
  <c r="H740"/>
  <c r="H744"/>
  <c r="H748"/>
  <c r="H752"/>
  <c r="H756"/>
  <c r="H760"/>
  <c r="H764"/>
  <c r="H768"/>
  <c r="H772"/>
  <c r="H776"/>
  <c r="H780"/>
  <c r="H784"/>
  <c r="H788"/>
  <c r="H792"/>
  <c r="H796"/>
  <c r="H800"/>
  <c r="H804"/>
  <c r="H808"/>
  <c r="H812"/>
  <c r="H816"/>
  <c r="H820"/>
  <c r="H824"/>
  <c r="H828"/>
  <c r="H832"/>
  <c r="H836"/>
  <c r="H840"/>
  <c r="H844"/>
  <c r="H848"/>
  <c r="H852"/>
  <c r="H856"/>
  <c r="H860"/>
  <c r="H864"/>
  <c r="H868"/>
  <c r="H872"/>
  <c r="H876"/>
  <c r="H880"/>
  <c r="H884"/>
  <c r="H888"/>
  <c r="H892"/>
  <c r="H896"/>
  <c r="H900"/>
  <c r="H904"/>
  <c r="H908"/>
  <c r="H912"/>
  <c r="H916"/>
  <c r="H920"/>
  <c r="H924"/>
  <c r="H928"/>
  <c r="H932"/>
  <c r="H936"/>
  <c r="H940"/>
  <c r="H944"/>
  <c r="H948"/>
  <c r="H952"/>
  <c r="H956"/>
  <c r="H960"/>
  <c r="H964"/>
  <c r="H968"/>
  <c r="H972"/>
  <c r="H976"/>
  <c r="H980"/>
  <c r="H984"/>
  <c r="H988"/>
  <c r="H992"/>
  <c r="H996"/>
  <c r="H1000"/>
  <c r="G1000"/>
  <c r="G996"/>
  <c r="G992"/>
  <c r="G988"/>
  <c r="G984"/>
  <c r="G980"/>
  <c r="H3"/>
  <c r="H7"/>
  <c r="H11"/>
  <c r="H15"/>
  <c r="H19"/>
  <c r="H23"/>
  <c r="H27"/>
  <c r="H31"/>
  <c r="H35"/>
  <c r="H39"/>
  <c r="H43"/>
  <c r="H47"/>
  <c r="H51"/>
  <c r="H55"/>
  <c r="H59"/>
  <c r="H63"/>
  <c r="H67"/>
  <c r="H71"/>
  <c r="H75"/>
  <c r="H79"/>
  <c r="H83"/>
  <c r="H87"/>
  <c r="H91"/>
  <c r="H95"/>
  <c r="H99"/>
  <c r="H103"/>
  <c r="H107"/>
  <c r="H111"/>
  <c r="H115"/>
  <c r="H119"/>
  <c r="H123"/>
  <c r="H127"/>
  <c r="H131"/>
  <c r="H135"/>
  <c r="H139"/>
  <c r="H143"/>
  <c r="H147"/>
  <c r="H151"/>
  <c r="H155"/>
  <c r="H159"/>
  <c r="H163"/>
  <c r="H167"/>
  <c r="H171"/>
  <c r="H175"/>
  <c r="H179"/>
  <c r="H183"/>
  <c r="H187"/>
  <c r="H191"/>
  <c r="H195"/>
  <c r="H199"/>
  <c r="H203"/>
  <c r="H207"/>
  <c r="H211"/>
  <c r="H215"/>
  <c r="H219"/>
  <c r="H223"/>
  <c r="H227"/>
  <c r="H231"/>
  <c r="H235"/>
  <c r="H239"/>
  <c r="H243"/>
  <c r="H247"/>
  <c r="H251"/>
  <c r="H255"/>
  <c r="H259"/>
  <c r="H263"/>
  <c r="H267"/>
  <c r="H271"/>
  <c r="H275"/>
  <c r="H279"/>
  <c r="H283"/>
  <c r="H287"/>
  <c r="H291"/>
  <c r="H295"/>
  <c r="H299"/>
  <c r="H303"/>
  <c r="H307"/>
  <c r="H311"/>
  <c r="H315"/>
  <c r="H319"/>
  <c r="H323"/>
  <c r="H327"/>
  <c r="H331"/>
  <c r="H335"/>
  <c r="H339"/>
  <c r="H343"/>
  <c r="H347"/>
  <c r="H351"/>
  <c r="H355"/>
  <c r="H359"/>
  <c r="H363"/>
  <c r="H367"/>
  <c r="H371"/>
  <c r="H375"/>
  <c r="H379"/>
  <c r="H383"/>
  <c r="H387"/>
  <c r="H391"/>
  <c r="H395"/>
  <c r="H399"/>
  <c r="H403"/>
  <c r="H407"/>
  <c r="H411"/>
  <c r="H415"/>
  <c r="H419"/>
  <c r="H423"/>
  <c r="H427"/>
  <c r="H431"/>
  <c r="H435"/>
  <c r="H439"/>
  <c r="H443"/>
  <c r="H447"/>
  <c r="H451"/>
  <c r="H455"/>
  <c r="H459"/>
  <c r="H463"/>
  <c r="H467"/>
  <c r="H471"/>
  <c r="H475"/>
  <c r="H479"/>
  <c r="H483"/>
  <c r="H487"/>
  <c r="H491"/>
  <c r="H495"/>
  <c r="H499"/>
  <c r="H503"/>
  <c r="H507"/>
  <c r="H511"/>
  <c r="H515"/>
  <c r="H519"/>
  <c r="H523"/>
  <c r="H527"/>
  <c r="H531"/>
  <c r="H535"/>
  <c r="H539"/>
  <c r="H543"/>
  <c r="H547"/>
  <c r="H551"/>
  <c r="H555"/>
  <c r="H559"/>
  <c r="H563"/>
  <c r="H567"/>
  <c r="H571"/>
  <c r="H575"/>
  <c r="H579"/>
  <c r="H583"/>
  <c r="H587"/>
  <c r="H591"/>
  <c r="H595"/>
  <c r="H599"/>
  <c r="H603"/>
  <c r="H607"/>
  <c r="H611"/>
  <c r="H615"/>
  <c r="H619"/>
  <c r="H623"/>
  <c r="H627"/>
  <c r="H631"/>
  <c r="H635"/>
  <c r="H639"/>
  <c r="H643"/>
  <c r="H647"/>
  <c r="H651"/>
  <c r="H655"/>
  <c r="H659"/>
  <c r="H663"/>
  <c r="H667"/>
  <c r="H671"/>
  <c r="H675"/>
  <c r="H679"/>
  <c r="H683"/>
  <c r="H687"/>
  <c r="H691"/>
  <c r="H695"/>
  <c r="H699"/>
  <c r="H703"/>
  <c r="H707"/>
  <c r="H711"/>
  <c r="H715"/>
  <c r="H719"/>
  <c r="H723"/>
  <c r="H727"/>
  <c r="H731"/>
  <c r="H735"/>
  <c r="H739"/>
  <c r="H743"/>
  <c r="H747"/>
  <c r="H751"/>
  <c r="H755"/>
  <c r="H759"/>
  <c r="H763"/>
  <c r="H767"/>
  <c r="H771"/>
  <c r="H775"/>
  <c r="H779"/>
  <c r="H783"/>
  <c r="H787"/>
  <c r="H791"/>
  <c r="H795"/>
  <c r="H799"/>
  <c r="H803"/>
  <c r="H807"/>
  <c r="H811"/>
  <c r="H815"/>
  <c r="H819"/>
  <c r="H823"/>
  <c r="H827"/>
  <c r="H831"/>
  <c r="H835"/>
  <c r="H839"/>
  <c r="H843"/>
  <c r="H847"/>
  <c r="H851"/>
  <c r="H855"/>
  <c r="H859"/>
  <c r="H863"/>
  <c r="H867"/>
  <c r="H871"/>
  <c r="H875"/>
  <c r="H879"/>
  <c r="H883"/>
  <c r="H887"/>
  <c r="H891"/>
  <c r="H895"/>
  <c r="H899"/>
  <c r="H903"/>
  <c r="H907"/>
  <c r="H911"/>
  <c r="H915"/>
  <c r="H919"/>
  <c r="H923"/>
  <c r="H927"/>
  <c r="H931"/>
  <c r="H935"/>
  <c r="H939"/>
  <c r="H943"/>
  <c r="H947"/>
  <c r="H951"/>
  <c r="H955"/>
  <c r="H959"/>
  <c r="H963"/>
  <c r="H967"/>
  <c r="H971"/>
  <c r="H975"/>
  <c r="H979"/>
  <c r="H983"/>
  <c r="H987"/>
  <c r="H991"/>
  <c r="H995"/>
  <c r="H999"/>
  <c r="G1001"/>
  <c r="G997"/>
  <c r="G993"/>
  <c r="G989"/>
  <c r="G985"/>
  <c r="G981"/>
  <c r="G974"/>
  <c r="G970"/>
  <c r="G966"/>
  <c r="G962"/>
  <c r="G958"/>
  <c r="G954"/>
  <c r="G950"/>
  <c r="G946"/>
  <c r="G942"/>
  <c r="G938"/>
  <c r="G934"/>
  <c r="G930"/>
  <c r="G926"/>
  <c r="G922"/>
  <c r="G918"/>
  <c r="G914"/>
  <c r="G910"/>
  <c r="G906"/>
  <c r="G902"/>
  <c r="G898"/>
  <c r="G894"/>
  <c r="G890"/>
  <c r="G886"/>
  <c r="G882"/>
  <c r="G878"/>
  <c r="G874"/>
  <c r="G870"/>
  <c r="G866"/>
  <c r="G862"/>
  <c r="G858"/>
  <c r="G854"/>
  <c r="G850"/>
  <c r="G846"/>
  <c r="G842"/>
  <c r="G838"/>
  <c r="G834"/>
  <c r="G830"/>
  <c r="G826"/>
  <c r="G822"/>
  <c r="G818"/>
  <c r="G814"/>
  <c r="G810"/>
  <c r="G806"/>
  <c r="G802"/>
  <c r="G798"/>
  <c r="G794"/>
  <c r="G790"/>
  <c r="G786"/>
  <c r="G782"/>
  <c r="G778"/>
  <c r="G774"/>
  <c r="G770"/>
  <c r="G766"/>
  <c r="G762"/>
  <c r="G758"/>
  <c r="G754"/>
  <c r="G750"/>
  <c r="G746"/>
  <c r="G742"/>
  <c r="G738"/>
  <c r="G734"/>
  <c r="G730"/>
  <c r="G726"/>
  <c r="G722"/>
  <c r="G718"/>
  <c r="G714"/>
  <c r="G710"/>
  <c r="G706"/>
  <c r="G702"/>
  <c r="G698"/>
  <c r="G694"/>
  <c r="G690"/>
  <c r="G686"/>
  <c r="G682"/>
  <c r="G678"/>
  <c r="G674"/>
  <c r="G670"/>
  <c r="G666"/>
  <c r="G662"/>
  <c r="G658"/>
  <c r="G654"/>
  <c r="G650"/>
  <c r="G646"/>
  <c r="G642"/>
  <c r="G638"/>
  <c r="G634"/>
  <c r="G630"/>
  <c r="G626"/>
  <c r="G622"/>
  <c r="G618"/>
  <c r="G614"/>
  <c r="G610"/>
  <c r="G606"/>
  <c r="G602"/>
  <c r="G598"/>
  <c r="G594"/>
  <c r="G590"/>
  <c r="G586"/>
  <c r="G582"/>
  <c r="G578"/>
  <c r="G574"/>
  <c r="G570"/>
  <c r="G566"/>
  <c r="G562"/>
  <c r="G558"/>
  <c r="G554"/>
  <c r="G550"/>
  <c r="G546"/>
  <c r="G542"/>
  <c r="G538"/>
  <c r="G534"/>
  <c r="G530"/>
  <c r="G526"/>
  <c r="G522"/>
  <c r="G518"/>
  <c r="G514"/>
  <c r="G510"/>
  <c r="G506"/>
  <c r="G502"/>
  <c r="G498"/>
  <c r="G494"/>
  <c r="G490"/>
  <c r="G486"/>
  <c r="G482"/>
  <c r="G478"/>
  <c r="G474"/>
  <c r="G470"/>
  <c r="G466"/>
  <c r="G462"/>
  <c r="G458"/>
  <c r="G454"/>
  <c r="G450"/>
  <c r="G446"/>
  <c r="G442"/>
  <c r="G438"/>
  <c r="G434"/>
  <c r="G430"/>
  <c r="G426"/>
  <c r="G422"/>
  <c r="G418"/>
  <c r="G414"/>
  <c r="G410"/>
  <c r="G406"/>
  <c r="G402"/>
  <c r="G398"/>
  <c r="G394"/>
  <c r="G390"/>
  <c r="G386"/>
  <c r="G382"/>
  <c r="G378"/>
  <c r="G374"/>
  <c r="G370"/>
  <c r="G366"/>
  <c r="G362"/>
  <c r="G358"/>
  <c r="G354"/>
  <c r="G350"/>
  <c r="G346"/>
  <c r="G342"/>
  <c r="G338"/>
  <c r="G334"/>
  <c r="G330"/>
  <c r="G326"/>
  <c r="G322"/>
  <c r="G318"/>
  <c r="G314"/>
  <c r="G310"/>
  <c r="G306"/>
  <c r="G302"/>
  <c r="G298"/>
  <c r="G294"/>
  <c r="G290"/>
  <c r="G286"/>
  <c r="G282"/>
  <c r="G278"/>
  <c r="G274"/>
  <c r="G270"/>
  <c r="G266"/>
  <c r="G262"/>
  <c r="G258"/>
  <c r="G254"/>
  <c r="G250"/>
  <c r="G246"/>
  <c r="G242"/>
  <c r="G238"/>
  <c r="G234"/>
  <c r="G230"/>
  <c r="G226"/>
  <c r="G222"/>
  <c r="G218"/>
  <c r="G214"/>
  <c r="G210"/>
  <c r="G206"/>
  <c r="G202"/>
  <c r="G198"/>
  <c r="G194"/>
  <c r="G190"/>
  <c r="G186"/>
  <c r="G182"/>
  <c r="G178"/>
  <c r="G174"/>
  <c r="G170"/>
  <c r="G166"/>
  <c r="G162"/>
  <c r="G158"/>
  <c r="G154"/>
  <c r="G150"/>
  <c r="G146"/>
  <c r="G142"/>
  <c r="G138"/>
  <c r="G134"/>
  <c r="G130"/>
  <c r="G126"/>
  <c r="G122"/>
  <c r="G118"/>
  <c r="G114"/>
  <c r="G110"/>
  <c r="G106"/>
  <c r="G102"/>
  <c r="G98"/>
  <c r="G94"/>
  <c r="G90"/>
  <c r="G86"/>
  <c r="G82"/>
  <c r="G78"/>
  <c r="G74"/>
  <c r="G70"/>
  <c r="G66"/>
  <c r="G62"/>
  <c r="G58"/>
  <c r="G54"/>
  <c r="G50"/>
  <c r="G46"/>
  <c r="G42"/>
  <c r="G38"/>
  <c r="G34"/>
  <c r="G30"/>
  <c r="G26"/>
  <c r="G22"/>
  <c r="G18"/>
  <c r="G14"/>
  <c r="G10"/>
  <c r="G6"/>
  <c r="G2"/>
  <c r="F6"/>
  <c r="F10"/>
  <c r="F14"/>
  <c r="F18"/>
  <c r="F22"/>
  <c r="F26"/>
  <c r="F30"/>
  <c r="F34"/>
  <c r="F38"/>
  <c r="F42"/>
  <c r="F46"/>
  <c r="F50"/>
  <c r="F54"/>
  <c r="F58"/>
  <c r="F62"/>
  <c r="F66"/>
  <c r="F70"/>
  <c r="F74"/>
  <c r="F78"/>
  <c r="F82"/>
  <c r="F86"/>
  <c r="F90"/>
  <c r="F94"/>
  <c r="F98"/>
  <c r="F102"/>
  <c r="F106"/>
  <c r="F110"/>
  <c r="F114"/>
  <c r="F118"/>
  <c r="F122"/>
  <c r="F126"/>
  <c r="F130"/>
  <c r="F134"/>
  <c r="F138"/>
  <c r="F142"/>
  <c r="F146"/>
  <c r="F150"/>
  <c r="F154"/>
  <c r="F158"/>
  <c r="F162"/>
  <c r="F166"/>
  <c r="F170"/>
  <c r="F174"/>
  <c r="F178"/>
  <c r="F182"/>
  <c r="F186"/>
  <c r="F190"/>
  <c r="F194"/>
  <c r="F198"/>
  <c r="F202"/>
  <c r="F206"/>
  <c r="F210"/>
  <c r="F214"/>
  <c r="F218"/>
  <c r="F222"/>
  <c r="F226"/>
  <c r="F230"/>
  <c r="F234"/>
  <c r="F238"/>
  <c r="F242"/>
  <c r="F246"/>
  <c r="F250"/>
  <c r="F254"/>
  <c r="F258"/>
  <c r="F262"/>
  <c r="F266"/>
  <c r="F270"/>
  <c r="F274"/>
  <c r="F278"/>
  <c r="F282"/>
  <c r="F286"/>
  <c r="F290"/>
  <c r="F294"/>
  <c r="F298"/>
  <c r="F302"/>
  <c r="F306"/>
  <c r="F310"/>
  <c r="F314"/>
  <c r="F318"/>
  <c r="F322"/>
  <c r="F326"/>
  <c r="F330"/>
  <c r="F334"/>
  <c r="F338"/>
  <c r="F342"/>
  <c r="F346"/>
  <c r="F350"/>
  <c r="F354"/>
  <c r="F358"/>
  <c r="F362"/>
  <c r="F366"/>
  <c r="F370"/>
  <c r="F374"/>
  <c r="F378"/>
  <c r="F382"/>
  <c r="F386"/>
  <c r="F390"/>
  <c r="F394"/>
  <c r="F398"/>
  <c r="F402"/>
  <c r="F406"/>
  <c r="F410"/>
  <c r="F414"/>
  <c r="F418"/>
  <c r="F422"/>
  <c r="F426"/>
  <c r="F430"/>
  <c r="F434"/>
  <c r="F438"/>
  <c r="F442"/>
  <c r="F446"/>
  <c r="F450"/>
  <c r="F454"/>
  <c r="F458"/>
  <c r="F462"/>
  <c r="F466"/>
  <c r="F470"/>
  <c r="F474"/>
  <c r="F478"/>
  <c r="F482"/>
  <c r="F486"/>
  <c r="F490"/>
  <c r="F494"/>
  <c r="F498"/>
  <c r="F502"/>
  <c r="F506"/>
  <c r="F510"/>
  <c r="F514"/>
  <c r="F518"/>
  <c r="F522"/>
  <c r="F526"/>
  <c r="F530"/>
  <c r="F534"/>
  <c r="F538"/>
  <c r="F542"/>
  <c r="F546"/>
  <c r="F550"/>
  <c r="F554"/>
  <c r="F558"/>
  <c r="F562"/>
  <c r="F566"/>
  <c r="F570"/>
  <c r="F574"/>
  <c r="F578"/>
  <c r="F582"/>
  <c r="F586"/>
  <c r="F590"/>
  <c r="F594"/>
  <c r="F598"/>
  <c r="F602"/>
  <c r="F606"/>
  <c r="F610"/>
  <c r="F614"/>
  <c r="F618"/>
  <c r="F622"/>
  <c r="F626"/>
  <c r="F630"/>
  <c r="F634"/>
  <c r="F638"/>
  <c r="F642"/>
  <c r="F646"/>
  <c r="F650"/>
  <c r="F654"/>
  <c r="F658"/>
  <c r="F662"/>
  <c r="F666"/>
  <c r="F670"/>
  <c r="F674"/>
  <c r="F678"/>
  <c r="F682"/>
  <c r="F686"/>
  <c r="F690"/>
  <c r="F694"/>
  <c r="F698"/>
  <c r="F702"/>
  <c r="F706"/>
  <c r="F710"/>
  <c r="F714"/>
  <c r="F718"/>
  <c r="F722"/>
  <c r="F726"/>
  <c r="F730"/>
  <c r="F734"/>
  <c r="F738"/>
  <c r="F742"/>
  <c r="F746"/>
  <c r="F750"/>
  <c r="F754"/>
  <c r="F758"/>
  <c r="F762"/>
  <c r="F766"/>
  <c r="F770"/>
  <c r="F774"/>
  <c r="F778"/>
  <c r="F782"/>
  <c r="F786"/>
  <c r="F790"/>
  <c r="F794"/>
  <c r="F798"/>
  <c r="F802"/>
  <c r="F806"/>
  <c r="F810"/>
  <c r="F814"/>
  <c r="F818"/>
  <c r="F822"/>
  <c r="F826"/>
  <c r="F830"/>
  <c r="F834"/>
  <c r="F838"/>
  <c r="F842"/>
  <c r="F846"/>
  <c r="F850"/>
  <c r="F854"/>
  <c r="F858"/>
  <c r="F862"/>
  <c r="F866"/>
  <c r="F870"/>
  <c r="F874"/>
  <c r="F878"/>
  <c r="F882"/>
  <c r="F886"/>
  <c r="F890"/>
  <c r="F894"/>
  <c r="F898"/>
  <c r="F902"/>
  <c r="F906"/>
  <c r="F910"/>
  <c r="F914"/>
  <c r="F918"/>
  <c r="F922"/>
  <c r="F926"/>
  <c r="F930"/>
  <c r="F934"/>
  <c r="F938"/>
  <c r="F942"/>
  <c r="F946"/>
  <c r="F950"/>
  <c r="F954"/>
  <c r="F958"/>
  <c r="F962"/>
  <c r="F966"/>
  <c r="F970"/>
  <c r="F974"/>
  <c r="F978"/>
  <c r="F982"/>
  <c r="F986"/>
  <c r="F990"/>
  <c r="F994"/>
  <c r="F998"/>
  <c r="F2"/>
  <c r="F981"/>
  <c r="F989"/>
  <c r="F997"/>
  <c r="F996"/>
  <c r="F999"/>
  <c r="G975"/>
  <c r="G971"/>
  <c r="G967"/>
  <c r="G963"/>
  <c r="G959"/>
  <c r="G955"/>
  <c r="G951"/>
  <c r="G947"/>
  <c r="G943"/>
  <c r="G939"/>
  <c r="G935"/>
  <c r="G931"/>
  <c r="G927"/>
  <c r="G923"/>
  <c r="G919"/>
  <c r="G915"/>
  <c r="G911"/>
  <c r="G907"/>
  <c r="G903"/>
  <c r="G899"/>
  <c r="G895"/>
  <c r="G891"/>
  <c r="G887"/>
  <c r="G883"/>
  <c r="G879"/>
  <c r="G875"/>
  <c r="G871"/>
  <c r="G867"/>
  <c r="G863"/>
  <c r="G859"/>
  <c r="G855"/>
  <c r="G851"/>
  <c r="G847"/>
  <c r="G843"/>
  <c r="G839"/>
  <c r="G835"/>
  <c r="G831"/>
  <c r="G827"/>
  <c r="G823"/>
  <c r="G819"/>
  <c r="G815"/>
  <c r="G811"/>
  <c r="G807"/>
  <c r="G803"/>
  <c r="G799"/>
  <c r="G795"/>
  <c r="G791"/>
  <c r="G787"/>
  <c r="G783"/>
  <c r="G779"/>
  <c r="G775"/>
  <c r="G771"/>
  <c r="G767"/>
  <c r="G763"/>
  <c r="G759"/>
  <c r="G755"/>
  <c r="G751"/>
  <c r="G747"/>
  <c r="G743"/>
  <c r="G739"/>
  <c r="G735"/>
  <c r="G731"/>
  <c r="G727"/>
  <c r="G723"/>
  <c r="G719"/>
  <c r="G715"/>
  <c r="G711"/>
  <c r="G707"/>
  <c r="G703"/>
  <c r="G699"/>
  <c r="G695"/>
  <c r="G691"/>
  <c r="G687"/>
  <c r="G683"/>
  <c r="G679"/>
  <c r="G675"/>
  <c r="G671"/>
  <c r="G667"/>
  <c r="G663"/>
  <c r="G659"/>
  <c r="G655"/>
  <c r="G651"/>
  <c r="G647"/>
  <c r="G643"/>
  <c r="G639"/>
  <c r="G635"/>
  <c r="G631"/>
  <c r="G627"/>
  <c r="G623"/>
  <c r="G619"/>
  <c r="G615"/>
  <c r="G611"/>
  <c r="G607"/>
  <c r="G603"/>
  <c r="G599"/>
  <c r="G595"/>
  <c r="G591"/>
  <c r="G587"/>
  <c r="G583"/>
  <c r="G579"/>
  <c r="G575"/>
  <c r="G571"/>
  <c r="G567"/>
  <c r="G563"/>
  <c r="G559"/>
  <c r="G555"/>
  <c r="G551"/>
  <c r="G547"/>
  <c r="G543"/>
  <c r="G539"/>
  <c r="G535"/>
  <c r="G531"/>
  <c r="G527"/>
  <c r="G523"/>
  <c r="G519"/>
  <c r="G515"/>
  <c r="G511"/>
  <c r="G507"/>
  <c r="G503"/>
  <c r="G499"/>
  <c r="G495"/>
  <c r="G491"/>
  <c r="G487"/>
  <c r="G483"/>
  <c r="G479"/>
  <c r="G475"/>
  <c r="G471"/>
  <c r="G467"/>
  <c r="G463"/>
  <c r="G459"/>
  <c r="G455"/>
  <c r="G451"/>
  <c r="G447"/>
  <c r="G443"/>
  <c r="G439"/>
  <c r="G435"/>
  <c r="G431"/>
  <c r="G427"/>
  <c r="G423"/>
  <c r="G419"/>
  <c r="G415"/>
  <c r="G411"/>
  <c r="G407"/>
  <c r="G403"/>
  <c r="G399"/>
  <c r="G395"/>
  <c r="G391"/>
  <c r="G387"/>
  <c r="G383"/>
  <c r="G379"/>
  <c r="G375"/>
  <c r="G371"/>
  <c r="G367"/>
  <c r="G363"/>
  <c r="G359"/>
  <c r="G355"/>
  <c r="G351"/>
  <c r="G347"/>
  <c r="G343"/>
  <c r="G339"/>
  <c r="G335"/>
  <c r="G331"/>
  <c r="G327"/>
  <c r="G323"/>
  <c r="G319"/>
  <c r="G315"/>
  <c r="G311"/>
  <c r="G307"/>
  <c r="G303"/>
  <c r="G299"/>
  <c r="G295"/>
  <c r="G291"/>
  <c r="G287"/>
  <c r="G283"/>
  <c r="G279"/>
  <c r="G275"/>
  <c r="G271"/>
  <c r="G267"/>
  <c r="G263"/>
  <c r="G259"/>
  <c r="G255"/>
  <c r="G251"/>
  <c r="G247"/>
  <c r="G243"/>
  <c r="G239"/>
  <c r="G235"/>
  <c r="G231"/>
  <c r="G227"/>
  <c r="G223"/>
  <c r="G219"/>
  <c r="G215"/>
  <c r="G211"/>
  <c r="G207"/>
  <c r="G203"/>
  <c r="G199"/>
  <c r="G195"/>
  <c r="G191"/>
  <c r="G187"/>
  <c r="G183"/>
  <c r="G179"/>
  <c r="G175"/>
  <c r="G171"/>
  <c r="G167"/>
  <c r="G163"/>
  <c r="G159"/>
  <c r="G155"/>
  <c r="G151"/>
  <c r="G147"/>
  <c r="G143"/>
  <c r="G139"/>
  <c r="G135"/>
  <c r="G131"/>
  <c r="G127"/>
  <c r="G123"/>
  <c r="G119"/>
  <c r="G115"/>
  <c r="G111"/>
  <c r="G107"/>
  <c r="G103"/>
  <c r="G99"/>
  <c r="G95"/>
  <c r="G91"/>
  <c r="G87"/>
  <c r="G83"/>
  <c r="G79"/>
  <c r="G75"/>
  <c r="G71"/>
  <c r="G67"/>
  <c r="G63"/>
  <c r="G59"/>
  <c r="G55"/>
  <c r="G51"/>
  <c r="G47"/>
  <c r="G43"/>
  <c r="G39"/>
  <c r="G35"/>
  <c r="G31"/>
  <c r="G27"/>
  <c r="G23"/>
  <c r="G19"/>
  <c r="G15"/>
  <c r="G11"/>
  <c r="G7"/>
  <c r="G3"/>
  <c r="F5"/>
  <c r="F9"/>
  <c r="F13"/>
  <c r="F17"/>
  <c r="F21"/>
  <c r="F25"/>
  <c r="F29"/>
  <c r="F33"/>
  <c r="F37"/>
  <c r="F41"/>
  <c r="F45"/>
  <c r="F49"/>
  <c r="F53"/>
  <c r="F57"/>
  <c r="F61"/>
  <c r="F65"/>
  <c r="F69"/>
  <c r="F73"/>
  <c r="F77"/>
  <c r="F81"/>
  <c r="F85"/>
  <c r="F89"/>
  <c r="F93"/>
  <c r="F97"/>
  <c r="F101"/>
  <c r="F105"/>
  <c r="F109"/>
  <c r="F113"/>
  <c r="F117"/>
  <c r="F121"/>
  <c r="F125"/>
  <c r="F129"/>
  <c r="F133"/>
  <c r="F137"/>
  <c r="F141"/>
  <c r="F145"/>
  <c r="F149"/>
  <c r="F153"/>
  <c r="F157"/>
  <c r="F161"/>
  <c r="F165"/>
  <c r="F169"/>
  <c r="F173"/>
  <c r="F177"/>
  <c r="F181"/>
  <c r="F185"/>
  <c r="F189"/>
  <c r="F193"/>
  <c r="F197"/>
  <c r="F201"/>
  <c r="F205"/>
  <c r="F209"/>
  <c r="F213"/>
  <c r="F217"/>
  <c r="F221"/>
  <c r="F225"/>
  <c r="F229"/>
  <c r="F233"/>
  <c r="F237"/>
  <c r="F241"/>
  <c r="F245"/>
  <c r="F249"/>
  <c r="F253"/>
  <c r="F257"/>
  <c r="F261"/>
  <c r="F265"/>
  <c r="F269"/>
  <c r="F273"/>
  <c r="F277"/>
  <c r="F281"/>
  <c r="F285"/>
  <c r="F289"/>
  <c r="F293"/>
  <c r="F297"/>
  <c r="F301"/>
  <c r="F305"/>
  <c r="F309"/>
  <c r="F313"/>
  <c r="F317"/>
  <c r="F321"/>
  <c r="F325"/>
  <c r="F329"/>
  <c r="F333"/>
  <c r="F337"/>
  <c r="F341"/>
  <c r="F345"/>
  <c r="F349"/>
  <c r="F353"/>
  <c r="F357"/>
  <c r="F361"/>
  <c r="F365"/>
  <c r="F369"/>
  <c r="F373"/>
  <c r="F377"/>
  <c r="F381"/>
  <c r="F385"/>
  <c r="F389"/>
  <c r="F393"/>
  <c r="F397"/>
  <c r="F401"/>
  <c r="F405"/>
  <c r="F409"/>
  <c r="F413"/>
  <c r="F417"/>
  <c r="F421"/>
  <c r="F425"/>
  <c r="F429"/>
  <c r="F433"/>
  <c r="F437"/>
  <c r="F441"/>
  <c r="F445"/>
  <c r="F449"/>
  <c r="F453"/>
  <c r="F457"/>
  <c r="F461"/>
  <c r="F465"/>
  <c r="F469"/>
  <c r="F473"/>
  <c r="F477"/>
  <c r="F481"/>
  <c r="F485"/>
  <c r="F489"/>
  <c r="F493"/>
  <c r="F497"/>
  <c r="F501"/>
  <c r="F505"/>
  <c r="F509"/>
  <c r="F513"/>
  <c r="F517"/>
  <c r="F521"/>
  <c r="F525"/>
  <c r="F529"/>
  <c r="F533"/>
  <c r="F537"/>
  <c r="F541"/>
  <c r="F545"/>
  <c r="F549"/>
  <c r="F553"/>
  <c r="F557"/>
  <c r="F561"/>
  <c r="F565"/>
  <c r="F569"/>
  <c r="F573"/>
  <c r="F577"/>
  <c r="F581"/>
  <c r="F585"/>
  <c r="F589"/>
  <c r="F593"/>
  <c r="F597"/>
  <c r="F601"/>
  <c r="F605"/>
  <c r="F609"/>
  <c r="F613"/>
  <c r="F617"/>
  <c r="F621"/>
  <c r="F625"/>
  <c r="F629"/>
  <c r="F633"/>
  <c r="F637"/>
  <c r="F641"/>
  <c r="F645"/>
  <c r="F649"/>
  <c r="F653"/>
  <c r="F657"/>
  <c r="F661"/>
  <c r="F665"/>
  <c r="F669"/>
  <c r="F673"/>
  <c r="F677"/>
  <c r="F681"/>
  <c r="F685"/>
  <c r="F689"/>
  <c r="F693"/>
  <c r="F697"/>
  <c r="F701"/>
  <c r="F705"/>
  <c r="F709"/>
  <c r="F713"/>
  <c r="F717"/>
  <c r="F721"/>
  <c r="F725"/>
  <c r="F729"/>
  <c r="F733"/>
  <c r="F737"/>
  <c r="F741"/>
  <c r="F745"/>
  <c r="F749"/>
  <c r="F753"/>
  <c r="F757"/>
  <c r="F761"/>
  <c r="F765"/>
  <c r="F769"/>
  <c r="F773"/>
  <c r="F777"/>
  <c r="F781"/>
  <c r="F785"/>
  <c r="F789"/>
  <c r="F793"/>
  <c r="F797"/>
  <c r="F801"/>
  <c r="F805"/>
  <c r="F809"/>
  <c r="F813"/>
  <c r="F817"/>
  <c r="F821"/>
  <c r="F825"/>
  <c r="F829"/>
  <c r="F833"/>
  <c r="F837"/>
  <c r="F841"/>
  <c r="F845"/>
  <c r="F849"/>
  <c r="F853"/>
  <c r="F857"/>
  <c r="F861"/>
  <c r="F865"/>
  <c r="F869"/>
  <c r="F873"/>
  <c r="F877"/>
  <c r="F881"/>
  <c r="F885"/>
  <c r="F889"/>
  <c r="F893"/>
  <c r="F897"/>
  <c r="F901"/>
  <c r="F905"/>
  <c r="F909"/>
  <c r="F913"/>
  <c r="F917"/>
  <c r="F921"/>
  <c r="F925"/>
  <c r="F929"/>
  <c r="F933"/>
  <c r="F937"/>
  <c r="F941"/>
  <c r="F945"/>
  <c r="F949"/>
  <c r="F953"/>
  <c r="F957"/>
  <c r="F961"/>
  <c r="F965"/>
  <c r="F969"/>
  <c r="F973"/>
  <c r="F977"/>
  <c r="F985"/>
  <c r="F993"/>
  <c r="F1001"/>
  <c r="F1000"/>
  <c r="G976"/>
  <c r="G972"/>
  <c r="G968"/>
  <c r="G964"/>
  <c r="G960"/>
  <c r="G956"/>
  <c r="G952"/>
  <c r="G948"/>
  <c r="G944"/>
  <c r="G940"/>
  <c r="G936"/>
  <c r="G932"/>
  <c r="G928"/>
  <c r="G924"/>
  <c r="G920"/>
  <c r="G916"/>
  <c r="G912"/>
  <c r="G908"/>
  <c r="G904"/>
  <c r="G900"/>
  <c r="G896"/>
  <c r="G892"/>
  <c r="G888"/>
  <c r="G884"/>
  <c r="G880"/>
  <c r="G876"/>
  <c r="G872"/>
  <c r="G868"/>
  <c r="G864"/>
  <c r="G860"/>
  <c r="G856"/>
  <c r="G852"/>
  <c r="G848"/>
  <c r="G844"/>
  <c r="G840"/>
  <c r="G836"/>
  <c r="G832"/>
  <c r="G828"/>
  <c r="G824"/>
  <c r="G820"/>
  <c r="G816"/>
  <c r="G812"/>
  <c r="G808"/>
  <c r="G804"/>
  <c r="G800"/>
  <c r="G796"/>
  <c r="G792"/>
  <c r="G788"/>
  <c r="G784"/>
  <c r="G780"/>
  <c r="G776"/>
  <c r="G772"/>
  <c r="G768"/>
  <c r="G764"/>
  <c r="G760"/>
  <c r="G756"/>
  <c r="G752"/>
  <c r="G748"/>
  <c r="G744"/>
  <c r="G740"/>
  <c r="G736"/>
  <c r="G732"/>
  <c r="G728"/>
  <c r="G724"/>
  <c r="G720"/>
  <c r="G716"/>
  <c r="G712"/>
  <c r="G708"/>
  <c r="G704"/>
  <c r="G700"/>
  <c r="G696"/>
  <c r="G692"/>
  <c r="G688"/>
  <c r="G684"/>
  <c r="G680"/>
  <c r="G676"/>
  <c r="G672"/>
  <c r="G668"/>
  <c r="G664"/>
  <c r="G660"/>
  <c r="G656"/>
  <c r="G652"/>
  <c r="G648"/>
  <c r="G644"/>
  <c r="G640"/>
  <c r="G636"/>
  <c r="G632"/>
  <c r="G628"/>
  <c r="G624"/>
  <c r="G620"/>
  <c r="G616"/>
  <c r="G612"/>
  <c r="G608"/>
  <c r="G604"/>
  <c r="G600"/>
  <c r="G596"/>
  <c r="G592"/>
  <c r="G588"/>
  <c r="G584"/>
  <c r="G580"/>
  <c r="G576"/>
  <c r="G572"/>
  <c r="G568"/>
  <c r="G564"/>
  <c r="G560"/>
  <c r="G556"/>
  <c r="G552"/>
  <c r="G548"/>
  <c r="G544"/>
  <c r="G540"/>
  <c r="G536"/>
  <c r="G532"/>
  <c r="G528"/>
  <c r="G524"/>
  <c r="G520"/>
  <c r="G516"/>
  <c r="G512"/>
  <c r="G508"/>
  <c r="G504"/>
  <c r="G500"/>
  <c r="G496"/>
  <c r="G492"/>
  <c r="G488"/>
  <c r="G484"/>
  <c r="G480"/>
  <c r="G476"/>
  <c r="G472"/>
  <c r="G468"/>
  <c r="G464"/>
  <c r="G460"/>
  <c r="G456"/>
  <c r="G452"/>
  <c r="G448"/>
  <c r="G444"/>
  <c r="G440"/>
  <c r="G436"/>
  <c r="G432"/>
  <c r="G428"/>
  <c r="G424"/>
  <c r="G420"/>
  <c r="G416"/>
  <c r="G412"/>
  <c r="G408"/>
  <c r="G404"/>
  <c r="G400"/>
  <c r="G396"/>
  <c r="G392"/>
  <c r="G388"/>
  <c r="G384"/>
  <c r="G380"/>
  <c r="G376"/>
  <c r="G372"/>
  <c r="G368"/>
  <c r="G364"/>
  <c r="G360"/>
  <c r="G356"/>
  <c r="G352"/>
  <c r="G348"/>
  <c r="G344"/>
  <c r="G340"/>
  <c r="G336"/>
  <c r="G332"/>
  <c r="G328"/>
  <c r="G324"/>
  <c r="G320"/>
  <c r="G316"/>
  <c r="G312"/>
  <c r="G308"/>
  <c r="G304"/>
  <c r="G300"/>
  <c r="G296"/>
  <c r="G292"/>
  <c r="G288"/>
  <c r="G284"/>
  <c r="G280"/>
  <c r="G276"/>
  <c r="G272"/>
  <c r="G268"/>
  <c r="G264"/>
  <c r="G260"/>
  <c r="G256"/>
  <c r="G252"/>
  <c r="G248"/>
  <c r="G244"/>
  <c r="G240"/>
  <c r="G236"/>
  <c r="G232"/>
  <c r="G228"/>
  <c r="G224"/>
  <c r="G220"/>
  <c r="G216"/>
  <c r="G212"/>
  <c r="G208"/>
  <c r="G204"/>
  <c r="G200"/>
  <c r="G196"/>
  <c r="G192"/>
  <c r="G188"/>
  <c r="G184"/>
  <c r="G180"/>
  <c r="G176"/>
  <c r="G172"/>
  <c r="G168"/>
  <c r="G164"/>
  <c r="G160"/>
  <c r="G156"/>
  <c r="G152"/>
  <c r="G148"/>
  <c r="G144"/>
  <c r="G140"/>
  <c r="G136"/>
  <c r="G132"/>
  <c r="G128"/>
  <c r="G124"/>
  <c r="G120"/>
  <c r="G116"/>
  <c r="G112"/>
  <c r="G108"/>
  <c r="G104"/>
  <c r="G100"/>
  <c r="G96"/>
  <c r="G92"/>
  <c r="G88"/>
  <c r="G84"/>
  <c r="G80"/>
  <c r="G76"/>
  <c r="G72"/>
  <c r="G68"/>
  <c r="G64"/>
  <c r="G60"/>
  <c r="G56"/>
  <c r="G52"/>
  <c r="G48"/>
  <c r="G44"/>
  <c r="G40"/>
  <c r="G36"/>
  <c r="G32"/>
  <c r="G28"/>
  <c r="G24"/>
  <c r="G20"/>
  <c r="G16"/>
  <c r="G12"/>
  <c r="G8"/>
  <c r="G4"/>
  <c r="F4"/>
  <c r="F8"/>
  <c r="F12"/>
  <c r="F16"/>
  <c r="F20"/>
  <c r="F24"/>
  <c r="F28"/>
  <c r="F32"/>
  <c r="F36"/>
  <c r="F40"/>
  <c r="F44"/>
  <c r="F48"/>
  <c r="F52"/>
  <c r="F56"/>
  <c r="F60"/>
  <c r="F64"/>
  <c r="F68"/>
  <c r="F72"/>
  <c r="F76"/>
  <c r="F80"/>
  <c r="F84"/>
  <c r="F88"/>
  <c r="F92"/>
  <c r="F96"/>
  <c r="F100"/>
  <c r="F104"/>
  <c r="F108"/>
  <c r="F112"/>
  <c r="F116"/>
  <c r="F120"/>
  <c r="F124"/>
  <c r="F128"/>
  <c r="F132"/>
  <c r="F136"/>
  <c r="F140"/>
  <c r="F144"/>
  <c r="F148"/>
  <c r="F152"/>
  <c r="F156"/>
  <c r="F160"/>
  <c r="F164"/>
  <c r="F168"/>
  <c r="F172"/>
  <c r="F176"/>
  <c r="F180"/>
  <c r="F184"/>
  <c r="F188"/>
  <c r="F192"/>
  <c r="F196"/>
  <c r="F200"/>
  <c r="F204"/>
  <c r="F208"/>
  <c r="F212"/>
  <c r="F216"/>
  <c r="F220"/>
  <c r="F224"/>
  <c r="F228"/>
  <c r="F232"/>
  <c r="F236"/>
  <c r="F240"/>
  <c r="F244"/>
  <c r="F248"/>
  <c r="F252"/>
  <c r="F256"/>
  <c r="F260"/>
  <c r="F264"/>
  <c r="F268"/>
  <c r="F272"/>
  <c r="F276"/>
  <c r="F280"/>
  <c r="F284"/>
  <c r="F288"/>
  <c r="F292"/>
  <c r="F296"/>
  <c r="F300"/>
  <c r="F304"/>
  <c r="F308"/>
  <c r="F312"/>
  <c r="F316"/>
  <c r="F320"/>
  <c r="F324"/>
  <c r="F328"/>
  <c r="F332"/>
  <c r="F336"/>
  <c r="F340"/>
  <c r="F344"/>
  <c r="F348"/>
  <c r="F352"/>
  <c r="F356"/>
  <c r="F360"/>
  <c r="F364"/>
  <c r="F368"/>
  <c r="F372"/>
  <c r="F376"/>
  <c r="F380"/>
  <c r="F384"/>
  <c r="F388"/>
  <c r="F392"/>
  <c r="F396"/>
  <c r="F400"/>
  <c r="F404"/>
  <c r="F408"/>
  <c r="F412"/>
  <c r="F416"/>
  <c r="F420"/>
  <c r="F424"/>
  <c r="F428"/>
  <c r="F432"/>
  <c r="F436"/>
  <c r="F440"/>
  <c r="F444"/>
  <c r="F448"/>
  <c r="F452"/>
  <c r="F456"/>
  <c r="F460"/>
  <c r="F464"/>
  <c r="F468"/>
  <c r="F472"/>
  <c r="F476"/>
  <c r="F480"/>
  <c r="F484"/>
  <c r="F488"/>
  <c r="F492"/>
  <c r="F496"/>
  <c r="F500"/>
  <c r="F504"/>
  <c r="F508"/>
  <c r="F512"/>
  <c r="F516"/>
  <c r="F520"/>
  <c r="F524"/>
  <c r="F528"/>
  <c r="F532"/>
  <c r="F536"/>
  <c r="F540"/>
  <c r="F544"/>
  <c r="F548"/>
  <c r="F552"/>
  <c r="F556"/>
  <c r="F560"/>
  <c r="F564"/>
  <c r="F568"/>
  <c r="F572"/>
  <c r="F576"/>
  <c r="F580"/>
  <c r="F584"/>
  <c r="F588"/>
  <c r="F592"/>
  <c r="F596"/>
  <c r="F600"/>
  <c r="F604"/>
  <c r="F608"/>
  <c r="F612"/>
  <c r="F616"/>
  <c r="F620"/>
  <c r="F624"/>
  <c r="F628"/>
  <c r="F632"/>
  <c r="F636"/>
  <c r="F640"/>
  <c r="F644"/>
  <c r="F648"/>
  <c r="F652"/>
  <c r="F656"/>
  <c r="F660"/>
  <c r="F664"/>
  <c r="F668"/>
  <c r="F672"/>
  <c r="F676"/>
  <c r="F680"/>
  <c r="F684"/>
  <c r="F688"/>
  <c r="F692"/>
  <c r="F696"/>
  <c r="F700"/>
  <c r="F704"/>
  <c r="F708"/>
  <c r="F712"/>
  <c r="F716"/>
  <c r="F720"/>
  <c r="F724"/>
  <c r="F728"/>
  <c r="F732"/>
  <c r="F736"/>
  <c r="F740"/>
  <c r="F744"/>
  <c r="F748"/>
  <c r="F752"/>
  <c r="F756"/>
  <c r="F760"/>
  <c r="F764"/>
  <c r="F768"/>
  <c r="F772"/>
  <c r="F776"/>
  <c r="F780"/>
  <c r="F784"/>
  <c r="F788"/>
  <c r="F792"/>
  <c r="F796"/>
  <c r="F800"/>
  <c r="F804"/>
  <c r="F808"/>
  <c r="F812"/>
  <c r="F816"/>
  <c r="F820"/>
  <c r="F824"/>
  <c r="F828"/>
  <c r="F832"/>
  <c r="F836"/>
  <c r="F840"/>
  <c r="F844"/>
  <c r="F848"/>
  <c r="F852"/>
  <c r="F856"/>
  <c r="F860"/>
  <c r="F864"/>
  <c r="F868"/>
  <c r="F872"/>
  <c r="F876"/>
  <c r="F880"/>
  <c r="F884"/>
  <c r="F888"/>
  <c r="F892"/>
  <c r="F896"/>
  <c r="F900"/>
  <c r="F904"/>
  <c r="F908"/>
  <c r="F912"/>
  <c r="F916"/>
  <c r="F920"/>
  <c r="F924"/>
  <c r="F928"/>
  <c r="F932"/>
  <c r="F936"/>
  <c r="F940"/>
  <c r="F944"/>
  <c r="F948"/>
  <c r="F952"/>
  <c r="F956"/>
  <c r="F960"/>
  <c r="F964"/>
  <c r="F968"/>
  <c r="F972"/>
  <c r="F976"/>
  <c r="F980"/>
  <c r="F984"/>
  <c r="F988"/>
  <c r="F992"/>
  <c r="G977"/>
  <c r="G973"/>
  <c r="G969"/>
  <c r="G965"/>
  <c r="G961"/>
  <c r="G957"/>
  <c r="G953"/>
  <c r="G949"/>
  <c r="G945"/>
  <c r="G941"/>
  <c r="G937"/>
  <c r="G933"/>
  <c r="G929"/>
  <c r="G925"/>
  <c r="G921"/>
  <c r="G917"/>
  <c r="G913"/>
  <c r="G909"/>
  <c r="G905"/>
  <c r="G901"/>
  <c r="G897"/>
  <c r="G893"/>
  <c r="G889"/>
  <c r="G885"/>
  <c r="G881"/>
  <c r="G877"/>
  <c r="G873"/>
  <c r="G869"/>
  <c r="G865"/>
  <c r="G861"/>
  <c r="G857"/>
  <c r="G853"/>
  <c r="G849"/>
  <c r="G845"/>
  <c r="G841"/>
  <c r="G837"/>
  <c r="G833"/>
  <c r="G829"/>
  <c r="G825"/>
  <c r="G821"/>
  <c r="G817"/>
  <c r="G813"/>
  <c r="G809"/>
  <c r="G805"/>
  <c r="G801"/>
  <c r="G797"/>
  <c r="G793"/>
  <c r="G789"/>
  <c r="G785"/>
  <c r="G781"/>
  <c r="G777"/>
  <c r="G773"/>
  <c r="G769"/>
  <c r="G765"/>
  <c r="G761"/>
  <c r="G757"/>
  <c r="G753"/>
  <c r="G749"/>
  <c r="G745"/>
  <c r="G741"/>
  <c r="G737"/>
  <c r="G733"/>
  <c r="G729"/>
  <c r="G725"/>
  <c r="G721"/>
  <c r="G717"/>
  <c r="G713"/>
  <c r="G709"/>
  <c r="G705"/>
  <c r="G701"/>
  <c r="G697"/>
  <c r="G693"/>
  <c r="G689"/>
  <c r="G685"/>
  <c r="G681"/>
  <c r="G677"/>
  <c r="G673"/>
  <c r="G669"/>
  <c r="G665"/>
  <c r="G661"/>
  <c r="G657"/>
  <c r="G653"/>
  <c r="G649"/>
  <c r="G645"/>
  <c r="G641"/>
  <c r="G637"/>
  <c r="G633"/>
  <c r="G629"/>
  <c r="G625"/>
  <c r="G621"/>
  <c r="G617"/>
  <c r="G613"/>
  <c r="G609"/>
  <c r="G605"/>
  <c r="G601"/>
  <c r="G597"/>
  <c r="G593"/>
  <c r="G589"/>
  <c r="G585"/>
  <c r="G581"/>
  <c r="G577"/>
  <c r="G573"/>
  <c r="G569"/>
  <c r="G565"/>
  <c r="G561"/>
  <c r="G557"/>
  <c r="G553"/>
  <c r="G549"/>
  <c r="G545"/>
  <c r="G541"/>
  <c r="G537"/>
  <c r="G533"/>
  <c r="G529"/>
  <c r="G525"/>
  <c r="G521"/>
  <c r="G517"/>
  <c r="G513"/>
  <c r="G509"/>
  <c r="G505"/>
  <c r="G501"/>
  <c r="G497"/>
  <c r="G493"/>
  <c r="G489"/>
  <c r="G485"/>
  <c r="G481"/>
  <c r="G477"/>
  <c r="G473"/>
  <c r="G469"/>
  <c r="G465"/>
  <c r="G461"/>
  <c r="G457"/>
  <c r="G453"/>
  <c r="G449"/>
  <c r="G445"/>
  <c r="G441"/>
  <c r="G437"/>
  <c r="G433"/>
  <c r="G429"/>
  <c r="G425"/>
  <c r="G421"/>
  <c r="G417"/>
  <c r="G413"/>
  <c r="G409"/>
  <c r="G405"/>
  <c r="G401"/>
  <c r="G397"/>
  <c r="G393"/>
  <c r="G389"/>
  <c r="G385"/>
  <c r="G381"/>
  <c r="G377"/>
  <c r="G373"/>
  <c r="G369"/>
  <c r="G365"/>
  <c r="G361"/>
  <c r="G357"/>
  <c r="G353"/>
  <c r="G349"/>
  <c r="G345"/>
  <c r="G341"/>
  <c r="G337"/>
  <c r="G333"/>
  <c r="G329"/>
  <c r="G325"/>
  <c r="G321"/>
  <c r="G317"/>
  <c r="G313"/>
  <c r="G309"/>
  <c r="G305"/>
  <c r="G301"/>
  <c r="G297"/>
  <c r="G293"/>
  <c r="G289"/>
  <c r="G285"/>
  <c r="G281"/>
  <c r="G277"/>
  <c r="G273"/>
  <c r="G269"/>
  <c r="G265"/>
  <c r="G261"/>
  <c r="G257"/>
  <c r="G253"/>
  <c r="G249"/>
  <c r="G245"/>
  <c r="G241"/>
  <c r="G237"/>
  <c r="G233"/>
  <c r="G229"/>
  <c r="G225"/>
  <c r="G221"/>
  <c r="G217"/>
  <c r="G213"/>
  <c r="G209"/>
  <c r="G205"/>
  <c r="G201"/>
  <c r="G197"/>
  <c r="G193"/>
  <c r="G189"/>
  <c r="G185"/>
  <c r="G181"/>
  <c r="G177"/>
  <c r="G173"/>
  <c r="G169"/>
  <c r="G165"/>
  <c r="G161"/>
  <c r="G157"/>
  <c r="G153"/>
  <c r="G149"/>
  <c r="G145"/>
  <c r="G141"/>
  <c r="G137"/>
  <c r="G133"/>
  <c r="G129"/>
  <c r="G125"/>
  <c r="G121"/>
  <c r="G117"/>
  <c r="G113"/>
  <c r="G109"/>
  <c r="G105"/>
  <c r="G101"/>
  <c r="G97"/>
  <c r="G93"/>
  <c r="G89"/>
  <c r="G85"/>
  <c r="G81"/>
  <c r="G77"/>
  <c r="G73"/>
  <c r="G69"/>
  <c r="G65"/>
  <c r="G61"/>
  <c r="G57"/>
  <c r="G53"/>
  <c r="G49"/>
  <c r="G45"/>
  <c r="G41"/>
  <c r="G37"/>
  <c r="G33"/>
  <c r="G29"/>
  <c r="G25"/>
  <c r="G21"/>
  <c r="G17"/>
  <c r="G13"/>
  <c r="G9"/>
  <c r="G5"/>
  <c r="F3"/>
  <c r="F7"/>
  <c r="F11"/>
  <c r="F15"/>
  <c r="F19"/>
  <c r="F23"/>
  <c r="F27"/>
  <c r="F31"/>
  <c r="F35"/>
  <c r="F39"/>
  <c r="F43"/>
  <c r="F47"/>
  <c r="F51"/>
  <c r="F55"/>
  <c r="F59"/>
  <c r="F63"/>
  <c r="F67"/>
  <c r="F71"/>
  <c r="F75"/>
  <c r="F79"/>
  <c r="F83"/>
  <c r="F87"/>
  <c r="F91"/>
  <c r="F95"/>
  <c r="F99"/>
  <c r="F103"/>
  <c r="F107"/>
  <c r="F111"/>
  <c r="F115"/>
  <c r="F119"/>
  <c r="F123"/>
  <c r="F127"/>
  <c r="F131"/>
  <c r="F135"/>
  <c r="F139"/>
  <c r="F143"/>
  <c r="F147"/>
  <c r="F151"/>
  <c r="F155"/>
  <c r="F159"/>
  <c r="F163"/>
  <c r="F167"/>
  <c r="F171"/>
  <c r="F175"/>
  <c r="F179"/>
  <c r="F183"/>
  <c r="F187"/>
  <c r="F191"/>
  <c r="F195"/>
  <c r="F199"/>
  <c r="F203"/>
  <c r="F207"/>
  <c r="F211"/>
  <c r="F215"/>
  <c r="F219"/>
  <c r="F223"/>
  <c r="F227"/>
  <c r="F231"/>
  <c r="F235"/>
  <c r="F239"/>
  <c r="F243"/>
  <c r="F247"/>
  <c r="F251"/>
  <c r="F255"/>
  <c r="F259"/>
  <c r="F263"/>
  <c r="F267"/>
  <c r="F271"/>
  <c r="F275"/>
  <c r="F279"/>
  <c r="F283"/>
  <c r="F287"/>
  <c r="F291"/>
  <c r="F295"/>
  <c r="F299"/>
  <c r="F303"/>
  <c r="F307"/>
  <c r="F311"/>
  <c r="F315"/>
  <c r="F319"/>
  <c r="F323"/>
  <c r="F327"/>
  <c r="F331"/>
  <c r="F335"/>
  <c r="F339"/>
  <c r="F343"/>
  <c r="F347"/>
  <c r="F351"/>
  <c r="F355"/>
  <c r="F359"/>
  <c r="F363"/>
  <c r="F367"/>
  <c r="F371"/>
  <c r="F375"/>
  <c r="F379"/>
  <c r="F383"/>
  <c r="F387"/>
  <c r="F391"/>
  <c r="F395"/>
  <c r="F399"/>
  <c r="F403"/>
  <c r="F407"/>
  <c r="F411"/>
  <c r="F415"/>
  <c r="F419"/>
  <c r="F423"/>
  <c r="F427"/>
  <c r="F431"/>
  <c r="F435"/>
  <c r="F439"/>
  <c r="F443"/>
  <c r="F447"/>
  <c r="F451"/>
  <c r="F455"/>
  <c r="F459"/>
  <c r="F463"/>
  <c r="F467"/>
  <c r="F471"/>
  <c r="F475"/>
  <c r="F479"/>
  <c r="F483"/>
  <c r="F487"/>
  <c r="F491"/>
  <c r="F495"/>
  <c r="F499"/>
  <c r="F503"/>
  <c r="F507"/>
  <c r="F511"/>
  <c r="F515"/>
  <c r="F519"/>
  <c r="F523"/>
  <c r="F527"/>
  <c r="F531"/>
  <c r="F535"/>
  <c r="F539"/>
  <c r="F543"/>
  <c r="F547"/>
  <c r="F551"/>
  <c r="F555"/>
  <c r="F559"/>
  <c r="F563"/>
  <c r="F567"/>
  <c r="F571"/>
  <c r="F575"/>
  <c r="F579"/>
  <c r="F583"/>
  <c r="F587"/>
  <c r="F591"/>
  <c r="F595"/>
  <c r="F599"/>
  <c r="F603"/>
  <c r="F607"/>
  <c r="F611"/>
  <c r="F615"/>
  <c r="F619"/>
  <c r="F623"/>
  <c r="F627"/>
  <c r="F631"/>
  <c r="F635"/>
  <c r="F639"/>
  <c r="F643"/>
  <c r="F647"/>
  <c r="F651"/>
  <c r="F655"/>
  <c r="F659"/>
  <c r="F663"/>
  <c r="F667"/>
  <c r="F671"/>
  <c r="F675"/>
  <c r="F679"/>
  <c r="F683"/>
  <c r="F687"/>
  <c r="F691"/>
  <c r="F695"/>
  <c r="F699"/>
  <c r="F703"/>
  <c r="F707"/>
  <c r="F711"/>
  <c r="F715"/>
  <c r="F719"/>
  <c r="F723"/>
  <c r="F727"/>
  <c r="F731"/>
  <c r="F735"/>
  <c r="F739"/>
  <c r="F743"/>
  <c r="F747"/>
  <c r="F751"/>
  <c r="F755"/>
  <c r="F759"/>
  <c r="F763"/>
  <c r="F767"/>
  <c r="F771"/>
  <c r="F775"/>
  <c r="F779"/>
  <c r="F783"/>
  <c r="F787"/>
  <c r="F791"/>
  <c r="F795"/>
  <c r="F799"/>
  <c r="F803"/>
  <c r="F807"/>
  <c r="F811"/>
  <c r="F815"/>
  <c r="F819"/>
  <c r="F823"/>
  <c r="F827"/>
  <c r="F831"/>
  <c r="F835"/>
  <c r="F839"/>
  <c r="F843"/>
  <c r="F847"/>
  <c r="F851"/>
  <c r="F855"/>
  <c r="F859"/>
  <c r="F863"/>
  <c r="F867"/>
  <c r="F871"/>
  <c r="F875"/>
  <c r="F879"/>
  <c r="F883"/>
  <c r="F887"/>
  <c r="F891"/>
  <c r="F895"/>
  <c r="F899"/>
  <c r="F903"/>
  <c r="F907"/>
  <c r="F911"/>
  <c r="F915"/>
  <c r="F919"/>
  <c r="F923"/>
  <c r="F927"/>
  <c r="F931"/>
  <c r="F935"/>
  <c r="F939"/>
  <c r="F943"/>
  <c r="F947"/>
  <c r="F951"/>
  <c r="F955"/>
  <c r="F959"/>
  <c r="F963"/>
  <c r="F967"/>
  <c r="F971"/>
  <c r="F975"/>
  <c r="F979"/>
  <c r="F983"/>
  <c r="F987"/>
  <c r="F991"/>
  <c r="F995"/>
  <c r="P5"/>
  <c r="P9"/>
  <c r="P13"/>
  <c r="P17"/>
  <c r="P21"/>
  <c r="P25"/>
  <c r="P29"/>
  <c r="P33"/>
  <c r="P37"/>
  <c r="P41"/>
  <c r="P45"/>
  <c r="P49"/>
  <c r="P53"/>
  <c r="P57"/>
  <c r="P61"/>
  <c r="P65"/>
  <c r="P69"/>
  <c r="P73"/>
  <c r="P77"/>
  <c r="P81"/>
  <c r="P85"/>
  <c r="P89"/>
  <c r="P93"/>
  <c r="P97"/>
  <c r="P101"/>
  <c r="P105"/>
  <c r="P109"/>
  <c r="P113"/>
  <c r="P117"/>
  <c r="P121"/>
  <c r="P125"/>
  <c r="P129"/>
  <c r="P133"/>
  <c r="P137"/>
  <c r="P141"/>
  <c r="P145"/>
  <c r="P149"/>
  <c r="P153"/>
  <c r="P157"/>
  <c r="P161"/>
  <c r="P165"/>
  <c r="P169"/>
  <c r="P173"/>
  <c r="P177"/>
  <c r="P181"/>
  <c r="P185"/>
  <c r="P189"/>
  <c r="P193"/>
  <c r="P197"/>
  <c r="P201"/>
  <c r="P205"/>
  <c r="P209"/>
  <c r="P213"/>
  <c r="P217"/>
  <c r="P221"/>
  <c r="P225"/>
  <c r="P229"/>
  <c r="P233"/>
  <c r="P237"/>
  <c r="P241"/>
  <c r="P245"/>
  <c r="P249"/>
  <c r="P253"/>
  <c r="P257"/>
  <c r="P261"/>
  <c r="P265"/>
  <c r="P269"/>
  <c r="P273"/>
  <c r="P277"/>
  <c r="P281"/>
  <c r="P285"/>
  <c r="P289"/>
  <c r="P293"/>
  <c r="P297"/>
  <c r="P301"/>
  <c r="P305"/>
  <c r="P309"/>
  <c r="P313"/>
  <c r="P317"/>
  <c r="P321"/>
  <c r="P325"/>
  <c r="P329"/>
  <c r="P333"/>
  <c r="P337"/>
  <c r="P341"/>
  <c r="P345"/>
  <c r="P349"/>
  <c r="P353"/>
  <c r="P357"/>
  <c r="P361"/>
  <c r="P365"/>
  <c r="P369"/>
  <c r="P373"/>
  <c r="P377"/>
  <c r="P381"/>
  <c r="P385"/>
  <c r="P389"/>
  <c r="P393"/>
  <c r="P397"/>
  <c r="P401"/>
  <c r="P405"/>
  <c r="P409"/>
  <c r="P413"/>
  <c r="P417"/>
  <c r="P421"/>
  <c r="P425"/>
  <c r="P429"/>
  <c r="P433"/>
  <c r="P437"/>
  <c r="P441"/>
  <c r="P445"/>
  <c r="P449"/>
  <c r="P453"/>
  <c r="P457"/>
  <c r="P461"/>
  <c r="P465"/>
  <c r="P469"/>
  <c r="P473"/>
  <c r="P477"/>
  <c r="P481"/>
  <c r="P485"/>
  <c r="P489"/>
  <c r="P493"/>
  <c r="P497"/>
  <c r="P501"/>
  <c r="P505"/>
  <c r="P509"/>
  <c r="P513"/>
  <c r="P517"/>
  <c r="P521"/>
  <c r="P525"/>
  <c r="P529"/>
  <c r="P533"/>
  <c r="P537"/>
  <c r="P541"/>
  <c r="P545"/>
  <c r="P549"/>
  <c r="P553"/>
  <c r="P557"/>
  <c r="P561"/>
  <c r="P565"/>
  <c r="P569"/>
  <c r="P573"/>
  <c r="P577"/>
  <c r="P581"/>
  <c r="P585"/>
  <c r="P589"/>
  <c r="P593"/>
  <c r="P597"/>
  <c r="P601"/>
  <c r="P605"/>
  <c r="P609"/>
  <c r="P613"/>
  <c r="P617"/>
  <c r="P621"/>
  <c r="P625"/>
  <c r="P629"/>
  <c r="P633"/>
  <c r="P637"/>
  <c r="P641"/>
  <c r="P645"/>
  <c r="P649"/>
  <c r="P653"/>
  <c r="P657"/>
  <c r="P661"/>
  <c r="P665"/>
  <c r="P669"/>
  <c r="P673"/>
  <c r="P677"/>
  <c r="P681"/>
  <c r="P685"/>
  <c r="P689"/>
  <c r="P693"/>
  <c r="P697"/>
  <c r="P701"/>
  <c r="P705"/>
  <c r="P709"/>
  <c r="P713"/>
  <c r="P717"/>
  <c r="P721"/>
  <c r="P725"/>
  <c r="P729"/>
  <c r="P733"/>
  <c r="P737"/>
  <c r="P741"/>
  <c r="P745"/>
  <c r="P749"/>
  <c r="P753"/>
  <c r="P757"/>
  <c r="P761"/>
  <c r="P765"/>
  <c r="P769"/>
  <c r="P773"/>
  <c r="P777"/>
  <c r="P781"/>
  <c r="P785"/>
  <c r="P789"/>
  <c r="P793"/>
  <c r="P797"/>
  <c r="P801"/>
  <c r="P805"/>
  <c r="P809"/>
  <c r="P813"/>
  <c r="P817"/>
  <c r="P821"/>
  <c r="P825"/>
  <c r="P829"/>
  <c r="P833"/>
  <c r="P837"/>
  <c r="P841"/>
  <c r="P845"/>
  <c r="P849"/>
  <c r="P853"/>
  <c r="P857"/>
  <c r="P861"/>
  <c r="P865"/>
  <c r="P869"/>
  <c r="P873"/>
  <c r="P877"/>
  <c r="P881"/>
  <c r="P885"/>
  <c r="P889"/>
  <c r="P893"/>
  <c r="P897"/>
  <c r="P901"/>
  <c r="P905"/>
  <c r="P909"/>
  <c r="P913"/>
  <c r="P917"/>
  <c r="P921"/>
  <c r="P925"/>
  <c r="P929"/>
  <c r="P933"/>
  <c r="P937"/>
  <c r="P941"/>
  <c r="P945"/>
  <c r="P949"/>
  <c r="P953"/>
  <c r="P957"/>
  <c r="P961"/>
  <c r="P965"/>
  <c r="P969"/>
  <c r="P973"/>
  <c r="P977"/>
  <c r="P981"/>
  <c r="P985"/>
  <c r="P989"/>
  <c r="P993"/>
  <c r="P997"/>
  <c r="P1001"/>
  <c r="P4"/>
  <c r="P8"/>
  <c r="P12"/>
  <c r="P16"/>
  <c r="P20"/>
  <c r="P24"/>
  <c r="P28"/>
  <c r="P32"/>
  <c r="P36"/>
  <c r="P40"/>
  <c r="P44"/>
  <c r="P48"/>
  <c r="P52"/>
  <c r="P56"/>
  <c r="P60"/>
  <c r="P64"/>
  <c r="P68"/>
  <c r="P72"/>
  <c r="P76"/>
  <c r="P80"/>
  <c r="P84"/>
  <c r="P88"/>
  <c r="P92"/>
  <c r="P96"/>
  <c r="P100"/>
  <c r="P104"/>
  <c r="P108"/>
  <c r="P112"/>
  <c r="P116"/>
  <c r="P120"/>
  <c r="P124"/>
  <c r="P128"/>
  <c r="P132"/>
  <c r="P136"/>
  <c r="P140"/>
  <c r="P144"/>
  <c r="P148"/>
  <c r="P152"/>
  <c r="P156"/>
  <c r="P160"/>
  <c r="P164"/>
  <c r="P168"/>
  <c r="P172"/>
  <c r="P176"/>
  <c r="P180"/>
  <c r="P184"/>
  <c r="P188"/>
  <c r="P192"/>
  <c r="P196"/>
  <c r="P200"/>
  <c r="P204"/>
  <c r="P208"/>
  <c r="P212"/>
  <c r="P216"/>
  <c r="P220"/>
  <c r="P224"/>
  <c r="P228"/>
  <c r="P232"/>
  <c r="P236"/>
  <c r="P240"/>
  <c r="P244"/>
  <c r="P248"/>
  <c r="P252"/>
  <c r="P256"/>
  <c r="P260"/>
  <c r="P264"/>
  <c r="P268"/>
  <c r="P272"/>
  <c r="P276"/>
  <c r="P280"/>
  <c r="P284"/>
  <c r="P288"/>
  <c r="P292"/>
  <c r="P296"/>
  <c r="P300"/>
  <c r="P304"/>
  <c r="P308"/>
  <c r="P312"/>
  <c r="P316"/>
  <c r="P320"/>
  <c r="P324"/>
  <c r="P328"/>
  <c r="P332"/>
  <c r="P336"/>
  <c r="P340"/>
  <c r="P344"/>
  <c r="P348"/>
  <c r="P352"/>
  <c r="P356"/>
  <c r="P360"/>
  <c r="P364"/>
  <c r="P368"/>
  <c r="P372"/>
  <c r="P376"/>
  <c r="P380"/>
  <c r="P384"/>
  <c r="P388"/>
  <c r="P392"/>
  <c r="P396"/>
  <c r="P400"/>
  <c r="P404"/>
  <c r="P408"/>
  <c r="P412"/>
  <c r="P416"/>
  <c r="P420"/>
  <c r="P424"/>
  <c r="P428"/>
  <c r="P432"/>
  <c r="P436"/>
  <c r="P440"/>
  <c r="P444"/>
  <c r="P448"/>
  <c r="P452"/>
  <c r="P456"/>
  <c r="P460"/>
  <c r="P464"/>
  <c r="P468"/>
  <c r="P472"/>
  <c r="P476"/>
  <c r="P480"/>
  <c r="P484"/>
  <c r="P488"/>
  <c r="P492"/>
  <c r="P496"/>
  <c r="P500"/>
  <c r="P504"/>
  <c r="P508"/>
  <c r="P512"/>
  <c r="P516"/>
  <c r="P520"/>
  <c r="P524"/>
  <c r="P528"/>
  <c r="P532"/>
  <c r="P536"/>
  <c r="P540"/>
  <c r="P544"/>
  <c r="P548"/>
  <c r="P552"/>
  <c r="P556"/>
  <c r="P560"/>
  <c r="P564"/>
  <c r="P568"/>
  <c r="P572"/>
  <c r="P576"/>
  <c r="P580"/>
  <c r="P584"/>
  <c r="P588"/>
  <c r="P592"/>
  <c r="P596"/>
  <c r="P600"/>
  <c r="P604"/>
  <c r="P608"/>
  <c r="P612"/>
  <c r="P616"/>
  <c r="P620"/>
  <c r="P624"/>
  <c r="P628"/>
  <c r="P632"/>
  <c r="P636"/>
  <c r="P640"/>
  <c r="P644"/>
  <c r="P648"/>
  <c r="P652"/>
  <c r="P656"/>
  <c r="P660"/>
  <c r="P664"/>
  <c r="P668"/>
  <c r="P672"/>
  <c r="P676"/>
  <c r="P680"/>
  <c r="P684"/>
  <c r="P688"/>
  <c r="P692"/>
  <c r="P696"/>
  <c r="P700"/>
  <c r="P704"/>
  <c r="P708"/>
  <c r="P712"/>
  <c r="P716"/>
  <c r="P720"/>
  <c r="P724"/>
  <c r="P728"/>
  <c r="P732"/>
  <c r="P736"/>
  <c r="P740"/>
  <c r="P744"/>
  <c r="P748"/>
  <c r="P752"/>
  <c r="P756"/>
  <c r="P760"/>
  <c r="P764"/>
  <c r="P768"/>
  <c r="P772"/>
  <c r="P776"/>
  <c r="P780"/>
  <c r="P784"/>
  <c r="P788"/>
  <c r="P792"/>
  <c r="P796"/>
  <c r="P800"/>
  <c r="P804"/>
  <c r="P808"/>
  <c r="P812"/>
  <c r="P816"/>
  <c r="P820"/>
  <c r="P824"/>
  <c r="P828"/>
  <c r="P832"/>
  <c r="P836"/>
  <c r="P840"/>
  <c r="P844"/>
  <c r="P848"/>
  <c r="P852"/>
  <c r="P856"/>
  <c r="P860"/>
  <c r="P864"/>
  <c r="P868"/>
  <c r="P872"/>
  <c r="P876"/>
  <c r="P880"/>
  <c r="P884"/>
  <c r="P888"/>
  <c r="P892"/>
  <c r="P896"/>
  <c r="P900"/>
  <c r="P904"/>
  <c r="P908"/>
  <c r="P912"/>
  <c r="P916"/>
  <c r="P920"/>
  <c r="P924"/>
  <c r="P928"/>
  <c r="P932"/>
  <c r="P936"/>
  <c r="P940"/>
  <c r="P944"/>
  <c r="P948"/>
  <c r="P952"/>
  <c r="P956"/>
  <c r="P960"/>
  <c r="P964"/>
  <c r="P968"/>
  <c r="P972"/>
  <c r="P976"/>
  <c r="P980"/>
  <c r="P984"/>
  <c r="P988"/>
  <c r="P992"/>
  <c r="P996"/>
  <c r="P1000"/>
  <c r="P3"/>
  <c r="P7"/>
  <c r="P11"/>
  <c r="P15"/>
  <c r="P19"/>
  <c r="P23"/>
  <c r="P27"/>
  <c r="P31"/>
  <c r="P35"/>
  <c r="P39"/>
  <c r="P43"/>
  <c r="P47"/>
  <c r="P51"/>
  <c r="P55"/>
  <c r="P59"/>
  <c r="P63"/>
  <c r="P67"/>
  <c r="P71"/>
  <c r="P75"/>
  <c r="P79"/>
  <c r="P83"/>
  <c r="P87"/>
  <c r="P91"/>
  <c r="P95"/>
  <c r="P99"/>
  <c r="P103"/>
  <c r="P107"/>
  <c r="P111"/>
  <c r="P115"/>
  <c r="P119"/>
  <c r="P123"/>
  <c r="P127"/>
  <c r="P131"/>
  <c r="P135"/>
  <c r="P139"/>
  <c r="P143"/>
  <c r="P147"/>
  <c r="P151"/>
  <c r="P155"/>
  <c r="P159"/>
  <c r="P163"/>
  <c r="P167"/>
  <c r="P171"/>
  <c r="P175"/>
  <c r="P179"/>
  <c r="P183"/>
  <c r="P187"/>
  <c r="P191"/>
  <c r="P195"/>
  <c r="P199"/>
  <c r="P203"/>
  <c r="P207"/>
  <c r="P211"/>
  <c r="P215"/>
  <c r="P219"/>
  <c r="P223"/>
  <c r="P227"/>
  <c r="P231"/>
  <c r="P235"/>
  <c r="P239"/>
  <c r="P243"/>
  <c r="P247"/>
  <c r="P251"/>
  <c r="P255"/>
  <c r="P259"/>
  <c r="P263"/>
  <c r="P267"/>
  <c r="P271"/>
  <c r="P275"/>
  <c r="P279"/>
  <c r="P283"/>
  <c r="P287"/>
  <c r="P291"/>
  <c r="P295"/>
  <c r="P299"/>
  <c r="P303"/>
  <c r="P307"/>
  <c r="P311"/>
  <c r="P315"/>
  <c r="P319"/>
  <c r="P323"/>
  <c r="P327"/>
  <c r="P331"/>
  <c r="P335"/>
  <c r="P339"/>
  <c r="P343"/>
  <c r="P347"/>
  <c r="P351"/>
  <c r="P355"/>
  <c r="P359"/>
  <c r="P363"/>
  <c r="P367"/>
  <c r="P371"/>
  <c r="P375"/>
  <c r="P379"/>
  <c r="P383"/>
  <c r="P387"/>
  <c r="P391"/>
  <c r="P395"/>
  <c r="P399"/>
  <c r="P403"/>
  <c r="P407"/>
  <c r="P411"/>
  <c r="P415"/>
  <c r="P419"/>
  <c r="P423"/>
  <c r="P427"/>
  <c r="P431"/>
  <c r="P435"/>
  <c r="P439"/>
  <c r="P443"/>
  <c r="P447"/>
  <c r="P451"/>
  <c r="P455"/>
  <c r="P459"/>
  <c r="P463"/>
  <c r="P467"/>
  <c r="P471"/>
  <c r="P475"/>
  <c r="P479"/>
  <c r="P483"/>
  <c r="P487"/>
  <c r="P491"/>
  <c r="P495"/>
  <c r="P499"/>
  <c r="P503"/>
  <c r="P507"/>
  <c r="P511"/>
  <c r="P515"/>
  <c r="P519"/>
  <c r="P523"/>
  <c r="P527"/>
  <c r="P531"/>
  <c r="P535"/>
  <c r="P539"/>
  <c r="P543"/>
  <c r="P547"/>
  <c r="P551"/>
  <c r="P555"/>
  <c r="P559"/>
  <c r="P563"/>
  <c r="P567"/>
  <c r="P571"/>
  <c r="P575"/>
  <c r="P579"/>
  <c r="P583"/>
  <c r="P587"/>
  <c r="P591"/>
  <c r="P595"/>
  <c r="P599"/>
  <c r="P603"/>
  <c r="P607"/>
  <c r="P611"/>
  <c r="P615"/>
  <c r="P619"/>
  <c r="P623"/>
  <c r="P627"/>
  <c r="P631"/>
  <c r="P635"/>
  <c r="P639"/>
  <c r="P643"/>
  <c r="P647"/>
  <c r="P651"/>
  <c r="P655"/>
  <c r="P659"/>
  <c r="P663"/>
  <c r="P667"/>
  <c r="P671"/>
  <c r="P675"/>
  <c r="P679"/>
  <c r="P683"/>
  <c r="P687"/>
  <c r="P691"/>
  <c r="P695"/>
  <c r="P699"/>
  <c r="P703"/>
  <c r="P707"/>
  <c r="P711"/>
  <c r="P715"/>
  <c r="P719"/>
  <c r="P723"/>
  <c r="P727"/>
  <c r="P731"/>
  <c r="P735"/>
  <c r="P739"/>
  <c r="P743"/>
  <c r="P747"/>
  <c r="P751"/>
  <c r="P755"/>
  <c r="P759"/>
  <c r="P763"/>
  <c r="P767"/>
  <c r="P771"/>
  <c r="P775"/>
  <c r="P779"/>
  <c r="P783"/>
  <c r="P787"/>
  <c r="P791"/>
  <c r="P795"/>
  <c r="P799"/>
  <c r="P803"/>
  <c r="P807"/>
  <c r="P811"/>
  <c r="P815"/>
  <c r="P819"/>
  <c r="P823"/>
  <c r="P827"/>
  <c r="P831"/>
  <c r="P835"/>
  <c r="P839"/>
  <c r="P843"/>
  <c r="P847"/>
  <c r="P851"/>
  <c r="P855"/>
  <c r="P859"/>
  <c r="P863"/>
  <c r="P867"/>
  <c r="P871"/>
  <c r="P875"/>
  <c r="P879"/>
  <c r="P883"/>
  <c r="P887"/>
  <c r="P891"/>
  <c r="P895"/>
  <c r="P899"/>
  <c r="P903"/>
  <c r="P907"/>
  <c r="P911"/>
  <c r="P915"/>
  <c r="P919"/>
  <c r="P923"/>
  <c r="P927"/>
  <c r="P931"/>
  <c r="P935"/>
  <c r="P939"/>
  <c r="P943"/>
  <c r="P947"/>
  <c r="P951"/>
  <c r="P955"/>
  <c r="P959"/>
  <c r="P963"/>
  <c r="P967"/>
  <c r="P971"/>
  <c r="P975"/>
  <c r="P979"/>
  <c r="P983"/>
  <c r="P987"/>
  <c r="P991"/>
  <c r="P995"/>
  <c r="P999"/>
  <c r="P2"/>
  <c r="P6"/>
  <c r="P10"/>
  <c r="P14"/>
  <c r="P18"/>
  <c r="P22"/>
  <c r="P26"/>
  <c r="P30"/>
  <c r="P34"/>
  <c r="P38"/>
  <c r="P42"/>
  <c r="P46"/>
  <c r="P50"/>
  <c r="P54"/>
  <c r="P58"/>
  <c r="P62"/>
  <c r="P66"/>
  <c r="P70"/>
  <c r="P74"/>
  <c r="P78"/>
  <c r="P82"/>
  <c r="P86"/>
  <c r="P90"/>
  <c r="P94"/>
  <c r="P98"/>
  <c r="P102"/>
  <c r="P106"/>
  <c r="P110"/>
  <c r="P114"/>
  <c r="P118"/>
  <c r="P122"/>
  <c r="P126"/>
  <c r="P130"/>
  <c r="P134"/>
  <c r="P138"/>
  <c r="P142"/>
  <c r="P146"/>
  <c r="P150"/>
  <c r="P154"/>
  <c r="P158"/>
  <c r="P162"/>
  <c r="P166"/>
  <c r="P170"/>
  <c r="P174"/>
  <c r="P178"/>
  <c r="P182"/>
  <c r="P186"/>
  <c r="P190"/>
  <c r="P194"/>
  <c r="P198"/>
  <c r="P202"/>
  <c r="P206"/>
  <c r="P210"/>
  <c r="P214"/>
  <c r="P218"/>
  <c r="P222"/>
  <c r="P226"/>
  <c r="P230"/>
  <c r="P234"/>
  <c r="P238"/>
  <c r="P242"/>
  <c r="P246"/>
  <c r="P250"/>
  <c r="P254"/>
  <c r="P258"/>
  <c r="P262"/>
  <c r="P266"/>
  <c r="P270"/>
  <c r="P274"/>
  <c r="P278"/>
  <c r="P282"/>
  <c r="P286"/>
  <c r="P290"/>
  <c r="P294"/>
  <c r="P298"/>
  <c r="P302"/>
  <c r="P306"/>
  <c r="P310"/>
  <c r="P314"/>
  <c r="P318"/>
  <c r="P322"/>
  <c r="P326"/>
  <c r="P330"/>
  <c r="P334"/>
  <c r="P338"/>
  <c r="P342"/>
  <c r="P346"/>
  <c r="P350"/>
  <c r="P354"/>
  <c r="P358"/>
  <c r="P362"/>
  <c r="P366"/>
  <c r="P370"/>
  <c r="P374"/>
  <c r="P378"/>
  <c r="P382"/>
  <c r="P386"/>
  <c r="P390"/>
  <c r="P394"/>
  <c r="P398"/>
  <c r="P402"/>
  <c r="P406"/>
  <c r="P410"/>
  <c r="P414"/>
  <c r="P418"/>
  <c r="P422"/>
  <c r="P426"/>
  <c r="P430"/>
  <c r="P434"/>
  <c r="P438"/>
  <c r="P442"/>
  <c r="P446"/>
  <c r="P450"/>
  <c r="P454"/>
  <c r="P458"/>
  <c r="P462"/>
  <c r="P466"/>
  <c r="P470"/>
  <c r="P474"/>
  <c r="P478"/>
  <c r="P482"/>
  <c r="P486"/>
  <c r="P490"/>
  <c r="P494"/>
  <c r="P498"/>
  <c r="P502"/>
  <c r="P506"/>
  <c r="P510"/>
  <c r="P514"/>
  <c r="P518"/>
  <c r="P522"/>
  <c r="P526"/>
  <c r="P530"/>
  <c r="P534"/>
  <c r="P538"/>
  <c r="P542"/>
  <c r="P546"/>
  <c r="P550"/>
  <c r="P554"/>
  <c r="P558"/>
  <c r="P562"/>
  <c r="P566"/>
  <c r="P570"/>
  <c r="P574"/>
  <c r="P578"/>
  <c r="P582"/>
  <c r="P586"/>
  <c r="P590"/>
  <c r="P594"/>
  <c r="P598"/>
  <c r="P602"/>
  <c r="P606"/>
  <c r="P610"/>
  <c r="P614"/>
  <c r="P618"/>
  <c r="P622"/>
  <c r="P626"/>
  <c r="P630"/>
  <c r="P634"/>
  <c r="P638"/>
  <c r="P642"/>
  <c r="P646"/>
  <c r="P650"/>
  <c r="P654"/>
  <c r="P658"/>
  <c r="P662"/>
  <c r="P666"/>
  <c r="P670"/>
  <c r="P674"/>
  <c r="P678"/>
  <c r="P682"/>
  <c r="P686"/>
  <c r="P690"/>
  <c r="P694"/>
  <c r="P698"/>
  <c r="P702"/>
  <c r="P706"/>
  <c r="P710"/>
  <c r="P714"/>
  <c r="P718"/>
  <c r="P722"/>
  <c r="P726"/>
  <c r="P730"/>
  <c r="P734"/>
  <c r="P738"/>
  <c r="P742"/>
  <c r="P746"/>
  <c r="P750"/>
  <c r="P754"/>
  <c r="P758"/>
  <c r="P762"/>
  <c r="P766"/>
  <c r="P770"/>
  <c r="P774"/>
  <c r="P778"/>
  <c r="P782"/>
  <c r="P786"/>
  <c r="P790"/>
  <c r="P794"/>
  <c r="P798"/>
  <c r="P802"/>
  <c r="P806"/>
  <c r="P810"/>
  <c r="P814"/>
  <c r="P818"/>
  <c r="P822"/>
  <c r="P826"/>
  <c r="P830"/>
  <c r="P834"/>
  <c r="P838"/>
  <c r="P842"/>
  <c r="P846"/>
  <c r="P850"/>
  <c r="P854"/>
  <c r="P858"/>
  <c r="P862"/>
  <c r="P866"/>
  <c r="P870"/>
  <c r="P874"/>
  <c r="P878"/>
  <c r="P882"/>
  <c r="P886"/>
  <c r="P890"/>
  <c r="P894"/>
  <c r="P898"/>
  <c r="P902"/>
  <c r="P906"/>
  <c r="P910"/>
  <c r="P914"/>
  <c r="P918"/>
  <c r="P922"/>
  <c r="P926"/>
  <c r="P930"/>
  <c r="P934"/>
  <c r="P938"/>
  <c r="P942"/>
  <c r="P946"/>
  <c r="P950"/>
  <c r="P954"/>
  <c r="P958"/>
  <c r="P962"/>
  <c r="P966"/>
  <c r="P970"/>
  <c r="P974"/>
  <c r="P978"/>
  <c r="P982"/>
  <c r="P986"/>
  <c r="P990"/>
  <c r="P994"/>
  <c r="P998"/>
</calcChain>
</file>

<file path=xl/sharedStrings.xml><?xml version="1.0" encoding="utf-8"?>
<sst xmlns="http://schemas.openxmlformats.org/spreadsheetml/2006/main" count="11128" uniqueCount="6221">
  <si>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</si>
  <si>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</si>
  <si>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</si>
  <si>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</si>
  <si>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</si>
  <si>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</si>
  <si>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</si>
  <si>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</si>
  <si>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</si>
  <si>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</si>
  <si>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</si>
  <si>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</si>
  <si>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</si>
  <si>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</si>
  <si>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</si>
  <si>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</si>
  <si>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</si>
  <si>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</si>
  <si>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</si>
  <si>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</si>
  <si>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</si>
  <si>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</si>
  <si>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</si>
  <si>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</si>
  <si>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</si>
  <si>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</si>
  <si>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</si>
  <si>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</si>
  <si>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</si>
  <si>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</si>
  <si>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</si>
  <si>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</si>
  <si>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</si>
  <si>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</si>
  <si>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</si>
  <si>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</si>
  <si>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</si>
  <si>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</si>
  <si>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</si>
  <si>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</si>
  <si>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</si>
  <si>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</si>
  <si>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</si>
  <si>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</si>
  <si>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</si>
  <si>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</si>
  <si>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</si>
  <si>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</si>
  <si>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</si>
  <si>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</si>
  <si>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</si>
  <si>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</si>
  <si>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</si>
  <si>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</si>
  <si>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</si>
  <si>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</si>
  <si>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</si>
  <si>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</si>
  <si>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</si>
  <si>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</si>
  <si>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</si>
  <si>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</si>
  <si>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</si>
  <si>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</si>
  <si>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</si>
  <si>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</si>
  <si>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</si>
  <si>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</si>
  <si>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</si>
  <si>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</si>
  <si>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</si>
  <si>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</si>
  <si>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</si>
  <si>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</si>
  <si>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</si>
  <si>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</si>
  <si>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</si>
  <si>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</si>
  <si>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</si>
  <si>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</si>
  <si>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</si>
  <si>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</si>
  <si>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</si>
  <si>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</si>
  <si>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</si>
  <si>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</si>
  <si>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</si>
  <si>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</si>
  <si>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</si>
  <si>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</si>
  <si>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</si>
  <si>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</si>
  <si>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</si>
  <si>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</si>
  <si>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</si>
  <si>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</si>
  <si>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</si>
  <si>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</si>
  <si>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</si>
  <si>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</si>
  <si>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</si>
  <si>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</si>
  <si>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</si>
  <si>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</si>
  <si>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</si>
  <si>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</si>
  <si>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</si>
  <si>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</si>
  <si>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</si>
  <si>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</si>
  <si>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</si>
  <si>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</si>
  <si>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</si>
  <si>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</si>
  <si>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</si>
  <si>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</si>
  <si>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</si>
  <si>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</si>
  <si>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</si>
  <si>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</si>
  <si>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</si>
  <si>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</si>
  <si>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</si>
  <si>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</si>
  <si>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</si>
  <si>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</si>
  <si>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</si>
  <si>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</si>
  <si>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</si>
  <si>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</si>
  <si>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</si>
  <si>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</si>
  <si>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</si>
  <si>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</si>
  <si>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</si>
  <si>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</si>
  <si>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</si>
  <si>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</si>
  <si>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</si>
  <si>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</si>
  <si>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</si>
  <si>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</si>
  <si>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</si>
  <si>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</si>
  <si>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</si>
  <si>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</si>
  <si>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</si>
  <si>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</si>
  <si>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</si>
  <si>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</si>
  <si>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</si>
  <si>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</si>
  <si>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</si>
  <si>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</si>
  <si>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</si>
  <si>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</si>
  <si>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</si>
  <si>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</si>
  <si>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</si>
  <si>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</si>
  <si>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</si>
  <si>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</si>
  <si>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</si>
  <si>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</si>
  <si>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</si>
  <si>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</si>
  <si>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</si>
  <si>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</si>
  <si>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</si>
  <si>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</si>
  <si>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</si>
  <si>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</si>
  <si>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</si>
  <si>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</si>
  <si>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</si>
  <si>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</si>
  <si>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</si>
  <si>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</si>
  <si>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</si>
  <si>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</si>
  <si>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</si>
  <si>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</si>
  <si>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</si>
  <si>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</si>
  <si>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</si>
  <si>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</si>
  <si>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</si>
  <si>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</si>
  <si>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</si>
  <si>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</si>
  <si>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</si>
  <si>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</si>
  <si>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</si>
  <si>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</si>
  <si>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</si>
  <si>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</si>
  <si>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</si>
  <si>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</si>
  <si>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</si>
  <si>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</si>
  <si>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</si>
  <si>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</si>
  <si>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</si>
  <si>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</si>
  <si>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</si>
  <si>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</si>
  <si>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</si>
  <si>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</si>
  <si>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</si>
  <si>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</si>
  <si>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</si>
  <si>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</si>
  <si>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</si>
  <si>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</si>
  <si>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</si>
  <si>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</si>
  <si>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</si>
  <si>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</si>
  <si>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</si>
  <si>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</si>
  <si>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</si>
  <si>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</si>
  <si>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</si>
  <si>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</si>
  <si>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</si>
  <si>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</si>
  <si>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</si>
  <si>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</si>
  <si>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</si>
  <si>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</si>
  <si>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</si>
  <si>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</si>
  <si>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</si>
  <si>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</si>
  <si>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</si>
  <si>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</si>
  <si>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</si>
  <si>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</si>
  <si>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</si>
  <si>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</si>
  <si>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</si>
  <si>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</si>
  <si>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</si>
  <si>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</si>
  <si>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</si>
  <si>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</si>
  <si>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</si>
  <si>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</si>
  <si>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</si>
  <si>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</si>
  <si>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</si>
  <si>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</si>
  <si>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</si>
  <si>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</si>
  <si>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</si>
  <si>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</si>
  <si>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</si>
  <si>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</si>
  <si>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</si>
  <si>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</si>
  <si>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</si>
  <si>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</si>
  <si>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</si>
  <si>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</si>
  <si>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</si>
  <si>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</si>
  <si>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</si>
  <si>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</si>
  <si>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</si>
  <si>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</si>
  <si>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</si>
  <si>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</si>
  <si>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</si>
  <si>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</si>
  <si>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</si>
  <si>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</si>
  <si>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</si>
  <si>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</si>
  <si>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</si>
  <si>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</si>
  <si>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</si>
  <si>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</si>
  <si>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</si>
  <si>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</si>
  <si>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</si>
  <si>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</si>
  <si>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</si>
  <si>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</si>
  <si>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</si>
  <si>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</si>
  <si>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</si>
  <si>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</si>
  <si>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</si>
  <si>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</si>
  <si>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</si>
  <si>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</si>
  <si>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</si>
  <si>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</si>
  <si>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</si>
  <si>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</si>
  <si>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</si>
  <si>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</si>
  <si>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</si>
  <si>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</si>
  <si>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</si>
  <si>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</si>
  <si>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</si>
  <si>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</si>
  <si>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</si>
  <si>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</si>
  <si>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</si>
  <si>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</si>
  <si>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</si>
  <si>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</si>
  <si>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</si>
  <si>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</si>
  <si>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</si>
  <si>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</si>
  <si>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</si>
  <si>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</si>
  <si>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</si>
  <si>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</si>
  <si>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</si>
  <si>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</si>
  <si>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</si>
  <si>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</si>
  <si>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</si>
  <si>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</si>
  <si>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</si>
  <si>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</si>
  <si>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</si>
  <si>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</si>
  <si>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</si>
  <si>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</si>
  <si>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</si>
  <si>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</si>
  <si>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</si>
  <si>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</si>
  <si>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</si>
  <si>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</si>
  <si>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</si>
  <si>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</si>
  <si>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</si>
  <si>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</si>
  <si>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</si>
  <si>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</si>
  <si>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</si>
  <si>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</si>
  <si>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</si>
  <si>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</si>
  <si>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</si>
  <si>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</si>
  <si>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</si>
  <si>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</si>
  <si>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</si>
  <si>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</si>
  <si>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</si>
  <si>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</si>
  <si>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</si>
  <si>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</si>
  <si>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</si>
  <si>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</si>
  <si>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</si>
  <si>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</si>
  <si>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</si>
  <si>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</si>
  <si>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</si>
  <si>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</si>
  <si>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</si>
  <si>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</si>
  <si>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</si>
  <si>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</si>
  <si>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</si>
  <si>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</si>
  <si>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</si>
  <si>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</si>
  <si>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</si>
  <si>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</si>
  <si>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</si>
  <si>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</si>
  <si>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</si>
  <si>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</si>
  <si>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</si>
  <si>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</si>
  <si>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</si>
  <si>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</si>
  <si>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</si>
  <si>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</si>
  <si>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</si>
  <si>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</si>
  <si>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</si>
  <si>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</si>
  <si>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</si>
  <si>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</si>
  <si>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</si>
  <si>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</si>
  <si>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</si>
  <si>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</si>
  <si>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</si>
  <si>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</si>
  <si>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</si>
  <si>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</si>
  <si>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</si>
  <si>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</si>
  <si>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</si>
  <si>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</si>
  <si>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</si>
  <si>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</si>
  <si>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</si>
  <si>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</si>
  <si>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</si>
  <si>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</si>
  <si>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</si>
  <si>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</si>
  <si>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</si>
  <si>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</si>
  <si>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</si>
  <si>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</si>
  <si>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</si>
  <si>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</si>
  <si>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</si>
  <si>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</si>
  <si>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</si>
  <si>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</si>
  <si>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</si>
  <si>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</si>
  <si>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</si>
  <si>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</si>
  <si>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</si>
  <si>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</si>
  <si>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</si>
  <si>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</si>
  <si>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</si>
  <si>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</si>
  <si>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</si>
  <si>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</si>
  <si>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</si>
  <si>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</si>
  <si>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</si>
  <si>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</si>
  <si>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</si>
  <si>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</si>
  <si>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</si>
  <si>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</si>
  <si>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</si>
  <si>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</si>
  <si>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</si>
  <si>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</si>
  <si>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</si>
  <si>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</si>
  <si>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</si>
  <si>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</si>
  <si>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</si>
  <si>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</si>
  <si>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</si>
  <si>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</si>
  <si>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</si>
  <si>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</si>
  <si>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</si>
  <si>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</si>
  <si>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</si>
  <si>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</si>
  <si>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</si>
  <si>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</si>
  <si>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</si>
  <si>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</si>
  <si>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</si>
  <si>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</si>
  <si>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</si>
  <si>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</si>
  <si>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</si>
  <si>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</si>
  <si>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</si>
  <si>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</si>
  <si>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</si>
  <si>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</si>
  <si>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</si>
  <si>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</si>
  <si>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</si>
  <si>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</si>
  <si>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</si>
  <si>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</si>
  <si>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</si>
  <si>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</si>
  <si>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</si>
  <si>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</si>
  <si>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</si>
  <si>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</si>
  <si>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</si>
  <si>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</si>
  <si>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</si>
  <si>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</si>
  <si>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</si>
  <si>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</si>
  <si>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</si>
  <si>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</si>
  <si>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</si>
  <si>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</si>
  <si>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</si>
  <si>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</si>
  <si>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</si>
  <si>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</si>
  <si>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</si>
  <si>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</si>
  <si>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</si>
  <si>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</si>
  <si>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</si>
  <si>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</si>
  <si>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</si>
  <si>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</si>
  <si>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</si>
  <si>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</si>
  <si>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</si>
  <si>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</si>
  <si>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</si>
  <si>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</si>
  <si>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</si>
  <si>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</si>
  <si>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</si>
  <si>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</si>
  <si>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</si>
  <si>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</si>
  <si>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</si>
  <si>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</si>
  <si>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</si>
  <si>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</si>
  <si>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</si>
  <si>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</si>
  <si>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</si>
  <si>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</si>
  <si>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</si>
  <si>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</si>
  <si>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</si>
  <si>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</si>
  <si>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</si>
  <si>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</si>
  <si>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</si>
  <si>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</si>
  <si>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</si>
  <si>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</si>
  <si>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</si>
  <si>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</si>
  <si>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</si>
  <si>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</si>
  <si>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</si>
  <si>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</si>
  <si>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</si>
  <si>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</si>
  <si>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</si>
  <si>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</si>
  <si>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</si>
  <si>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</si>
  <si>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</si>
  <si>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</si>
  <si>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</si>
  <si>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</si>
  <si>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</si>
  <si>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</si>
  <si>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</si>
  <si>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</si>
  <si>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</si>
  <si>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</si>
  <si>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</si>
  <si>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</si>
  <si>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</si>
  <si>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</si>
  <si>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</si>
  <si>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</si>
  <si>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</si>
  <si>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</si>
  <si>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</si>
  <si>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</si>
  <si>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</si>
  <si>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</si>
  <si>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</si>
  <si>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</si>
  <si>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</si>
  <si>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</si>
  <si>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</si>
  <si>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</si>
  <si>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</si>
  <si>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</si>
  <si>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</si>
  <si>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</si>
  <si>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</si>
  <si>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</si>
  <si>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</si>
  <si>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</si>
  <si>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</si>
  <si>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</si>
  <si>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</si>
  <si>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</si>
  <si>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</si>
  <si>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</si>
  <si>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</si>
  <si>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</si>
  <si>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</si>
  <si>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</si>
  <si>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</si>
  <si>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</si>
  <si>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</si>
  <si>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</si>
  <si>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</si>
  <si>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</si>
  <si>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</si>
  <si>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</si>
  <si>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</si>
  <si>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</si>
  <si>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</si>
  <si>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</si>
  <si>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</si>
  <si>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</si>
  <si>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</si>
  <si>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</si>
  <si>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</si>
  <si>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</si>
  <si>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</si>
  <si>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</si>
  <si>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</si>
  <si>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</si>
  <si>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</si>
  <si>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</si>
  <si>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</si>
  <si>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</si>
  <si>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</si>
  <si>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</si>
  <si>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</si>
  <si>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</si>
  <si>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</si>
  <si>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</si>
  <si>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</si>
  <si>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</si>
  <si>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</si>
  <si>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</si>
  <si>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</si>
  <si>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</si>
  <si>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</si>
  <si>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</si>
  <si>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</si>
  <si>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</si>
  <si>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</si>
  <si>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</si>
  <si>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</si>
  <si>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</si>
  <si>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</si>
  <si>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</si>
  <si>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</si>
  <si>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</si>
  <si>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</si>
  <si>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</si>
  <si>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</si>
  <si>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</si>
  <si>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</si>
  <si>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</si>
  <si>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</si>
  <si>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</si>
  <si>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</si>
  <si>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</si>
  <si>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</si>
  <si>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</si>
  <si>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</si>
  <si>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</si>
  <si>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</si>
  <si>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</si>
  <si>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</si>
  <si>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</si>
  <si>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</si>
  <si>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</si>
  <si>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</si>
  <si>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</si>
  <si>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</si>
  <si>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</si>
  <si>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</si>
  <si>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</si>
  <si>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</si>
  <si>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</si>
  <si>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</si>
  <si>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</si>
  <si>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</si>
  <si>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</si>
  <si>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</si>
  <si>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</si>
  <si>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</si>
  <si>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</si>
  <si>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</si>
  <si>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</si>
  <si>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</si>
  <si>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</si>
  <si>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</si>
  <si>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</si>
  <si>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</si>
  <si>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</si>
  <si>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</si>
  <si>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</si>
  <si>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</si>
  <si>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</si>
  <si>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</si>
  <si>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</si>
  <si>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</si>
  <si>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</si>
  <si>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</si>
  <si>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</si>
  <si>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</si>
  <si>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</si>
  <si>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</si>
  <si>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</si>
  <si>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</si>
  <si>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</si>
  <si>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</si>
  <si>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</si>
  <si>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</si>
  <si>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</si>
  <si>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</si>
  <si>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</si>
  <si>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</si>
  <si>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</si>
  <si>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</si>
  <si>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</si>
  <si>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</si>
  <si>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</si>
  <si>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</si>
  <si>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</si>
  <si>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</si>
  <si>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</si>
  <si>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</si>
  <si>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</si>
  <si>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</si>
  <si>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</si>
  <si>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</si>
  <si>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</si>
  <si>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</si>
  <si>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</si>
  <si>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</si>
  <si>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</si>
  <si>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</si>
  <si>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</si>
  <si>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</si>
  <si>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</si>
  <si>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</si>
  <si>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</si>
  <si>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</si>
  <si>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</si>
  <si>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</si>
  <si>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</si>
  <si>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</si>
  <si>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</si>
  <si>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</si>
  <si>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</si>
  <si>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</si>
  <si>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</si>
  <si>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</si>
  <si>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</si>
  <si>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</si>
  <si>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</si>
  <si>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</si>
  <si>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</si>
  <si>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</si>
  <si>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</si>
  <si>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</si>
  <si>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</si>
  <si>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</si>
  <si>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</si>
  <si>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</si>
  <si>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</si>
  <si>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</si>
  <si>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</si>
  <si>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</si>
  <si>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</si>
  <si>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</si>
  <si>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</si>
  <si>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</si>
  <si>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</si>
  <si>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</si>
  <si>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</si>
  <si>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</si>
  <si>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</si>
  <si>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</si>
  <si>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</si>
  <si>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</si>
  <si>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</si>
  <si>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</si>
  <si>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</si>
  <si>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</si>
  <si>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</si>
  <si>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</si>
  <si>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</si>
  <si>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</si>
  <si>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</si>
  <si>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</si>
  <si>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</si>
  <si>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</si>
  <si>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</si>
  <si>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</si>
  <si>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</si>
  <si>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</si>
  <si>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</si>
  <si>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</si>
  <si>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</si>
  <si>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</si>
  <si>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</si>
  <si>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</si>
  <si>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</si>
  <si>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</si>
  <si>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</si>
  <si>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</si>
  <si>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</si>
  <si>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</si>
  <si>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</si>
  <si>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</si>
  <si>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</si>
  <si>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</si>
  <si>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</si>
  <si>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</si>
  <si>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</si>
  <si>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</si>
  <si>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</si>
  <si>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</si>
  <si>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</si>
  <si>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</si>
  <si>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</si>
  <si>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</si>
  <si>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</si>
  <si>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</si>
  <si>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</si>
  <si>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</si>
  <si>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</si>
  <si>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</si>
  <si>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</si>
  <si>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</si>
  <si>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</si>
  <si>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</si>
  <si>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</si>
  <si>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</si>
  <si>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</si>
  <si>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</si>
  <si>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</si>
  <si>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</si>
  <si>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</si>
  <si>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</si>
  <si>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</si>
  <si>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</si>
  <si>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</si>
  <si>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</si>
  <si>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</si>
  <si>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</si>
  <si>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</si>
  <si>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</si>
  <si>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</si>
  <si>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</si>
  <si>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</si>
  <si>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</si>
  <si>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</si>
  <si>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</si>
  <si>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</si>
  <si>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</si>
  <si>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</si>
  <si>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</si>
  <si>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</si>
  <si>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</si>
  <si>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</si>
  <si>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</si>
  <si>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</si>
  <si>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</si>
  <si>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</si>
  <si>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</si>
  <si>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</si>
  <si>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</si>
  <si>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</si>
  <si>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</si>
  <si>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</si>
  <si>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</si>
  <si>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</si>
  <si>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</si>
  <si>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</si>
  <si>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</si>
  <si>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</si>
  <si>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</si>
  <si>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</si>
  <si>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</si>
  <si>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</si>
  <si>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</si>
  <si>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</si>
  <si>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</si>
  <si>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</si>
  <si>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</si>
  <si>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</si>
  <si>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</si>
  <si>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</si>
  <si>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</si>
  <si>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</si>
  <si>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</si>
  <si>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</si>
  <si>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</si>
  <si>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</si>
  <si>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</si>
  <si>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</si>
  <si>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</si>
  <si>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</si>
  <si>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</si>
  <si>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</si>
  <si>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</si>
  <si>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</si>
  <si>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</si>
  <si>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</si>
  <si>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</si>
  <si>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</si>
  <si>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</si>
  <si>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</si>
  <si>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</si>
  <si>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</si>
  <si>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</si>
  <si>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</si>
  <si>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</si>
  <si>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</si>
  <si>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</si>
  <si>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</si>
  <si>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</si>
  <si>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</si>
  <si>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</si>
  <si>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</si>
  <si>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</si>
  <si>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</si>
  <si>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</si>
  <si>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</si>
  <si>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</si>
  <si>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</si>
  <si>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</si>
  <si>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</si>
  <si>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</si>
  <si>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</si>
  <si>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</si>
  <si>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</si>
  <si>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</si>
  <si>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</si>
  <si>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</si>
  <si>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</si>
  <si>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</si>
  <si>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</si>
  <si>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</si>
  <si>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</si>
  <si>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</si>
  <si>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</si>
  <si>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</si>
  <si>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</si>
  <si>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</si>
  <si>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</si>
  <si>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</si>
  <si>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</si>
  <si>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</si>
  <si>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</si>
  <si>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</si>
  <si>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</si>
  <si>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</si>
  <si>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</si>
  <si>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</si>
  <si>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</si>
  <si>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</si>
  <si>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</si>
  <si>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</si>
  <si>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</si>
  <si>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</si>
  <si>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</si>
  <si>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</si>
  <si>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</si>
  <si>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</si>
  <si>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</si>
  <si>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</si>
  <si>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</si>
  <si>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</si>
  <si>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</si>
  <si>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</si>
  <si>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</si>
  <si>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</si>
  <si>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</si>
  <si>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</si>
  <si>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</si>
  <si>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</si>
  <si>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</si>
  <si>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</si>
  <si>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</si>
  <si>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</si>
  <si>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</si>
  <si>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</si>
  <si>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</si>
  <si>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</si>
  <si>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</si>
  <si>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</si>
  <si>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</si>
  <si>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</si>
  <si>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</si>
  <si>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</si>
  <si>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</si>
  <si>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</si>
  <si>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</si>
  <si>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</si>
  <si>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</si>
  <si>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</si>
  <si>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</si>
  <si>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</si>
  <si>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</si>
  <si>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</si>
  <si>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</si>
  <si>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</si>
  <si>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</si>
  <si>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</si>
  <si>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</si>
  <si>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</si>
  <si>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</si>
  <si>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</si>
  <si>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</si>
  <si>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</si>
  <si>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</si>
  <si>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</si>
  <si>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</si>
  <si>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</si>
  <si>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</si>
  <si>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</si>
  <si>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</si>
  <si>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</si>
  <si>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</si>
  <si>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</si>
  <si>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</si>
  <si>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</si>
  <si>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</si>
  <si>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</si>
  <si>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</si>
  <si>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</si>
  <si>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</si>
  <si>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</si>
  <si>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</si>
  <si>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</si>
  <si>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</si>
  <si>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</si>
  <si>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</si>
  <si>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</si>
  <si>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</si>
  <si>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</si>
  <si>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</si>
  <si>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</si>
  <si>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</si>
  <si>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</si>
  <si>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</si>
  <si>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</si>
  <si>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</si>
  <si>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</si>
  <si>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</si>
  <si>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</si>
  <si>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</si>
  <si>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</si>
  <si>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</si>
  <si>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</si>
  <si>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</si>
  <si>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</si>
  <si>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</si>
  <si>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</si>
  <si>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</si>
  <si>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</si>
  <si>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</si>
  <si>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</si>
  <si>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</si>
  <si>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</si>
  <si>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</si>
  <si>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</si>
  <si>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</si>
  <si>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</si>
  <si>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</si>
  <si>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</si>
  <si>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</si>
  <si>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</si>
  <si>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</si>
  <si>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</si>
  <si>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</si>
  <si>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</si>
  <si>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</si>
  <si>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</si>
  <si>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</si>
  <si>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</si>
  <si>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</si>
  <si>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</si>
  <si>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</si>
  <si>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</si>
  <si>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</si>
  <si>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</si>
  <si>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</si>
  <si>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</si>
  <si>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</si>
  <si>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</si>
  <si>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</si>
  <si>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</si>
  <si>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</si>
  <si>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</si>
  <si>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</si>
  <si>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</si>
  <si>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</si>
  <si>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</si>
  <si>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</si>
  <si>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</si>
  <si>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</si>
  <si>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</si>
  <si>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</si>
  <si>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</si>
  <si>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</si>
  <si>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</si>
  <si>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</si>
  <si>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</si>
  <si>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</si>
  <si>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</si>
  <si>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</si>
  <si>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</si>
  <si>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</si>
  <si>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</si>
  <si>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</si>
  <si>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</si>
  <si>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</si>
  <si>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</si>
  <si>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</si>
  <si>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</si>
  <si>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</si>
  <si>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</si>
  <si>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</si>
  <si>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</si>
  <si>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</si>
  <si>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</si>
  <si>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</si>
  <si>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</si>
  <si>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</si>
  <si>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</si>
  <si>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</si>
  <si>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</si>
  <si>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</si>
  <si>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</si>
  <si>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</si>
  <si>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</si>
  <si>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</si>
  <si>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</si>
  <si>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</si>
  <si>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</si>
  <si>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</si>
  <si>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</si>
  <si>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</si>
  <si>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</si>
  <si>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</si>
  <si>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</si>
  <si>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</si>
  <si>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</si>
  <si>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</si>
  <si>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</si>
  <si>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</si>
  <si>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</si>
  <si>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</si>
  <si>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</si>
  <si>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</si>
  <si>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</si>
  <si>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</si>
  <si>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</si>
  <si>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</si>
  <si>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</si>
  <si>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</si>
  <si>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</si>
  <si>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</si>
  <si>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</si>
  <si>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</si>
  <si>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</si>
  <si>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</si>
  <si>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</si>
  <si>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</si>
  <si>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</si>
  <si>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</si>
  <si>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</si>
  <si>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</si>
  <si>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</si>
  <si>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</si>
  <si>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</si>
  <si>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</si>
  <si>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</si>
  <si>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</si>
  <si>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</si>
  <si>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</si>
  <si>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</si>
  <si>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</si>
  <si>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</si>
  <si>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</si>
  <si>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</si>
  <si>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</si>
  <si>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</si>
  <si>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</si>
  <si>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</si>
  <si>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</si>
  <si>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</si>
  <si>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</si>
  <si>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</si>
  <si>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</si>
  <si>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</si>
  <si>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</si>
  <si>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</si>
  <si>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</si>
  <si>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</si>
  <si>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</si>
  <si>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</si>
  <si>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</si>
  <si>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</si>
  <si>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</si>
  <si>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</si>
  <si>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</si>
  <si>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</si>
  <si>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</si>
  <si>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</si>
  <si>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</si>
  <si>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</si>
  <si>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</si>
  <si>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</si>
  <si>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</si>
  <si>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</si>
  <si>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</si>
  <si>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</si>
  <si>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</si>
  <si>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</si>
  <si>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</si>
  <si>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</si>
  <si>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</si>
  <si>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</si>
  <si>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</si>
  <si>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</si>
  <si>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</si>
  <si>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</si>
  <si>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</si>
  <si>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</si>
  <si>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</si>
  <si>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</si>
  <si>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</si>
  <si>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</si>
  <si>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</si>
  <si>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</si>
  <si>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</si>
  <si>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</si>
  <si>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</si>
  <si>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</si>
  <si>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</si>
  <si>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</si>
  <si>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</si>
  <si>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</si>
  <si>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</si>
  <si>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</si>
  <si>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</si>
  <si>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</si>
  <si>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</si>
  <si>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</si>
  <si>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</si>
  <si>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</si>
  <si>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</si>
  <si>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</si>
  <si>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</si>
  <si>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</si>
  <si>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</si>
  <si>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</si>
  <si>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</si>
  <si>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</si>
  <si>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</si>
  <si>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</si>
  <si>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</si>
  <si>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</si>
  <si>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</si>
  <si>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</si>
  <si>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</si>
  <si>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</si>
  <si>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</si>
  <si>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</si>
  <si>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</si>
  <si>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</si>
  <si>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</si>
  <si>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</si>
  <si>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</si>
  <si>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</si>
  <si>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</si>
  <si>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</si>
  <si>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</si>
  <si>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</si>
  <si>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</si>
  <si>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</si>
  <si>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</si>
  <si>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</si>
  <si>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</si>
  <si>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</si>
  <si>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</si>
  <si>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</si>
  <si>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</si>
  <si>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</si>
  <si>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</si>
  <si>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</si>
  <si>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</si>
  <si>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</si>
  <si>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</si>
  <si>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</si>
  <si>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</si>
  <si>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</si>
  <si>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</si>
  <si>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</si>
  <si>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</si>
  <si>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</si>
  <si>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</si>
  <si>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</si>
  <si>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</si>
  <si>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</si>
  <si>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</si>
  <si>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</si>
  <si>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</si>
  <si>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</si>
  <si>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</si>
  <si>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</si>
  <si>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</si>
  <si>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</si>
  <si>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</si>
  <si>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</si>
  <si>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</si>
  <si>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</si>
  <si>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</si>
  <si>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</si>
  <si>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</si>
  <si>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</si>
  <si>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</si>
  <si>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</si>
  <si>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</si>
  <si>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</si>
  <si>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</si>
  <si>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</si>
  <si>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</si>
  <si>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</si>
  <si>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</si>
  <si>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</si>
  <si>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</si>
  <si>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</si>
  <si>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</si>
  <si>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</si>
  <si>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</si>
  <si>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</si>
  <si>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</si>
  <si>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</si>
  <si>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</si>
  <si>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</si>
  <si>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</si>
  <si>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</si>
  <si>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</si>
  <si>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</si>
  <si>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</si>
  <si>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</si>
  <si>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</si>
  <si>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</si>
  <si>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</si>
  <si>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</si>
  <si>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</si>
  <si>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</si>
  <si>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</si>
  <si>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</si>
  <si>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</si>
  <si>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</si>
  <si>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</si>
  <si>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</si>
  <si>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</si>
  <si>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</si>
  <si>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</si>
  <si>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</si>
  <si>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</si>
  <si>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</si>
  <si>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</si>
  <si>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</si>
  <si>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</si>
  <si>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</si>
  <si>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</si>
  <si>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</si>
  <si>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</si>
  <si>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</si>
  <si>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</si>
  <si>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</si>
  <si>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</si>
  <si>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</si>
  <si>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</si>
  <si>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</si>
  <si>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</si>
  <si>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</si>
  <si>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</si>
  <si>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</si>
  <si>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</si>
  <si>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</si>
  <si>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</si>
  <si>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</si>
  <si>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</si>
  <si>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</si>
  <si>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</si>
  <si>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</si>
  <si>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</si>
  <si>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</si>
  <si>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</si>
  <si>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</si>
  <si>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</si>
  <si>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</si>
  <si>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</si>
  <si>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</si>
  <si>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</si>
  <si>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</si>
  <si>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</si>
  <si>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</si>
  <si>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</si>
  <si>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</si>
  <si>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</si>
  <si>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</si>
  <si>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</si>
  <si>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</si>
  <si>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</si>
  <si>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</si>
  <si>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</si>
  <si>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</si>
  <si>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</si>
  <si>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</si>
  <si>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</si>
  <si>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</si>
  <si>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</si>
  <si>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</si>
  <si>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</si>
  <si>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</si>
  <si>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</si>
  <si>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</si>
  <si>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</si>
  <si>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</si>
  <si>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</si>
  <si>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</si>
  <si>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</si>
  <si>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</si>
  <si>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</si>
  <si>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</si>
  <si>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</si>
  <si>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</si>
  <si>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</si>
  <si>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</si>
  <si>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</si>
  <si>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</si>
  <si>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</si>
  <si>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</si>
  <si>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</si>
  <si>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</si>
  <si>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</si>
  <si>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</si>
  <si>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</si>
  <si>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</si>
  <si>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</si>
  <si>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</si>
  <si>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</si>
  <si>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</si>
  <si>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</si>
  <si>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</si>
  <si>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</si>
  <si>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</si>
  <si>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</si>
  <si>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</si>
  <si>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</si>
  <si>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</si>
  <si>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</si>
  <si>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</si>
  <si>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</si>
  <si>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</si>
  <si>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</si>
  <si>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</si>
  <si>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</si>
  <si>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</si>
  <si>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</si>
  <si>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</si>
  <si>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</si>
  <si>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</si>
  <si>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</si>
  <si>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</si>
  <si>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</si>
  <si>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</si>
  <si>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</si>
  <si>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</si>
  <si>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</si>
  <si>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</si>
  <si>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</si>
  <si>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</si>
  <si>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</si>
  <si>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</si>
  <si>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</si>
  <si>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</si>
  <si>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</si>
  <si>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</si>
  <si>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</si>
  <si>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</si>
  <si>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</si>
  <si>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</si>
  <si>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</si>
  <si>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</si>
  <si>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</si>
  <si>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</si>
  <si>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</si>
  <si>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</si>
  <si>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</si>
  <si>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</si>
  <si>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</si>
  <si>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</si>
  <si>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</si>
  <si>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</si>
  <si>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</si>
  <si>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</si>
  <si>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</si>
  <si>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</si>
  <si>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</si>
  <si>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</si>
  <si>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</si>
  <si>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</si>
  <si>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</si>
  <si>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</si>
  <si>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</si>
  <si>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</si>
  <si>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</si>
  <si>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</si>
  <si>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</si>
  <si>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</si>
  <si>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</si>
  <si>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</si>
  <si>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</si>
  <si>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</si>
  <si>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</si>
  <si>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</si>
  <si>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</si>
  <si>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</si>
  <si>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</si>
  <si>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</si>
  <si>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</si>
  <si>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</si>
  <si>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</si>
  <si>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</si>
  <si>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</si>
  <si>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</si>
  <si>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</si>
  <si>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</si>
  <si>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</si>
  <si>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</si>
  <si>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</si>
  <si>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</si>
  <si>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</si>
  <si>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</si>
  <si>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</si>
  <si>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</si>
  <si>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</si>
  <si>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</si>
  <si>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</si>
  <si>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</si>
  <si>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</si>
  <si>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</si>
  <si>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</si>
  <si>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</si>
  <si>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</si>
  <si>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</si>
  <si>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</si>
  <si>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</si>
  <si>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</si>
  <si>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</si>
  <si>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</si>
  <si>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</si>
  <si>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</si>
  <si>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</si>
  <si>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</si>
  <si>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</si>
  <si>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</si>
  <si>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</si>
  <si>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</si>
  <si>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</si>
  <si>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</si>
  <si>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</si>
  <si>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</si>
  <si>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</si>
  <si>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</si>
  <si>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</si>
  <si>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</si>
  <si>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</si>
  <si>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</si>
  <si>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</si>
  <si>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</si>
  <si>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</si>
  <si>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</si>
  <si>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</si>
  <si>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</si>
  <si>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</si>
  <si>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</si>
  <si>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</si>
  <si>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</si>
  <si>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</si>
  <si>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</si>
  <si>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</si>
  <si>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</si>
  <si>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</si>
  <si>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</si>
  <si>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</si>
  <si>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</si>
  <si>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</si>
  <si>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</si>
  <si>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</si>
  <si>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</si>
  <si>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</si>
  <si>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</si>
  <si>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</si>
  <si>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</si>
  <si>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</si>
  <si>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</si>
  <si>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</si>
  <si>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</si>
  <si>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</si>
  <si>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</si>
  <si>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</si>
  <si>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</si>
  <si>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</si>
  <si>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</si>
  <si>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</si>
  <si>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</si>
  <si>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</si>
  <si>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</si>
  <si>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</si>
  <si>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</si>
  <si>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</si>
  <si>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</si>
  <si>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</si>
  <si>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</si>
  <si>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</si>
  <si>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</si>
  <si>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</si>
  <si>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</si>
  <si>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</si>
  <si>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</si>
  <si>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</si>
  <si>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</si>
  <si>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</si>
  <si>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</si>
  <si>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</si>
  <si>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</si>
  <si>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</si>
  <si>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</si>
  <si>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</si>
  <si>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</si>
  <si>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</si>
  <si>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</si>
  <si>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</si>
  <si>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</si>
  <si>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</si>
  <si>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</si>
  <si>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</si>
  <si>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</si>
  <si>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</si>
  <si>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</si>
  <si>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</si>
  <si>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</si>
  <si>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</si>
  <si>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</si>
  <si>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</si>
  <si>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</si>
  <si>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</si>
  <si>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</si>
  <si>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</si>
  <si>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</si>
  <si>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</si>
  <si>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</si>
  <si>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</si>
  <si>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</si>
  <si>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</si>
  <si>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</si>
  <si>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</si>
  <si>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</si>
  <si>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</si>
  <si>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</si>
  <si>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</si>
  <si>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</si>
  <si>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</si>
  <si>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</si>
  <si>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</si>
  <si>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</si>
  <si>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</si>
  <si>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</si>
  <si>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</si>
  <si>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</si>
  <si>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</si>
  <si>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</si>
  <si>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</si>
  <si>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</si>
  <si>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</si>
  <si>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</si>
  <si>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</si>
  <si>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</si>
  <si>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</si>
  <si>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</si>
  <si>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</si>
  <si>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</si>
  <si>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</si>
  <si>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</si>
  <si>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</si>
  <si>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</si>
  <si>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</si>
  <si>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</si>
  <si>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</si>
  <si>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</si>
  <si>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</si>
  <si>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</si>
  <si>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</si>
  <si>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</si>
  <si>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</si>
  <si>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</si>
  <si>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</si>
  <si>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</si>
  <si>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</si>
  <si>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</si>
  <si>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</si>
  <si>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</si>
  <si>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</si>
  <si>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</si>
  <si>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</si>
  <si>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</si>
  <si>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</si>
  <si>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</si>
  <si>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</si>
  <si>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</si>
  <si>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</si>
  <si>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</si>
  <si>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</si>
  <si>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</si>
  <si>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</si>
  <si>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</si>
  <si>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</si>
  <si>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</si>
  <si>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</si>
  <si>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</si>
  <si>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</si>
  <si>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</si>
  <si>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</si>
  <si>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</si>
  <si>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</si>
  <si>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</si>
  <si>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</si>
  <si>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</si>
  <si>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</si>
  <si>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</si>
  <si>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</si>
  <si>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</si>
  <si>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</si>
  <si>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</si>
  <si>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</si>
  <si>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</si>
  <si>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</si>
  <si>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</si>
  <si>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</si>
  <si>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</si>
  <si>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</si>
  <si>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</si>
  <si>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</si>
  <si>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</si>
  <si>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</si>
  <si>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</si>
  <si>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</si>
  <si>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</si>
  <si>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</si>
  <si>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</si>
  <si>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</si>
  <si>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</si>
  <si>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</si>
  <si>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</si>
  <si>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</si>
  <si>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</si>
  <si>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</si>
  <si>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</si>
  <si>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</si>
  <si>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</si>
  <si>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</si>
  <si>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</si>
  <si>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</si>
  <si>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</si>
  <si>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</si>
  <si>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</si>
  <si>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</si>
  <si>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</si>
  <si>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</si>
  <si>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</si>
  <si>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</si>
  <si>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</si>
  <si>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</si>
  <si>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</si>
  <si>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</si>
  <si>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</si>
  <si>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</si>
  <si>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</si>
  <si>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</si>
  <si>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</si>
  <si>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</si>
  <si>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</si>
  <si>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</si>
  <si>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</si>
  <si>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</si>
  <si>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</si>
  <si>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</si>
  <si>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</si>
  <si>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</si>
  <si>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</si>
  <si>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</si>
  <si>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</si>
  <si>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</si>
  <si>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</si>
  <si>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</si>
  <si>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</si>
  <si>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</si>
  <si>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</si>
  <si>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</si>
  <si>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</si>
  <si>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</si>
  <si>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</si>
  <si>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</si>
  <si>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</si>
  <si>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</si>
  <si>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</si>
  <si>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</si>
  <si>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</si>
  <si>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</si>
  <si>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</si>
  <si>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</si>
  <si>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</si>
  <si>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</si>
  <si>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</si>
  <si>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</si>
  <si>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</si>
  <si>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</si>
  <si>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</si>
  <si>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</si>
  <si>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</si>
  <si>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</si>
  <si>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</si>
  <si>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</si>
  <si>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</si>
  <si>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</si>
  <si>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</si>
  <si>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</si>
  <si>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</si>
  <si>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</si>
  <si>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</si>
  <si>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</si>
  <si>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</si>
  <si>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</si>
  <si>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</si>
  <si>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</si>
  <si>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</si>
  <si>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</si>
  <si>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</si>
  <si>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</si>
  <si>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</si>
  <si>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</si>
  <si>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</si>
  <si>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</si>
  <si>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</si>
  <si>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</si>
  <si>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</si>
  <si>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</si>
  <si>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</si>
  <si>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</si>
  <si>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</si>
  <si>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</si>
  <si>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</si>
  <si>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</si>
  <si>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</si>
  <si>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</si>
  <si>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</si>
  <si>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</si>
  <si>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</si>
  <si>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</si>
  <si>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</si>
  <si>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</si>
  <si>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</si>
  <si>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</si>
  <si>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</si>
  <si>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</si>
  <si>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</si>
  <si>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</si>
  <si>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</si>
  <si>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</si>
  <si>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</si>
  <si>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</si>
  <si>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</si>
  <si>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</si>
  <si>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</si>
  <si>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</si>
  <si>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</si>
  <si>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</si>
  <si>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</si>
  <si>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</si>
  <si>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</si>
  <si>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</si>
  <si>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</si>
  <si>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</si>
  <si>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</si>
  <si>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</si>
  <si>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</si>
  <si>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</si>
  <si>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</si>
  <si>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</si>
  <si>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</si>
  <si>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</si>
  <si>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</si>
  <si>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</si>
  <si>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</si>
  <si>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</si>
  <si>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</si>
  <si>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</si>
  <si>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</si>
  <si>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</si>
  <si>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</si>
  <si>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</si>
  <si>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</si>
  <si>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</si>
  <si>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</si>
  <si>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</si>
  <si>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</si>
  <si>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</si>
  <si>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</si>
  <si>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</si>
  <si>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</si>
  <si>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</si>
  <si>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</si>
  <si>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</si>
  <si>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</si>
  <si>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</si>
  <si>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</si>
  <si>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</si>
  <si>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</si>
  <si>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</si>
  <si>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</si>
  <si>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</si>
  <si>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</si>
  <si>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</si>
  <si>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</si>
  <si>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</si>
  <si>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</si>
  <si>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</si>
  <si>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</si>
  <si>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</si>
  <si>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</si>
  <si>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</si>
  <si>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</si>
  <si>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</si>
  <si>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</si>
  <si>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</si>
  <si>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</si>
  <si>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</si>
  <si>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</si>
  <si>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</si>
  <si>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</si>
  <si>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</si>
  <si>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</si>
  <si>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</si>
  <si>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</si>
  <si>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</si>
  <si>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</si>
  <si>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</si>
  <si>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</si>
  <si>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</si>
  <si>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</si>
  <si>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</si>
  <si>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</si>
  <si>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</si>
  <si>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</si>
  <si>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</si>
  <si>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</si>
  <si>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</si>
  <si>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</si>
  <si>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</si>
  <si>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</si>
  <si>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</si>
  <si>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</si>
  <si>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</si>
  <si>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</si>
  <si>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</si>
  <si>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</si>
  <si>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</si>
  <si>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</si>
  <si>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</si>
  <si>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</si>
  <si>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</si>
  <si>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</si>
  <si>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</si>
  <si>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</si>
  <si>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</si>
  <si>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</si>
  <si>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</si>
  <si>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</si>
  <si>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</si>
  <si>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</si>
  <si>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</si>
  <si>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</si>
  <si>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</si>
  <si>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</si>
  <si>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</si>
  <si>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</si>
  <si>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</si>
  <si>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</si>
  <si>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</si>
  <si>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</si>
  <si>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</si>
  <si>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</si>
  <si>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</si>
  <si>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</si>
  <si>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</si>
  <si>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</si>
  <si>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</si>
  <si>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</si>
  <si>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</si>
  <si>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</si>
  <si>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</si>
  <si>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</si>
  <si>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</si>
  <si>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</si>
  <si>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</si>
  <si>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</si>
  <si>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</si>
  <si>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</si>
  <si>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</si>
  <si>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</si>
  <si>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</si>
  <si>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</si>
  <si>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</si>
  <si>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</si>
  <si>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</si>
  <si>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</si>
  <si>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</si>
  <si>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</si>
  <si>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</si>
  <si>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</si>
  <si>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</si>
  <si>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</si>
  <si>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</si>
  <si>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</si>
  <si>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</si>
  <si>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</si>
  <si>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</si>
  <si>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</si>
  <si>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</si>
  <si>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</si>
  <si>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</si>
  <si>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</si>
  <si>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</si>
  <si>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</si>
  <si>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</si>
  <si>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</si>
  <si>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</si>
  <si>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</si>
  <si>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</si>
  <si>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</si>
  <si>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</si>
  <si>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</si>
  <si>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</si>
  <si>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</si>
  <si>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</si>
  <si>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</si>
  <si>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</si>
  <si>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</si>
  <si>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</si>
  <si>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</si>
  <si>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</si>
  <si>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</si>
  <si>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</si>
  <si>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</si>
  <si>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</si>
  <si>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</si>
  <si>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</si>
  <si>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</si>
  <si>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</si>
  <si>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</si>
  <si>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</si>
  <si>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</si>
  <si>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</si>
  <si>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</si>
  <si>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</si>
  <si>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</si>
  <si>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</si>
  <si>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</si>
  <si>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</si>
  <si>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</si>
  <si>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</si>
  <si>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</si>
  <si>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</si>
  <si>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</si>
  <si>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</si>
  <si>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</si>
  <si>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</si>
  <si>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</si>
  <si>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</si>
  <si>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</si>
  <si>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</si>
  <si>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</si>
  <si>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</si>
  <si>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</si>
  <si>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</si>
  <si>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</si>
  <si>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</si>
  <si>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</si>
  <si>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</si>
  <si>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</si>
  <si>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</si>
  <si>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</si>
  <si>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</si>
  <si>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</si>
  <si>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</si>
  <si>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</si>
  <si>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</si>
  <si>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</si>
  <si>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</si>
  <si>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</si>
  <si>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</si>
  <si>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</si>
  <si>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</si>
  <si>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</si>
  <si>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</si>
  <si>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</si>
  <si>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</si>
  <si>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</si>
  <si>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</si>
  <si>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</si>
  <si>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</si>
  <si>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</si>
  <si>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</si>
  <si>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</si>
  <si>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</si>
  <si>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</si>
  <si>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</si>
  <si>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</si>
  <si>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</si>
  <si>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</si>
  <si>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</si>
  <si>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</si>
  <si>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</si>
  <si>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</si>
  <si>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</si>
  <si>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</si>
  <si>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</si>
  <si>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</si>
  <si>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</si>
  <si>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</si>
  <si>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</si>
  <si>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</si>
  <si>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</si>
  <si>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</si>
  <si>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</si>
  <si>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</si>
  <si>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</si>
  <si>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</si>
  <si>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</si>
  <si>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</si>
  <si>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</si>
  <si>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</si>
  <si>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</si>
  <si>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</si>
  <si>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</si>
  <si>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</si>
  <si>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</si>
  <si>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</si>
  <si>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</si>
  <si>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</si>
  <si>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</si>
  <si>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</si>
  <si>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</si>
  <si>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</si>
  <si>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</si>
  <si>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</si>
  <si>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</si>
  <si>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</si>
  <si>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</si>
  <si>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</si>
  <si>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</si>
  <si>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</si>
  <si>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</si>
  <si>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</si>
  <si>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</si>
  <si>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</si>
  <si>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</si>
  <si>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</si>
  <si>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</si>
  <si>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</si>
  <si>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</si>
  <si>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</si>
  <si>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</si>
  <si>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</si>
  <si>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</si>
  <si>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</si>
  <si>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</si>
  <si>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</si>
  <si>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</si>
  <si>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</si>
  <si>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</si>
  <si>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</si>
  <si>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</si>
  <si>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</si>
  <si>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</si>
  <si>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</si>
  <si>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</si>
  <si>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</si>
  <si>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</si>
  <si>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</si>
  <si>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</si>
  <si>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</si>
  <si>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</si>
  <si>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</si>
  <si>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</si>
  <si>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</si>
  <si>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</si>
  <si>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</si>
  <si>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</si>
  <si>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</si>
  <si>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</si>
  <si>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</si>
  <si>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</si>
  <si>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</si>
  <si>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</si>
  <si>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</si>
  <si>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</si>
  <si>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</si>
  <si>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</si>
  <si>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</si>
  <si>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</si>
  <si>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</si>
  <si>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</si>
  <si>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</si>
  <si>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</si>
  <si>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</si>
  <si>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</si>
  <si>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</si>
  <si>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</si>
  <si>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</si>
  <si>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</si>
  <si>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</si>
  <si>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</si>
  <si>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</si>
  <si>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</si>
  <si>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</si>
  <si>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</si>
  <si>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</si>
  <si>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</si>
  <si>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</si>
  <si>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</si>
  <si>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</si>
  <si>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</si>
  <si>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</si>
  <si>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</si>
  <si>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</si>
  <si>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</si>
  <si>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</si>
  <si>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</si>
  <si>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</si>
  <si>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</si>
  <si>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</si>
  <si>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</si>
  <si>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</si>
  <si>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</si>
  <si>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</si>
  <si>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</si>
  <si>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</si>
  <si>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</si>
  <si>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</si>
  <si>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</si>
  <si>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</si>
  <si>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</si>
  <si>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</si>
  <si>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</si>
  <si>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</si>
  <si>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</si>
  <si>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</si>
  <si>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</si>
  <si>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</si>
  <si>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</si>
  <si>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</si>
  <si>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</si>
  <si>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</si>
  <si>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</si>
  <si>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</si>
  <si>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</si>
  <si>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</si>
  <si>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</si>
  <si>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</si>
  <si>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</si>
  <si>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</si>
  <si>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</si>
  <si>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</si>
  <si>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</si>
  <si>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</si>
  <si>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</si>
  <si>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</si>
  <si>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</si>
  <si>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</si>
  <si>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</si>
  <si>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</si>
  <si>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</si>
  <si>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</si>
  <si>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</si>
  <si>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</si>
  <si>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</si>
  <si>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</si>
  <si>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</si>
  <si>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</si>
  <si>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</si>
  <si>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</si>
  <si>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</si>
  <si>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</si>
  <si>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</si>
  <si>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</si>
  <si>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</si>
  <si>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</si>
  <si>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</si>
  <si>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</si>
  <si>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</si>
  <si>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</si>
  <si>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</si>
  <si>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</si>
  <si>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</si>
  <si>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</si>
  <si>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</si>
  <si>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</si>
  <si>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</si>
  <si>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</si>
  <si>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</si>
  <si>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</si>
  <si>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</si>
  <si>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</si>
  <si>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</si>
  <si>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</si>
  <si>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</si>
  <si>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</si>
  <si>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</si>
  <si>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</si>
  <si>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</si>
  <si>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</si>
  <si>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</si>
  <si>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</si>
  <si>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</si>
  <si>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</si>
  <si>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</si>
  <si>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</si>
  <si>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</si>
  <si>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</si>
  <si>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</si>
  <si>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</si>
  <si>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</si>
  <si>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</si>
  <si>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</si>
  <si>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</si>
  <si>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</si>
  <si>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</si>
  <si>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</si>
  <si>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</si>
  <si>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</si>
  <si>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</si>
  <si>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</si>
  <si>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</si>
  <si>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</si>
  <si>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</si>
  <si>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</si>
  <si>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</si>
  <si>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</si>
  <si>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</si>
  <si>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</si>
  <si>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</si>
  <si>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</si>
  <si>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</si>
  <si>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</si>
  <si>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</si>
  <si>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</si>
  <si>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</si>
  <si>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</si>
  <si>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</si>
  <si>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</si>
  <si>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</si>
  <si>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</si>
  <si>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</si>
  <si>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</si>
  <si>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</si>
  <si>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</si>
  <si>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</si>
  <si>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</si>
  <si>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</si>
  <si>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</si>
  <si>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</si>
  <si>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</si>
  <si>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</si>
  <si>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</si>
  <si>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</si>
  <si>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</si>
  <si>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</si>
  <si>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</si>
  <si>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</si>
  <si>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</si>
  <si>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</si>
  <si>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</si>
  <si>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</si>
  <si>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</si>
  <si>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</si>
  <si>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</si>
  <si>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</si>
  <si>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</si>
  <si>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</si>
  <si>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</si>
  <si>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</si>
  <si>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</si>
  <si>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</si>
  <si>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</si>
  <si>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</si>
  <si>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</si>
  <si>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</si>
  <si>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</si>
  <si>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</si>
  <si>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</si>
  <si>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</si>
  <si>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</si>
  <si>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</si>
  <si>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</si>
  <si>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</si>
  <si>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</si>
  <si>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</si>
  <si>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</si>
  <si>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</si>
  <si>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</si>
  <si>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</si>
  <si>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</si>
  <si>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</si>
  <si>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</si>
  <si>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</si>
  <si>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</si>
  <si>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</si>
  <si>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</si>
  <si>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</si>
  <si>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</si>
  <si>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</si>
  <si>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</si>
  <si>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</si>
  <si>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</si>
  <si>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</si>
  <si>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</si>
  <si>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</si>
  <si>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</si>
  <si>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</si>
  <si>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</si>
  <si>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</si>
  <si>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</si>
  <si>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</si>
  <si>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</si>
  <si>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</si>
  <si>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</si>
  <si>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</si>
  <si>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</si>
  <si>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</si>
  <si>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</si>
  <si>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</si>
  <si>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</si>
  <si>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</si>
  <si>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</si>
  <si>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</si>
  <si>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</si>
  <si>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</si>
  <si>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</si>
  <si>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</si>
  <si>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</si>
  <si>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</si>
  <si>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</si>
  <si>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</si>
  <si>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</si>
  <si>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</si>
  <si>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</si>
  <si>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</si>
  <si>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</si>
  <si>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</si>
  <si>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</si>
  <si>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</si>
  <si>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</si>
  <si>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</si>
  <si>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</si>
  <si>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</si>
  <si>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</si>
  <si>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</si>
  <si>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</si>
  <si>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</si>
  <si>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</si>
  <si>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</si>
  <si>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</si>
  <si>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</si>
  <si>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</si>
  <si>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</si>
  <si>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</si>
  <si>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</si>
  <si>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</si>
  <si>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</si>
  <si>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</si>
  <si>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</si>
  <si>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</si>
  <si>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</si>
  <si>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</si>
  <si>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</si>
  <si>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</si>
  <si>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</si>
  <si>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</si>
  <si>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</si>
  <si>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</si>
  <si>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</si>
  <si>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</si>
  <si>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</si>
  <si>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</si>
  <si>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</si>
  <si>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</si>
  <si>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</si>
  <si>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</si>
  <si>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</si>
  <si>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</si>
  <si>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</si>
  <si>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</si>
  <si>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</si>
  <si>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</si>
  <si>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</si>
  <si>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</si>
  <si>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</si>
  <si>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</si>
  <si>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</si>
  <si>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</si>
  <si>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</si>
  <si>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</si>
  <si>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</si>
  <si>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</si>
  <si>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</si>
  <si>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</si>
  <si>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</si>
  <si>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</si>
  <si>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</si>
  <si>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</si>
  <si>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</si>
  <si>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</si>
  <si>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</si>
  <si>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</si>
  <si>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</si>
  <si>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</si>
  <si>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</si>
  <si>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</si>
  <si>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</si>
  <si>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</si>
  <si>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</si>
  <si>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</si>
  <si>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</si>
  <si>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</si>
  <si>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</si>
  <si>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</si>
  <si>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</si>
  <si>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</si>
  <si>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</si>
  <si>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</si>
  <si>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</si>
  <si>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</si>
  <si>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</si>
  <si>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</si>
  <si>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</si>
  <si>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</si>
  <si>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</si>
  <si>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</si>
  <si>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</si>
  <si>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</si>
  <si>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</si>
  <si>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</si>
  <si>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</si>
  <si>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</si>
  <si>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</si>
  <si>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</si>
  <si>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</si>
  <si>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</si>
  <si>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</si>
  <si>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</si>
  <si>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</si>
  <si>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</si>
  <si>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</si>
  <si>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</si>
  <si>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</si>
  <si>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</si>
  <si>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</si>
  <si>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</si>
  <si>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</si>
  <si>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</si>
  <si>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</si>
  <si>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</si>
  <si>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</si>
  <si>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</si>
  <si>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</si>
  <si>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</si>
  <si>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</si>
  <si>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</si>
  <si>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</si>
  <si>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</si>
  <si>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</si>
  <si>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</si>
  <si>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</si>
  <si>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</si>
  <si>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</si>
  <si>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</si>
  <si>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</si>
  <si>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</si>
  <si>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</si>
  <si>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</si>
  <si>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</si>
  <si>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</si>
  <si>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</si>
  <si>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</si>
  <si>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</si>
  <si>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</si>
  <si>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</si>
  <si>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</si>
  <si>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</si>
  <si>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</si>
  <si>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</si>
  <si>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</si>
  <si>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</si>
  <si>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</si>
  <si>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</si>
  <si>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</si>
  <si>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</si>
  <si>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</si>
  <si>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</si>
  <si>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</si>
  <si>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</si>
  <si>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</si>
  <si>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</si>
  <si>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</si>
  <si>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</si>
  <si>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</si>
  <si>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</si>
  <si>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</si>
  <si>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</si>
  <si>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</si>
  <si>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</si>
  <si>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</si>
  <si>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</si>
  <si>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</si>
  <si>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</si>
  <si>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</si>
  <si>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</si>
  <si>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</si>
  <si>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</si>
  <si>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</si>
  <si>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</si>
  <si>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</si>
  <si>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</si>
  <si>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</si>
  <si>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</si>
  <si>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</si>
  <si>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</si>
  <si>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</si>
  <si>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</si>
  <si>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</si>
  <si>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</si>
  <si>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</si>
  <si>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</si>
  <si>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</si>
  <si>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</si>
  <si>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</si>
  <si>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</si>
  <si>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</si>
  <si>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</si>
  <si>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</si>
  <si>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</si>
  <si>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</si>
  <si>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</si>
  <si>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</si>
  <si>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</si>
  <si>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</si>
  <si>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</si>
  <si>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</si>
  <si>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</si>
  <si>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</si>
  <si>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</si>
  <si>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</si>
  <si>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</si>
  <si>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</si>
  <si>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</si>
  <si>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</si>
  <si>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</si>
  <si>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</si>
  <si>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</si>
  <si>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</si>
  <si>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</si>
  <si>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</si>
  <si>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</si>
  <si>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</si>
  <si>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</si>
  <si>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</si>
  <si>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</si>
  <si>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</si>
  <si>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</si>
  <si>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</si>
  <si>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</si>
  <si>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</si>
  <si>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</si>
  <si>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</si>
  <si>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</si>
  <si>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</si>
  <si>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</si>
  <si>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</si>
  <si>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</si>
  <si>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</si>
  <si>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</si>
  <si>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</si>
  <si>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</si>
  <si>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</si>
  <si>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</si>
  <si>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</si>
  <si>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</si>
  <si>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</si>
  <si>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</si>
  <si>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</si>
  <si>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</si>
  <si>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</si>
  <si>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</si>
  <si>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</si>
  <si>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</si>
  <si>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</si>
  <si>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</si>
  <si>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</si>
  <si>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</si>
  <si>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</si>
  <si>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</si>
  <si>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</si>
  <si>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</si>
  <si>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</si>
  <si>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</si>
  <si>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</si>
  <si>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</si>
  <si>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</si>
  <si>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</si>
  <si>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</si>
  <si>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</si>
  <si>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</si>
  <si>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</si>
  <si>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</si>
  <si>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</si>
  <si>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</si>
  <si>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</si>
  <si>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</si>
  <si>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</si>
  <si>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</si>
  <si>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</si>
  <si>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</si>
  <si>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</si>
  <si>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</si>
  <si>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</si>
  <si>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</si>
  <si>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</si>
  <si>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</si>
  <si>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</si>
  <si>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</si>
  <si>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</si>
  <si>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</si>
  <si>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</si>
  <si>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</si>
  <si>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</si>
  <si>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</si>
  <si>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</si>
  <si>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</si>
  <si>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</si>
  <si>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</si>
  <si>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</si>
  <si>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</si>
  <si>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</si>
  <si>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</si>
  <si>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</si>
  <si>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</si>
  <si>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</si>
  <si>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</si>
  <si>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</si>
  <si>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</si>
  <si>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</si>
  <si>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</si>
  <si>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</si>
  <si>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</si>
  <si>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</si>
  <si>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</si>
  <si>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</si>
  <si>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</si>
  <si>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</si>
  <si>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</si>
  <si>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</si>
  <si>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</si>
  <si>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</si>
  <si>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</si>
  <si>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</si>
  <si>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</si>
  <si>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</si>
  <si>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</si>
  <si>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</si>
  <si>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</si>
  <si>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</si>
  <si>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</si>
  <si>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</si>
  <si>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</si>
  <si>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</si>
  <si>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</si>
  <si>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</si>
  <si>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</si>
  <si>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</si>
  <si>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</si>
  <si>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</si>
  <si>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</si>
  <si>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</si>
  <si>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</si>
  <si>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</si>
  <si>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</si>
  <si>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</si>
  <si>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</si>
  <si>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</si>
  <si>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</si>
  <si>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</si>
  <si>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</si>
  <si>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</si>
  <si>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</si>
  <si>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</si>
  <si>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</si>
  <si>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</si>
  <si>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</si>
  <si>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</si>
  <si>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</si>
  <si>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</si>
  <si>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</si>
  <si>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</si>
  <si>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</si>
  <si>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</si>
  <si>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</si>
  <si>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</si>
  <si>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</si>
  <si>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</si>
  <si>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</si>
  <si>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</si>
  <si>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</si>
  <si>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</si>
  <si>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</si>
  <si>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</si>
  <si>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</si>
  <si>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</si>
  <si>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</si>
  <si>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</si>
  <si>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</si>
  <si>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</si>
  <si>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</si>
  <si>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</si>
  <si>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</si>
  <si>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</si>
  <si>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</si>
  <si>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</si>
  <si>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</si>
  <si>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</si>
  <si>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</si>
  <si>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</si>
  <si>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</si>
  <si>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</si>
  <si>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</si>
  <si>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</si>
  <si>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</si>
  <si>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</si>
  <si>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</si>
  <si>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</si>
  <si>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</si>
  <si>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</si>
  <si>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</si>
  <si>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</si>
  <si>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</si>
  <si>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</si>
  <si>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</si>
  <si>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</si>
  <si>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</si>
  <si>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</si>
  <si>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</si>
  <si>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</si>
  <si>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</si>
  <si>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</si>
  <si>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</si>
  <si>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</si>
  <si>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</si>
  <si>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</si>
  <si>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</si>
  <si>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</si>
  <si>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</si>
  <si>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</si>
  <si>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</si>
  <si>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</si>
  <si>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</si>
  <si>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</si>
  <si>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</si>
  <si>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</si>
  <si>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</si>
  <si>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</si>
  <si>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</si>
  <si>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</si>
  <si>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</si>
  <si>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</si>
  <si>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</si>
  <si>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</si>
  <si>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</si>
  <si>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</si>
  <si>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</si>
  <si>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</si>
  <si>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</si>
  <si>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</si>
  <si>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</si>
  <si>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</si>
  <si>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</si>
  <si>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</si>
  <si>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</si>
  <si>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</si>
  <si>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</si>
  <si>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</si>
  <si>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</si>
  <si>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</si>
  <si>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</si>
  <si>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</si>
  <si>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</si>
  <si>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</si>
  <si>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</si>
  <si>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</si>
  <si>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</si>
  <si>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</si>
  <si>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</si>
  <si>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</si>
  <si>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</si>
  <si>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</si>
  <si>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</si>
  <si>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</si>
  <si>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</si>
  <si>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</si>
  <si>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</si>
  <si>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</si>
  <si>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</si>
  <si>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</si>
  <si>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</si>
  <si>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</si>
  <si>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</si>
  <si>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</si>
  <si>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</si>
  <si>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</si>
  <si>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</si>
  <si>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</si>
  <si>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</si>
  <si>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</si>
  <si>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</si>
  <si>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</si>
  <si>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</si>
  <si>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</si>
  <si>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</si>
  <si>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</si>
  <si>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</si>
  <si>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</si>
  <si>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</si>
  <si>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</si>
  <si>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</si>
  <si>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</si>
  <si>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</si>
  <si>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</si>
  <si>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</si>
  <si>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</si>
  <si>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</si>
  <si>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</si>
  <si>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</si>
  <si>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</si>
  <si>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</si>
  <si>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</si>
  <si>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</si>
  <si>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</si>
  <si>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</si>
  <si>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</si>
  <si>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</si>
  <si>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</si>
  <si>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</si>
  <si>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</si>
  <si>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</si>
  <si>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</si>
  <si>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</si>
  <si>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</si>
  <si>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</si>
  <si>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</si>
  <si>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</si>
  <si>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</si>
  <si>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</si>
  <si>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</si>
  <si>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</si>
  <si>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</si>
  <si>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</si>
  <si>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</si>
  <si>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</si>
  <si>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</si>
  <si>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</si>
  <si>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</si>
  <si>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</si>
  <si>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</si>
  <si>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</si>
  <si>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</si>
  <si>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</si>
  <si>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</si>
  <si>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</si>
  <si>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</si>
  <si>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</si>
  <si>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</si>
  <si>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</si>
  <si>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</si>
  <si>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</si>
  <si>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</si>
  <si>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</si>
  <si>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</si>
  <si>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</si>
  <si>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</si>
  <si>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</si>
  <si>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</si>
  <si>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</si>
  <si>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</si>
  <si>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</si>
  <si>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</si>
  <si>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</si>
  <si>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</si>
  <si>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</si>
  <si>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</si>
  <si>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</si>
  <si>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</si>
  <si>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</si>
  <si>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</si>
  <si>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</si>
  <si>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</si>
  <si>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</si>
  <si>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</si>
  <si>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</si>
  <si>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</si>
  <si>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</si>
  <si>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</si>
  <si>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</si>
  <si>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</si>
  <si>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</si>
  <si>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</si>
  <si>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</si>
  <si>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</si>
  <si>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</si>
  <si>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</si>
  <si>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</si>
  <si>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</si>
  <si>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</si>
  <si>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</si>
  <si>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</si>
  <si>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</si>
  <si>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</si>
  <si>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</si>
  <si>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</si>
  <si>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</si>
  <si>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</si>
  <si>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</si>
  <si>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</si>
  <si>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</si>
  <si>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</si>
  <si>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</si>
  <si>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</si>
  <si>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</si>
  <si>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</si>
  <si>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</si>
  <si>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</si>
  <si>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</si>
  <si>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</si>
  <si>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</si>
  <si>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</si>
  <si>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</si>
  <si>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</si>
  <si>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</si>
  <si>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</si>
  <si>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</si>
  <si>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</si>
  <si>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</si>
  <si>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</si>
  <si>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</si>
  <si>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</si>
  <si>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</si>
  <si>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</si>
  <si>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</si>
  <si>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</si>
  <si>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</si>
  <si>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</si>
  <si>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</si>
  <si>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</si>
  <si>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</si>
  <si>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</si>
  <si>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</si>
  <si>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</si>
  <si>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</si>
  <si>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</si>
  <si>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</si>
  <si>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</si>
  <si>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</si>
  <si>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</si>
  <si>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</si>
  <si>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</si>
  <si>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</si>
  <si>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</si>
  <si>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</si>
  <si>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</si>
  <si>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</si>
  <si>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</si>
  <si>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</si>
  <si>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</si>
  <si>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</si>
  <si>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</si>
  <si>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</si>
  <si>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</si>
  <si>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</si>
  <si>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</si>
  <si>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</si>
  <si>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</si>
  <si>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</si>
  <si>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</si>
  <si>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</si>
  <si>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</si>
  <si>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</si>
  <si>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</si>
  <si>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</si>
  <si>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</si>
  <si>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</si>
  <si>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</si>
  <si>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</si>
  <si>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</si>
  <si>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</si>
  <si>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</si>
  <si>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</si>
  <si>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</si>
  <si>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</si>
  <si>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</si>
  <si>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</si>
  <si>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</si>
  <si>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</si>
  <si>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</si>
  <si>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</si>
  <si>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</si>
  <si>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</si>
  <si>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</si>
  <si>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</si>
  <si>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</si>
  <si>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</si>
  <si>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</si>
  <si>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</si>
  <si>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</si>
  <si>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</si>
  <si>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</si>
  <si>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</si>
  <si>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</si>
  <si>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</si>
  <si>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</si>
  <si>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</si>
  <si>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</si>
  <si>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</si>
  <si>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</si>
  <si>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</si>
  <si>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</si>
  <si>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</si>
  <si>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</si>
  <si>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</si>
  <si>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</si>
  <si>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</si>
  <si>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</si>
  <si>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</si>
  <si>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</si>
  <si>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</si>
  <si>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</si>
  <si>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</si>
  <si>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</si>
  <si>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</si>
  <si>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</si>
  <si>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</si>
  <si>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</si>
  <si>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</si>
  <si>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</si>
  <si>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</si>
  <si>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</si>
  <si>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</si>
  <si>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</si>
  <si>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</si>
  <si>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</si>
  <si>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</si>
  <si>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</si>
  <si>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</si>
  <si>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</si>
  <si>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</si>
  <si>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</si>
  <si>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</si>
  <si>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</si>
  <si>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</si>
  <si>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</si>
  <si>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</si>
  <si>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</si>
  <si>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</si>
  <si>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</si>
  <si>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</si>
  <si>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</si>
  <si>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</si>
  <si>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</si>
  <si>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</si>
  <si>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</si>
  <si>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</si>
  <si>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</si>
  <si>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</si>
  <si>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</si>
  <si>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</si>
  <si>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</si>
  <si>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</si>
  <si>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</si>
  <si>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</si>
  <si>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</si>
  <si>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</si>
  <si>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</si>
  <si>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</si>
  <si>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</si>
  <si>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</si>
  <si>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</si>
  <si>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</si>
  <si>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</si>
  <si>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</si>
  <si>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</si>
  <si>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</si>
  <si>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</si>
  <si>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</si>
  <si>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</si>
  <si>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</si>
  <si>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</si>
  <si>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</si>
  <si>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</si>
  <si>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</si>
  <si>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</si>
  <si>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</si>
  <si>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</si>
  <si>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</si>
  <si>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</si>
  <si>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</si>
  <si>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</si>
  <si>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</si>
  <si>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</si>
  <si>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</si>
  <si>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</si>
  <si>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</si>
  <si>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</si>
  <si>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</si>
  <si>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</si>
  <si>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</si>
  <si>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</si>
  <si>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</si>
  <si>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</si>
  <si>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</si>
  <si>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</si>
  <si>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</si>
  <si>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</si>
  <si>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</si>
  <si>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</si>
  <si>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</si>
  <si>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</si>
  <si>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</si>
  <si>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</si>
  <si>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</si>
  <si>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</si>
  <si>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</si>
  <si>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</si>
  <si>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</si>
  <si>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</si>
  <si>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</si>
  <si>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</si>
  <si>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</si>
  <si>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</si>
  <si>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</si>
  <si>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</si>
  <si>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</si>
  <si>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</si>
  <si>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</si>
  <si>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</si>
  <si>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</si>
  <si>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</si>
  <si>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</si>
  <si>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</si>
  <si>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</si>
  <si>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</si>
  <si>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</si>
  <si>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</si>
  <si>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</si>
  <si>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</si>
  <si>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</si>
  <si>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</si>
  <si>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</si>
  <si>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</si>
  <si>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</si>
  <si>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</si>
  <si>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</si>
  <si>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</si>
  <si>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</si>
  <si>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</si>
  <si>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</si>
  <si>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</si>
  <si>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</si>
  <si>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</si>
  <si>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</si>
  <si>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</si>
  <si>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</si>
  <si>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</si>
  <si>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</si>
  <si>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</si>
  <si>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</si>
  <si>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</si>
  <si>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</si>
  <si>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</si>
  <si>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</si>
  <si>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</si>
  <si>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</si>
  <si>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</si>
  <si>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</si>
  <si>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</si>
  <si>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</si>
  <si>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</si>
  <si>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</si>
  <si>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</si>
  <si>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</si>
  <si>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</si>
  <si>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</si>
  <si>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</si>
  <si>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</si>
  <si>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</si>
  <si>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</si>
  <si>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</si>
  <si>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</si>
  <si>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</si>
  <si>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</si>
  <si>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</si>
  <si>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</si>
  <si>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</si>
  <si>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</si>
  <si>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</si>
  <si>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</si>
  <si>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</si>
  <si>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</si>
  <si>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</si>
  <si>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</si>
  <si>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</si>
  <si>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</si>
  <si>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</si>
  <si>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</si>
  <si>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</si>
  <si>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</si>
  <si>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</si>
  <si>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</si>
  <si>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</si>
  <si>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</si>
  <si>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</si>
  <si>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</si>
  <si>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</si>
  <si>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</si>
  <si>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</si>
  <si>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</si>
  <si>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</si>
  <si>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</si>
  <si>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</si>
  <si>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</si>
  <si>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</si>
  <si>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</si>
  <si>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</si>
  <si>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</si>
  <si>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</si>
  <si>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</si>
  <si>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</si>
  <si>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</si>
  <si>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</si>
  <si>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</si>
  <si>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</si>
  <si>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</si>
  <si>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</si>
  <si>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</si>
  <si>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</si>
  <si>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</si>
  <si>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</si>
  <si>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</si>
  <si>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</si>
  <si>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</si>
  <si>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</si>
  <si>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</si>
  <si>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</si>
  <si>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</si>
  <si>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</si>
  <si>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</si>
  <si>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</si>
  <si>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</si>
  <si>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</si>
  <si>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</si>
  <si>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</si>
  <si>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</si>
  <si>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</si>
  <si>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</si>
  <si>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</si>
  <si>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</si>
  <si>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</si>
  <si>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</si>
  <si>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</si>
  <si>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</si>
  <si>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</si>
  <si>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</si>
  <si>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</si>
  <si>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</si>
  <si>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</si>
  <si>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</si>
  <si>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</si>
  <si>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</si>
  <si>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</si>
  <si>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</si>
  <si>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</si>
  <si>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</si>
  <si>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</si>
  <si>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</si>
  <si>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</si>
  <si>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</si>
  <si>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</si>
  <si>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</si>
  <si>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</si>
  <si>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</si>
  <si>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</si>
  <si>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</si>
  <si>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</si>
  <si>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</si>
  <si>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</si>
  <si>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</si>
  <si>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</si>
  <si>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</si>
  <si>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</si>
  <si>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</si>
  <si>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</si>
  <si>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</si>
  <si>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</si>
  <si>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</si>
  <si>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</si>
  <si>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</si>
  <si>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</si>
  <si>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</si>
  <si>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</si>
  <si>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</si>
  <si>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</si>
  <si>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</si>
  <si>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</si>
  <si>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</si>
  <si>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</si>
  <si>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</si>
  <si>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</si>
  <si>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</si>
  <si>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</si>
  <si>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</si>
  <si>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</si>
  <si>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</si>
  <si>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</si>
  <si>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</si>
  <si>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</si>
  <si>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</si>
  <si>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</si>
  <si>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</si>
  <si>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</si>
  <si>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</si>
  <si>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</si>
  <si>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</si>
  <si>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</si>
  <si>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</si>
  <si>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</si>
  <si>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</si>
  <si>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</si>
  <si>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</si>
  <si>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</si>
  <si>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</si>
  <si>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</si>
  <si>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</si>
  <si>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</si>
  <si>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</si>
  <si>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</si>
  <si>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</si>
  <si>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</si>
  <si>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</si>
  <si>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</si>
  <si>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</si>
  <si>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</si>
  <si>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</si>
  <si>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</si>
  <si>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</si>
  <si>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</si>
  <si>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</si>
  <si>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</si>
  <si>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</si>
  <si>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</si>
  <si>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</si>
  <si>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</si>
  <si>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</si>
  <si>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</si>
  <si>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</si>
  <si>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</si>
  <si>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</si>
  <si>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</si>
  <si>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</si>
  <si>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</si>
  <si>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</si>
  <si>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</si>
  <si>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</si>
  <si>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</si>
  <si>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</si>
  <si>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</si>
  <si>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</si>
  <si>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</si>
  <si>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</si>
  <si>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</si>
  <si>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</si>
  <si>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</si>
  <si>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</si>
  <si>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</si>
  <si>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</si>
  <si>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</si>
  <si>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</si>
  <si>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</si>
  <si>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</si>
  <si>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</si>
  <si>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</si>
  <si>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</si>
  <si>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</si>
  <si>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</si>
  <si>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</si>
  <si>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</si>
  <si>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</si>
  <si>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</si>
  <si>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</si>
  <si>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</si>
  <si>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</si>
  <si>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</si>
  <si>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</si>
  <si>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</si>
  <si>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</si>
  <si>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</si>
  <si>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</si>
  <si>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</si>
  <si>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</si>
  <si>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</si>
  <si>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</si>
  <si>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</si>
  <si>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</si>
  <si>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</si>
  <si>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</si>
  <si>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</si>
  <si>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</si>
  <si>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</si>
  <si>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</si>
  <si>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</si>
  <si>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</si>
  <si>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</si>
  <si>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</si>
  <si>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</si>
  <si>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</si>
  <si>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</si>
  <si>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</si>
  <si>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</si>
  <si>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</si>
  <si>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</si>
  <si>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</si>
  <si>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</si>
  <si>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</si>
  <si>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</si>
  <si>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</si>
  <si>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</si>
  <si>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</si>
  <si>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</si>
  <si>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</si>
  <si>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</si>
  <si>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</si>
  <si>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</si>
  <si>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</si>
  <si>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</si>
  <si>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</si>
  <si>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</si>
  <si>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</si>
  <si>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</si>
  <si>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</si>
  <si>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</si>
  <si>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</si>
  <si>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</si>
  <si>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</si>
  <si>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</si>
  <si>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</si>
  <si>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</si>
  <si>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</si>
  <si>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</si>
  <si>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</si>
  <si>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</si>
  <si>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</si>
  <si>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</si>
  <si>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</si>
  <si>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</si>
  <si>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</si>
  <si>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</si>
  <si>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</si>
  <si>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</si>
  <si>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</si>
  <si>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</si>
  <si>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</si>
  <si>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</si>
  <si>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</si>
  <si>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</si>
  <si>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</si>
  <si>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</si>
  <si>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</si>
  <si>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</si>
  <si>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</si>
  <si>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</si>
  <si>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</si>
  <si>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</si>
  <si>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</si>
  <si>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</si>
  <si>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</si>
  <si>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</si>
  <si>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</si>
  <si>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</si>
  <si>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</si>
  <si>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</si>
  <si>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</si>
  <si>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</si>
  <si>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</si>
  <si>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</si>
  <si>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</si>
  <si>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</si>
  <si>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</si>
  <si>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</si>
  <si>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</si>
  <si>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</si>
  <si>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</si>
  <si>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</si>
  <si>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</si>
  <si>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</si>
  <si>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</si>
  <si>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</si>
  <si>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</si>
  <si>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</si>
  <si>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</si>
  <si>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</si>
  <si>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</si>
  <si>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</si>
  <si>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</si>
  <si>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</si>
  <si>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</si>
  <si>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</si>
  <si>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</si>
  <si>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</si>
  <si>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</si>
  <si>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</si>
  <si>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</si>
  <si>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</si>
  <si>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</si>
  <si>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</si>
  <si>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</si>
  <si>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</si>
  <si>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</si>
  <si>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</si>
  <si>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</si>
  <si>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</si>
  <si>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</si>
  <si>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</si>
  <si>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</si>
  <si>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</si>
  <si>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</si>
  <si>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</si>
  <si>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</si>
  <si>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</si>
  <si>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</si>
  <si>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</si>
  <si>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</si>
  <si>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</si>
  <si>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</si>
  <si>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</si>
  <si>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</si>
  <si>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</si>
  <si>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</si>
  <si>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</si>
  <si>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</si>
  <si>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</si>
  <si>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</si>
  <si>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</si>
  <si>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</si>
  <si>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</si>
  <si>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</si>
  <si>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</si>
  <si>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</si>
  <si>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</si>
  <si>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</si>
  <si>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</si>
  <si>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</si>
  <si>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</si>
  <si>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</si>
  <si>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</si>
  <si>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</si>
  <si>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</si>
  <si>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</si>
  <si>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</si>
  <si>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</si>
  <si>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</si>
  <si>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</si>
  <si>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</si>
  <si>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</si>
  <si>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</si>
  <si>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</si>
  <si>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</si>
  <si>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</si>
  <si>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</si>
  <si>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</si>
  <si>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</si>
  <si>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</si>
  <si>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</si>
  <si>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</si>
  <si>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</si>
  <si>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</si>
  <si>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</si>
  <si>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</si>
  <si>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</si>
  <si>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</si>
  <si>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</si>
  <si>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</si>
  <si>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</si>
  <si>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</si>
  <si>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</si>
  <si>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</si>
  <si>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</si>
  <si>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</si>
  <si>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</si>
  <si>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</si>
  <si>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</si>
  <si>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</si>
  <si>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</si>
  <si>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</si>
  <si>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</si>
  <si>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</si>
  <si>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</si>
  <si>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</si>
  <si>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</si>
  <si>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</si>
  <si>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</si>
  <si>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</si>
  <si>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</si>
  <si>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</si>
  <si>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</si>
  <si>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</si>
  <si>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</si>
  <si>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</si>
  <si>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</si>
  <si>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</si>
  <si>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</si>
  <si>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</si>
  <si>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</si>
  <si>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</si>
  <si>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</si>
  <si>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</si>
  <si>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</si>
  <si>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</si>
  <si>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</si>
  <si>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</si>
  <si>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</si>
  <si>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</si>
  <si>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</si>
  <si>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</si>
  <si>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</si>
  <si>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</si>
  <si>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</si>
  <si>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</si>
  <si>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</si>
  <si>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</si>
  <si>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</si>
  <si>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</si>
  <si>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</si>
  <si>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</si>
  <si>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</si>
  <si>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</si>
  <si>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</si>
  <si>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</si>
  <si>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</si>
  <si>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</si>
  <si>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</si>
  <si>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</si>
  <si>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</si>
  <si>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</si>
  <si>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</si>
  <si>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</si>
  <si>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</si>
  <si>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</si>
  <si>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</si>
  <si>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</si>
  <si>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</si>
  <si>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</si>
  <si>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</si>
  <si>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</si>
  <si>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</si>
  <si>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</si>
  <si>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</si>
  <si>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</si>
  <si>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</si>
  <si>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</si>
  <si>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</si>
  <si>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</si>
  <si>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</si>
  <si>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</si>
  <si>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</si>
  <si>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</si>
  <si>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</si>
  <si>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</si>
  <si>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</si>
  <si>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</si>
  <si>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</si>
  <si>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</si>
  <si>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</si>
  <si>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</si>
  <si>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</si>
  <si>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</si>
  <si>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</si>
  <si>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</si>
  <si>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</si>
  <si>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</si>
  <si>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</si>
  <si>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</si>
  <si>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</si>
  <si>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</si>
  <si>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</si>
  <si>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</si>
  <si>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</si>
  <si>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</si>
  <si>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</si>
  <si>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</si>
  <si>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</si>
  <si>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</si>
  <si>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</si>
  <si>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</si>
  <si>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</si>
  <si>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</si>
  <si>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</si>
  <si>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</si>
  <si>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</si>
  <si>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</si>
  <si>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</si>
  <si>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</si>
  <si>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</si>
  <si>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</si>
  <si>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</si>
  <si>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</si>
  <si>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</si>
  <si>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</si>
  <si>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</si>
  <si>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</si>
  <si>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</si>
  <si>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</si>
  <si>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</si>
  <si>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</si>
  <si>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</si>
  <si>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</si>
  <si>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</si>
  <si>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</si>
  <si>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</si>
  <si>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</si>
  <si>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</si>
  <si>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</si>
  <si>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</si>
  <si>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</si>
  <si>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</si>
  <si>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</si>
  <si>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</si>
  <si>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</si>
  <si>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</si>
  <si>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</si>
  <si>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</si>
  <si>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</si>
  <si>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</si>
  <si>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</si>
  <si>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</si>
  <si>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</si>
  <si>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</si>
  <si>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</si>
  <si>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</si>
  <si>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</si>
  <si>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</si>
  <si>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</si>
  <si>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</si>
  <si>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</si>
  <si>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</si>
  <si>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</si>
  <si>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</si>
  <si>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</si>
  <si>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</si>
  <si>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</si>
  <si>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</si>
  <si>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</si>
  <si>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</si>
  <si>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</si>
  <si>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</si>
  <si>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</si>
  <si>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</si>
  <si>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</si>
  <si>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</si>
  <si>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</si>
  <si>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</si>
  <si>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</si>
  <si>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</si>
  <si>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</si>
  <si>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</si>
  <si>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</si>
  <si>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</si>
  <si>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</si>
  <si>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</si>
  <si>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</si>
  <si>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</si>
  <si>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</si>
  <si>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</si>
  <si>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</si>
  <si>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</si>
  <si>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</si>
  <si>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</si>
  <si>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</si>
  <si>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</si>
  <si>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</si>
  <si>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</si>
  <si>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</si>
  <si>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</si>
  <si>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</si>
  <si>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</si>
  <si>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</si>
  <si>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</si>
  <si>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</si>
  <si>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</si>
  <si>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</si>
  <si>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</si>
  <si>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</si>
  <si>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</si>
  <si>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</si>
  <si>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</si>
  <si>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</si>
  <si>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</si>
  <si>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</si>
  <si>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</si>
  <si>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</si>
  <si>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</si>
  <si>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</si>
  <si>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</si>
  <si>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</si>
  <si>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</si>
  <si>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</si>
  <si>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</si>
  <si>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</si>
  <si>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</si>
  <si>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</si>
  <si>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</si>
  <si>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</si>
  <si>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</si>
  <si>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</si>
  <si>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</si>
  <si>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</si>
  <si>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</si>
  <si>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</si>
  <si>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</si>
  <si>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</si>
  <si>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</si>
  <si>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</si>
  <si>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</si>
  <si>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</si>
  <si>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</si>
  <si>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</si>
  <si>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</si>
  <si>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</si>
  <si>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</si>
  <si>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</si>
  <si>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</si>
  <si>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</si>
  <si>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</si>
  <si>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</si>
  <si>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</si>
  <si>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</si>
  <si>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</si>
  <si>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</si>
  <si>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</si>
  <si>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</si>
  <si>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</si>
  <si>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</si>
  <si>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</si>
  <si>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</si>
  <si>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</si>
  <si>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</si>
  <si>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</si>
  <si>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</si>
  <si>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</si>
  <si>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</si>
  <si>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</si>
  <si>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</si>
  <si>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</si>
  <si>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</si>
  <si>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</si>
  <si>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</si>
  <si>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</si>
  <si>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</si>
  <si>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</si>
  <si>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</si>
  <si>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</si>
  <si>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</si>
  <si>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</si>
  <si>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</si>
  <si>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</si>
  <si>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</si>
  <si>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</si>
  <si>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</si>
  <si>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</si>
  <si>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</si>
  <si>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</si>
  <si>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</si>
  <si>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</si>
  <si>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</si>
  <si>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</si>
  <si>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</si>
  <si>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</si>
  <si>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</si>
  <si>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</si>
  <si>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</si>
  <si>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</si>
  <si>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</si>
  <si>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</si>
  <si>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</si>
  <si>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</si>
  <si>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</si>
  <si>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</si>
  <si>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</si>
  <si>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</si>
  <si>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</si>
  <si>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</si>
  <si>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</si>
  <si>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</si>
  <si>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</si>
  <si>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</si>
  <si>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</si>
  <si>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</si>
  <si>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</si>
  <si>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</si>
  <si>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</si>
  <si>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</si>
  <si>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</si>
  <si>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</si>
  <si>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</si>
  <si>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</si>
  <si>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</si>
  <si>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</si>
  <si>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</si>
  <si>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</si>
  <si>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</si>
  <si>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</si>
  <si>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</si>
  <si>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</si>
  <si>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</si>
  <si>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</si>
  <si>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</si>
  <si>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</si>
  <si>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</si>
  <si>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</si>
  <si>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</si>
  <si>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</si>
  <si>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</si>
  <si>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</si>
  <si>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</si>
  <si>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</si>
  <si>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</si>
  <si>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</si>
  <si>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</si>
  <si>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</si>
  <si>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</si>
  <si>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</si>
  <si>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</si>
  <si>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</si>
  <si>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</si>
  <si>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</si>
  <si>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</si>
  <si>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</si>
  <si>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</si>
  <si>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</si>
  <si>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</si>
  <si>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</si>
  <si>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</si>
  <si>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</si>
  <si>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</si>
  <si>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</si>
  <si>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</si>
  <si>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</si>
  <si>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</si>
  <si>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</si>
  <si>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</si>
  <si>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</si>
  <si>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</si>
  <si>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</si>
  <si>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</si>
  <si>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</si>
  <si>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</si>
  <si>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</si>
  <si>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</si>
  <si>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</si>
  <si>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</si>
  <si>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</si>
  <si>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</si>
  <si>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</si>
  <si>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</si>
  <si>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</si>
  <si>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</si>
  <si>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</si>
  <si>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</si>
  <si>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</si>
  <si>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</si>
  <si>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</si>
  <si>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</si>
  <si>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</si>
  <si>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</si>
  <si>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</si>
  <si>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</si>
  <si>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</si>
  <si>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</si>
  <si>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</si>
  <si>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</si>
  <si>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</si>
  <si>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</si>
  <si>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</si>
  <si>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</si>
  <si>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</si>
  <si>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</si>
  <si>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</si>
  <si>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</si>
  <si>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</si>
  <si>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</si>
  <si>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</si>
  <si>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</si>
  <si>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</si>
  <si>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</si>
  <si>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</si>
  <si>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</si>
  <si>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</si>
  <si>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</si>
  <si>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</si>
  <si>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</si>
  <si>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</si>
  <si>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</si>
  <si>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</si>
  <si>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</si>
  <si>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</si>
  <si>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</si>
  <si>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</si>
  <si>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</si>
  <si>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</si>
  <si>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</si>
  <si>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</si>
  <si>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</si>
  <si>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</si>
  <si>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</si>
  <si>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</si>
  <si>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</si>
  <si>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</si>
  <si>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</si>
  <si>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</si>
  <si>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</si>
  <si>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</si>
  <si>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</si>
  <si>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</si>
  <si>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</si>
  <si>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</si>
  <si>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</si>
  <si>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</si>
  <si>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</si>
  <si>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</si>
  <si>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</si>
  <si>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</si>
  <si>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</si>
  <si>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</si>
  <si>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</si>
  <si>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</si>
  <si>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</si>
  <si>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</si>
  <si>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</si>
  <si>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</si>
  <si>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</si>
  <si>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</si>
  <si>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</si>
  <si>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</si>
  <si>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</si>
  <si>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</si>
  <si>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</si>
  <si>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</si>
  <si>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</si>
  <si>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</si>
  <si>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</si>
  <si>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</si>
  <si>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</si>
  <si>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</si>
  <si>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</si>
  <si>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</si>
  <si>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</si>
  <si>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</si>
  <si>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</si>
  <si>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</si>
  <si>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</si>
  <si>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</si>
  <si>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</si>
  <si>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</si>
  <si>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</si>
  <si>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</si>
  <si>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</si>
  <si>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</si>
  <si>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</si>
  <si>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</si>
  <si>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</si>
  <si>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</si>
  <si>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</si>
  <si>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</si>
  <si>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</si>
  <si>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</si>
  <si>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</si>
  <si>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</si>
  <si>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</si>
  <si>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</si>
  <si>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</si>
  <si>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</si>
  <si>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</si>
  <si>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</si>
  <si>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</si>
  <si>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</si>
  <si>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</si>
  <si>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</si>
  <si>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</si>
  <si>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</si>
  <si>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</si>
  <si>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</si>
  <si>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</si>
  <si>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</si>
  <si>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</si>
  <si>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</si>
  <si>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</si>
  <si>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</si>
  <si>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</si>
  <si>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</si>
  <si>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</si>
  <si>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</si>
  <si>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</si>
  <si>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</si>
  <si>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</si>
  <si>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</si>
  <si>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</si>
  <si>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</si>
  <si>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</si>
  <si>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</si>
  <si>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</si>
  <si>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</si>
  <si>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</si>
  <si>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</si>
  <si>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</si>
  <si>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</si>
  <si>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</si>
  <si>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</si>
  <si>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</si>
  <si>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</si>
  <si>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</si>
  <si>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</si>
  <si>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</si>
  <si>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</si>
  <si>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</si>
  <si>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</si>
  <si>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</si>
  <si>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</si>
  <si>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</si>
  <si>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</si>
  <si>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</si>
  <si>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</si>
  <si>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</si>
  <si>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</si>
  <si>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</si>
  <si>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</si>
  <si>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</si>
  <si>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</si>
  <si>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</si>
  <si>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</si>
  <si>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</si>
  <si>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</si>
  <si>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</si>
  <si>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</si>
  <si>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</si>
  <si>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</si>
  <si>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</si>
  <si>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</si>
  <si>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</si>
  <si>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</si>
  <si>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</si>
  <si>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</si>
  <si>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</si>
  <si>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</si>
  <si>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</si>
  <si>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</si>
  <si>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</si>
  <si>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</si>
  <si>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</si>
  <si>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</si>
  <si>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</si>
  <si>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</si>
  <si>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</si>
  <si>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</si>
  <si>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</si>
  <si>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</si>
  <si>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</si>
  <si>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</si>
  <si>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</si>
  <si>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</si>
  <si>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</si>
  <si>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</si>
  <si>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</si>
  <si>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</si>
  <si>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</si>
  <si>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</si>
  <si>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</si>
  <si>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</si>
  <si>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</si>
  <si>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</si>
  <si>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</si>
  <si>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</si>
  <si>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</si>
  <si>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</si>
  <si>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</si>
  <si>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</si>
  <si>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</si>
  <si>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</si>
  <si>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</si>
  <si>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</si>
  <si>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</si>
  <si>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</si>
  <si>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</si>
  <si>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</si>
  <si>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</si>
  <si>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</si>
  <si>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</si>
  <si>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</si>
  <si>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</si>
  <si>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</si>
  <si>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</si>
  <si>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</si>
  <si>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</si>
  <si>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</si>
  <si>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</si>
  <si>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</si>
  <si>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</si>
  <si>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</si>
  <si>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</si>
  <si>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</si>
  <si>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</si>
  <si>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</si>
  <si>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</si>
  <si>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</si>
  <si>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</si>
  <si>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</si>
  <si>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</si>
  <si>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</si>
  <si>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</si>
  <si>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</si>
  <si>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</si>
  <si>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</si>
  <si>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</si>
  <si>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</si>
  <si>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</si>
  <si>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</si>
  <si>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</si>
  <si>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</si>
  <si>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</si>
  <si>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</si>
  <si>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</si>
  <si>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</si>
  <si>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</si>
  <si>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</si>
  <si>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</si>
  <si>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</si>
  <si>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</si>
  <si>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</si>
  <si>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</si>
  <si>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</si>
  <si>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</si>
  <si>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</si>
  <si>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</si>
  <si>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</si>
  <si>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</si>
  <si>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</si>
  <si>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</si>
  <si>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</si>
  <si>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</si>
  <si>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</si>
  <si>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</si>
  <si>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</si>
  <si>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</si>
  <si>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</si>
  <si>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</si>
  <si>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</si>
  <si>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</si>
  <si>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</si>
  <si>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</si>
  <si>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</si>
  <si>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</si>
  <si>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</si>
  <si>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</si>
  <si>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</si>
  <si>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</si>
  <si>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</si>
  <si>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</si>
  <si>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</si>
  <si>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</si>
  <si>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</si>
  <si>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</si>
  <si>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</si>
  <si>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</si>
  <si>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</si>
  <si>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</si>
  <si>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</si>
  <si>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</si>
  <si>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</si>
  <si>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</si>
  <si>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</si>
  <si>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</si>
  <si>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</si>
  <si>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</si>
  <si>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</si>
  <si>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</si>
  <si>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</si>
  <si>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</si>
  <si>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</si>
  <si>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</si>
  <si>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</si>
  <si>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</si>
  <si>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</si>
  <si>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</si>
  <si>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</si>
  <si>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</si>
  <si>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</si>
  <si>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</si>
  <si>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</si>
  <si>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</si>
  <si>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</si>
  <si>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</si>
  <si>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</si>
  <si>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</si>
  <si>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</si>
  <si>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</si>
  <si>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</si>
  <si>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</si>
  <si>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</si>
  <si>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</si>
  <si>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</si>
  <si>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</si>
  <si>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</si>
  <si>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</si>
  <si>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</si>
  <si>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</si>
  <si>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</si>
  <si>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</si>
  <si>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</si>
  <si>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</si>
  <si>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</si>
  <si>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</si>
  <si>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</si>
  <si>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</si>
  <si>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</si>
  <si>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</si>
  <si>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</si>
  <si>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</si>
  <si>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</si>
  <si>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</si>
  <si>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</si>
  <si>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</si>
  <si>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</si>
  <si>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</si>
  <si>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</si>
  <si>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</si>
  <si>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</si>
  <si>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</si>
  <si>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</si>
  <si>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</si>
  <si>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</si>
  <si>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</si>
  <si>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</si>
  <si>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</si>
  <si>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</si>
  <si>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</si>
  <si>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</si>
  <si>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</si>
  <si>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</si>
  <si>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</si>
  <si>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</si>
  <si>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</si>
  <si>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</si>
  <si>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</si>
  <si>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</si>
  <si>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</si>
  <si>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</si>
  <si>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</si>
  <si>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</si>
  <si>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</si>
  <si>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</si>
  <si>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</si>
  <si>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</si>
  <si>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</si>
  <si>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</si>
  <si>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</si>
  <si>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</si>
  <si>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</si>
  <si>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</si>
  <si>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</si>
  <si>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</si>
  <si>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</si>
  <si>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</si>
  <si>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</si>
  <si>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</si>
  <si>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</si>
  <si>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</si>
  <si>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</si>
  <si>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</si>
  <si>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</si>
  <si>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</si>
  <si>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</si>
  <si>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</si>
  <si>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</si>
  <si>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</si>
  <si>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</si>
  <si>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</si>
  <si>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</si>
  <si>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</si>
  <si>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</si>
  <si>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</si>
  <si>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</si>
  <si>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</si>
  <si>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</si>
  <si>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</si>
  <si>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</si>
  <si>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</si>
  <si>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</si>
  <si>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</si>
  <si>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</si>
  <si>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</si>
  <si>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</si>
  <si>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</si>
  <si>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</si>
  <si>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</si>
  <si>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</si>
  <si>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</si>
  <si>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</si>
  <si>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</si>
  <si>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</si>
  <si>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</si>
  <si>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</si>
  <si>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</si>
  <si>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</si>
  <si>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</si>
  <si>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</si>
  <si>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</si>
  <si>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</si>
  <si>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</si>
  <si>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</si>
  <si>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</si>
  <si>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</si>
  <si>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</si>
  <si>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</si>
  <si>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</si>
  <si>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</si>
  <si>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</si>
  <si>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</si>
  <si>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</si>
  <si>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</si>
  <si>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</si>
  <si>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</si>
  <si>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</si>
  <si>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</si>
  <si>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</si>
  <si>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</si>
  <si>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</si>
  <si>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</si>
  <si>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</si>
  <si>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</si>
  <si>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</si>
  <si>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</si>
  <si>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</si>
  <si>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</si>
  <si>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</si>
  <si>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</si>
  <si>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</si>
  <si>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</si>
  <si>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</si>
  <si>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</si>
  <si>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</si>
  <si>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</si>
  <si>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</si>
  <si>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</si>
  <si>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</si>
  <si>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</si>
  <si>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</si>
  <si>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</si>
  <si>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</si>
  <si>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</si>
  <si>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</si>
  <si>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</si>
  <si>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</si>
  <si>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</si>
  <si>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</si>
  <si>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</si>
  <si>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</si>
  <si>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</si>
  <si>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</si>
  <si>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</si>
  <si>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</si>
  <si>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</si>
  <si>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</si>
  <si>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</si>
  <si>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</si>
  <si>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</si>
  <si>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</si>
  <si>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</si>
  <si>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</si>
  <si>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</si>
  <si>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</si>
  <si>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</si>
  <si>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</si>
  <si>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</si>
  <si>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</si>
  <si>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</si>
  <si>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</si>
  <si>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</si>
  <si>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</si>
  <si>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</si>
  <si>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</si>
  <si>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</si>
  <si>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</si>
  <si>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</si>
  <si>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</si>
  <si>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</si>
  <si>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</si>
  <si>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</si>
  <si>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</si>
  <si>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</si>
  <si>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</si>
  <si>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</si>
  <si>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</si>
  <si>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</si>
  <si>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</si>
  <si>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</si>
  <si>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</si>
  <si>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</si>
  <si>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</si>
  <si>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</si>
  <si>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</si>
  <si>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</si>
  <si>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</si>
  <si>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</si>
  <si>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</si>
  <si>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</si>
  <si>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</si>
  <si>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</si>
  <si>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</si>
  <si>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</si>
  <si>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</si>
  <si>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</si>
  <si>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</si>
  <si>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</si>
  <si>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</si>
  <si>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</si>
  <si>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</si>
  <si>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</si>
  <si>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</si>
  <si>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</si>
  <si>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</si>
  <si>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</si>
  <si>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</si>
  <si>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</si>
  <si>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</si>
  <si>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</si>
  <si>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</si>
  <si>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</si>
  <si>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</si>
  <si>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</si>
  <si>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</si>
  <si>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</si>
  <si>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</si>
  <si>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</si>
  <si>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</si>
  <si>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</si>
  <si>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</si>
  <si>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</si>
  <si>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</si>
  <si>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</si>
  <si>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</si>
  <si>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</si>
  <si>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</si>
  <si>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</si>
  <si>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</si>
  <si>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</si>
  <si>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</si>
  <si>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</si>
  <si>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</si>
  <si>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</si>
  <si>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</si>
  <si>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</si>
  <si>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</si>
  <si>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</si>
  <si>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</si>
  <si>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</si>
  <si>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</si>
  <si>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</si>
  <si>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</si>
  <si>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</si>
  <si>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</si>
  <si>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</si>
  <si>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</si>
  <si>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</si>
  <si>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</si>
  <si>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</si>
  <si>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</si>
  <si>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</si>
  <si>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</si>
  <si>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</si>
  <si>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</si>
  <si>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</si>
  <si>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</si>
  <si>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</si>
  <si>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</si>
  <si>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</si>
  <si>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</si>
  <si>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</si>
  <si>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</si>
  <si>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</si>
  <si>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</si>
  <si>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</si>
  <si>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</si>
  <si>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</si>
  <si>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</si>
  <si>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</si>
  <si>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</si>
  <si>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</si>
  <si>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</si>
  <si>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</si>
  <si>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</si>
  <si>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</si>
  <si>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</si>
  <si>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</si>
  <si>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</si>
  <si>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</si>
  <si>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</si>
  <si>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</si>
  <si>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</si>
  <si>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</si>
  <si>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</si>
  <si>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</si>
  <si>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</si>
  <si>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</si>
  <si>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</si>
  <si>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</si>
  <si>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</si>
  <si>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</si>
  <si>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</si>
  <si>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</si>
  <si>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</si>
  <si>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</si>
  <si>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</si>
  <si>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</si>
  <si>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</si>
  <si>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</si>
  <si>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</si>
  <si>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</si>
  <si>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</si>
  <si>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</si>
  <si>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</si>
  <si>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</si>
  <si>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</si>
  <si>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</si>
  <si>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</si>
  <si>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</si>
  <si>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</si>
  <si>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</si>
  <si>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</si>
  <si>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</si>
  <si>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</si>
  <si>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</si>
  <si>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</si>
  <si>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</si>
  <si>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</si>
  <si>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</si>
  <si>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</si>
  <si>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</si>
  <si>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</si>
  <si>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</si>
  <si>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</si>
  <si>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</si>
  <si>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</si>
  <si>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</si>
  <si>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</si>
  <si>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</si>
  <si>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</si>
  <si>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</si>
  <si>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</si>
  <si>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</si>
  <si>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</si>
  <si>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</si>
  <si>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</si>
  <si>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</si>
  <si>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</si>
  <si>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</si>
  <si>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</si>
  <si>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</si>
  <si>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</si>
  <si>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</si>
  <si>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</si>
  <si>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</si>
  <si>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</si>
  <si>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</si>
  <si>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</si>
  <si>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</si>
  <si>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</si>
  <si>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</si>
  <si>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</si>
  <si>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</si>
  <si>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</si>
  <si>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</si>
  <si>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</si>
  <si>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</si>
  <si>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</si>
  <si>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</si>
  <si>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</si>
  <si>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</si>
  <si>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</si>
  <si>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</si>
  <si>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</si>
  <si>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</si>
  <si>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</si>
  <si>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</si>
  <si>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</si>
  <si>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</si>
  <si>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</si>
  <si>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</si>
  <si>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</si>
  <si>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</si>
  <si>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</si>
  <si>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</si>
  <si>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</si>
  <si>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</si>
  <si>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</si>
  <si>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</si>
  <si>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</si>
  <si>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</si>
  <si>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</si>
  <si>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</si>
  <si>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</si>
  <si>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</si>
  <si>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</si>
  <si>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</si>
  <si>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</si>
  <si>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</si>
  <si>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</si>
  <si>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</si>
  <si>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</si>
  <si>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</si>
  <si>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</si>
  <si>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</si>
  <si>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</si>
  <si>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</si>
  <si>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</si>
  <si>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</si>
  <si>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</si>
  <si>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</si>
  <si>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</si>
  <si>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</si>
  <si>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</si>
  <si>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</si>
  <si>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</si>
  <si>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</si>
  <si>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</si>
  <si>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</si>
  <si>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</si>
  <si>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</si>
  <si>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</si>
  <si>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</si>
  <si>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</si>
  <si>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</si>
  <si>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</si>
  <si>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</si>
  <si>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</si>
  <si>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</si>
  <si>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</si>
  <si>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</si>
  <si>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</si>
  <si>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</si>
  <si>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</si>
  <si>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</si>
  <si>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</si>
  <si>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</si>
  <si>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</si>
  <si>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</si>
  <si>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</si>
  <si>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</si>
  <si>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</si>
  <si>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</si>
  <si>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</si>
  <si>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</si>
  <si>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</si>
  <si>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</si>
  <si>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</si>
  <si>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</si>
  <si>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</si>
  <si>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</si>
  <si>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</si>
  <si>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</si>
  <si>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</si>
  <si>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</si>
  <si>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</si>
  <si>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</si>
  <si>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</si>
  <si>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</si>
  <si>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</si>
  <si>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</si>
  <si>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</si>
  <si>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</si>
  <si>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</si>
  <si>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</si>
  <si>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</si>
  <si>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</si>
  <si>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</si>
  <si>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</si>
  <si>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</si>
  <si>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</si>
  <si>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</si>
  <si>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</si>
  <si>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</si>
  <si>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</si>
  <si>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</si>
  <si>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</si>
  <si>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</si>
  <si>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</si>
  <si>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</si>
  <si>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</si>
  <si>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</si>
  <si>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</si>
  <si>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</si>
  <si>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</si>
  <si>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</si>
  <si>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</si>
  <si>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</si>
  <si>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</si>
  <si>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</si>
  <si>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</si>
  <si>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</si>
  <si>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</si>
  <si>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</si>
  <si>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</si>
  <si>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</si>
  <si>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</si>
  <si>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</si>
  <si>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</si>
  <si>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</si>
  <si>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</si>
  <si>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</si>
  <si>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</si>
  <si>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</si>
  <si>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</si>
  <si>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</si>
  <si>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</si>
  <si>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</si>
  <si>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</si>
  <si>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</si>
  <si>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</si>
  <si>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</si>
  <si>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</si>
  <si>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</si>
  <si>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</si>
  <si>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</si>
  <si>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</si>
  <si>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</si>
  <si>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</si>
  <si>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</si>
  <si>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</si>
  <si>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</si>
  <si>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</si>
  <si>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</si>
  <si>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</si>
  <si>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</si>
  <si>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</si>
  <si>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</si>
  <si>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</si>
  <si>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</si>
  <si>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</si>
  <si>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</si>
  <si>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</si>
  <si>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</si>
  <si>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</si>
  <si>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</si>
  <si>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</si>
  <si>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</si>
  <si>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</si>
  <si>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</si>
  <si>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</si>
  <si>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</si>
  <si>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</si>
  <si>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</si>
  <si>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</si>
  <si>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</si>
  <si>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</si>
  <si>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</si>
  <si>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</si>
  <si>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</si>
  <si>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</si>
  <si>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</si>
  <si>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</si>
  <si>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</si>
  <si>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</si>
  <si>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</si>
  <si>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</si>
  <si>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</si>
  <si>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</si>
  <si>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</si>
  <si>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</si>
  <si>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</si>
  <si>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</si>
  <si>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</si>
  <si>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</si>
  <si>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</si>
  <si>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</si>
  <si>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</si>
  <si>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</si>
  <si>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</si>
  <si>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</si>
  <si>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</si>
  <si>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</si>
  <si>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</si>
  <si>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</si>
  <si>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</si>
  <si>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</si>
  <si>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</si>
  <si>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</si>
  <si>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</si>
  <si>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</si>
  <si>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</si>
  <si>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</si>
  <si>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</si>
  <si>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</si>
  <si>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</si>
  <si>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</si>
  <si>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</si>
  <si>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</si>
  <si>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</si>
  <si>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</si>
  <si>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</si>
  <si>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</si>
  <si>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</si>
  <si>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</si>
  <si>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</si>
  <si>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</si>
  <si>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</si>
  <si>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</si>
  <si>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</si>
  <si>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</si>
  <si>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</si>
  <si>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</si>
  <si>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</si>
  <si>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</si>
  <si>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</si>
  <si>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</si>
  <si>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</si>
  <si>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</si>
  <si>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</si>
  <si>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</si>
  <si>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</si>
  <si>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</si>
  <si>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</si>
  <si>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</si>
  <si>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</si>
  <si>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</si>
  <si>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</si>
  <si>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</si>
  <si>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</si>
  <si>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</si>
  <si>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</si>
  <si>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</si>
  <si>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</si>
  <si>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</si>
  <si>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</si>
  <si>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</si>
  <si>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</si>
  <si>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</si>
  <si>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</si>
  <si>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</si>
  <si>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</si>
  <si>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</si>
  <si>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</si>
  <si>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</si>
  <si>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</si>
  <si>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</si>
  <si>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</si>
  <si>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</si>
  <si>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</si>
  <si>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</si>
  <si>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</si>
  <si>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</si>
  <si>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</si>
  <si>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</si>
  <si>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</si>
  <si>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</si>
  <si>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</si>
  <si>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</si>
  <si>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</si>
  <si>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</si>
  <si>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</si>
  <si>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</si>
  <si>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</si>
  <si>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</si>
  <si>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</si>
  <si>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</si>
  <si>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</si>
  <si>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</si>
  <si>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</si>
  <si>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</si>
  <si>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</si>
  <si>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</si>
  <si>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</si>
  <si>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</si>
  <si>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</si>
  <si>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</si>
  <si>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</si>
  <si>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</si>
  <si>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</si>
  <si>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</si>
  <si>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</si>
  <si>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</si>
  <si>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</si>
  <si>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</si>
  <si>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</si>
  <si>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</si>
  <si>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</si>
  <si>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</si>
  <si>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</si>
  <si>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</si>
  <si>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</si>
  <si>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</si>
  <si>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</si>
  <si>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</si>
  <si>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</si>
  <si>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</si>
  <si>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</si>
  <si>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</si>
  <si>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</si>
  <si>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</si>
  <si>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</si>
  <si>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</si>
  <si>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</si>
  <si>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</si>
  <si>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</si>
  <si>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</si>
  <si>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</si>
  <si>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</si>
  <si>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</si>
  <si>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</si>
  <si>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</si>
  <si>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</si>
  <si>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</si>
  <si>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</si>
  <si>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</si>
  <si>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</si>
  <si>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</si>
  <si>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</si>
  <si>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</si>
  <si>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</si>
  <si>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</si>
  <si>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</si>
  <si>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</si>
  <si>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</si>
  <si>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</si>
  <si>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</si>
  <si>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</si>
  <si>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</si>
  <si>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</si>
  <si>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</si>
  <si>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</si>
  <si>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</si>
  <si>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</si>
  <si>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</si>
  <si>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</si>
  <si>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</si>
  <si>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</si>
  <si>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</si>
  <si>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</si>
  <si>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</si>
  <si>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</si>
  <si>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</si>
  <si>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</si>
  <si>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</si>
  <si>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</si>
  <si>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</si>
  <si>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</si>
  <si>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</si>
  <si>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</si>
  <si>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</si>
  <si>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</si>
  <si>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</si>
  <si>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</si>
  <si>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</si>
  <si>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</si>
  <si>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</si>
  <si>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</si>
  <si>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</si>
  <si>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</si>
  <si>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</si>
  <si>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</si>
  <si>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</si>
  <si>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</si>
  <si>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</si>
  <si>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</si>
  <si>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</si>
  <si>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</si>
  <si>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</si>
  <si>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</si>
  <si>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</si>
  <si>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</si>
  <si>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</si>
  <si>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</si>
  <si>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</si>
  <si>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</si>
  <si>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</si>
  <si>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</si>
  <si>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</si>
  <si>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</si>
  <si>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</si>
  <si>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</si>
  <si>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</si>
  <si>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</si>
  <si>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</si>
  <si>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</si>
  <si>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</si>
  <si>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</si>
  <si>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</si>
  <si>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</si>
  <si>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</si>
  <si>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</si>
  <si>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</si>
  <si>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</si>
  <si>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</si>
  <si>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</si>
  <si>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</si>
  <si>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</si>
  <si>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</si>
  <si>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</si>
  <si>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</si>
  <si>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</si>
  <si>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</si>
  <si>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</si>
  <si>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</si>
  <si>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</si>
  <si>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</si>
  <si>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</si>
  <si>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</si>
  <si>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</si>
  <si>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</si>
  <si>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</si>
  <si>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</si>
  <si>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</si>
  <si>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</si>
  <si>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</si>
  <si>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</si>
  <si>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</si>
  <si>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</si>
  <si>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</si>
  <si>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</si>
  <si>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</si>
  <si>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</si>
  <si>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</si>
  <si>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</si>
  <si>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</si>
  <si>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</si>
  <si>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</si>
  <si>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</si>
  <si>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</si>
  <si>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</si>
  <si>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</si>
  <si>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</si>
  <si>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</si>
  <si>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</si>
  <si>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</si>
  <si>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</si>
  <si>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</si>
  <si>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</si>
  <si>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</si>
  <si>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</si>
  <si>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</si>
  <si>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</si>
  <si>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</si>
  <si>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</si>
  <si>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</si>
  <si>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</si>
  <si>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</si>
  <si>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</si>
  <si>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</si>
  <si>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</si>
  <si>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</si>
  <si>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</si>
  <si>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</si>
  <si>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</si>
  <si>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</si>
  <si>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</si>
  <si>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</si>
  <si>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</si>
  <si>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</si>
  <si>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</si>
  <si>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</si>
  <si>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</si>
  <si>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</si>
  <si>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</si>
  <si>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</si>
  <si>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</si>
  <si>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</si>
  <si>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</si>
  <si>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</si>
  <si>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</si>
  <si>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</si>
  <si>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</si>
  <si>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</si>
  <si>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</si>
  <si>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</si>
  <si>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</si>
  <si>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</si>
  <si>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</si>
  <si>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</si>
  <si>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</si>
  <si>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</si>
  <si>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</si>
  <si>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</si>
  <si>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</si>
  <si>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</si>
  <si>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</si>
  <si>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</si>
  <si>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</si>
  <si>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</si>
  <si>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</si>
  <si>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</si>
  <si>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</si>
  <si>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</si>
  <si>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</si>
  <si>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</si>
  <si>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</si>
  <si>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</si>
  <si>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</si>
  <si>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</si>
  <si>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</si>
  <si>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</si>
  <si>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</si>
  <si>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</si>
  <si>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</si>
  <si>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</si>
  <si>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</si>
  <si>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</si>
  <si>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</si>
  <si>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</si>
  <si>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</si>
  <si>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</si>
  <si>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</si>
  <si>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</si>
  <si>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</si>
  <si>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</si>
  <si>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</si>
  <si>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</si>
  <si>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</si>
  <si>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</si>
  <si>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</si>
  <si>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</si>
  <si>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</si>
  <si>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</si>
  <si>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</si>
  <si>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</si>
  <si>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</si>
  <si>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</si>
  <si>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</si>
  <si>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</si>
  <si>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</si>
  <si>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</si>
  <si>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</si>
  <si>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</si>
  <si>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</si>
  <si>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</si>
  <si>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</si>
  <si>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</si>
  <si>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</si>
  <si>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</si>
  <si>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</si>
  <si>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</si>
  <si>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</si>
  <si>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</si>
  <si>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</si>
  <si>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</si>
  <si>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</si>
  <si>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</si>
  <si>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</si>
  <si>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</si>
  <si>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</si>
  <si>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</si>
  <si>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</si>
  <si>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</si>
  <si>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</si>
  <si>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</si>
  <si>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</si>
  <si>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</si>
  <si>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</si>
  <si>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</si>
  <si>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</si>
  <si>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</si>
  <si>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</si>
  <si>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</si>
  <si>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</si>
  <si>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</si>
  <si>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</si>
  <si>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</si>
  <si>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</si>
  <si>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</si>
  <si>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</si>
  <si>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</si>
  <si>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</si>
  <si>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</si>
  <si>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</si>
  <si>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</si>
  <si>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</si>
  <si>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</si>
  <si>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</si>
  <si>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</si>
  <si>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</si>
  <si>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</si>
  <si>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</si>
  <si>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</si>
  <si>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</si>
  <si>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</si>
  <si>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</si>
  <si>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</si>
  <si>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</si>
  <si>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</si>
  <si>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</si>
  <si>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</si>
  <si>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</si>
  <si>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</si>
  <si>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</si>
  <si>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</si>
  <si>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</si>
  <si>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</si>
  <si>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</si>
  <si>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</si>
  <si>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</si>
  <si>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</si>
  <si>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</si>
  <si>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</si>
  <si>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</si>
  <si>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</si>
  <si>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</si>
  <si>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</si>
  <si>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</si>
  <si>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</si>
  <si>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</si>
  <si>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</si>
  <si>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</si>
  <si>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</si>
  <si>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</si>
  <si>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</si>
  <si>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</si>
  <si>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</si>
  <si>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</si>
  <si>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</si>
  <si>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</si>
  <si>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</si>
  <si>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</si>
  <si>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</si>
  <si>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</si>
  <si>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</si>
  <si>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</si>
  <si>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</si>
  <si>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</si>
  <si>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</si>
  <si>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</si>
  <si>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</si>
  <si>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</si>
  <si>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</si>
  <si>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</si>
  <si>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</si>
  <si>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</si>
  <si>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</si>
  <si>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</si>
  <si>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</si>
  <si>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</si>
  <si>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</si>
  <si>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</si>
  <si>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</si>
  <si>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</si>
  <si>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</si>
  <si>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</si>
  <si>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</si>
  <si>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</si>
  <si>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</si>
  <si>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</si>
  <si>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</si>
  <si>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</si>
  <si>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</si>
  <si>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</si>
  <si>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</si>
  <si>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</si>
  <si>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</si>
  <si>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</si>
  <si>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</si>
  <si>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</si>
  <si>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</si>
  <si>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</si>
  <si>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</si>
  <si>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</si>
  <si>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</si>
  <si>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</si>
  <si>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</si>
  <si>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</si>
  <si>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</si>
  <si>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</si>
  <si>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</si>
  <si>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</si>
  <si>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</si>
  <si>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</si>
  <si>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</si>
  <si>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</si>
  <si>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</si>
  <si>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</si>
  <si>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</si>
  <si>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</si>
  <si>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</si>
  <si>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</si>
  <si>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</si>
  <si>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</si>
  <si>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</si>
  <si>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</si>
  <si>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</si>
  <si>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</si>
  <si>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</si>
  <si>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</si>
  <si>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</si>
  <si>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</si>
  <si>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</si>
  <si>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</si>
  <si>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</si>
  <si>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</si>
  <si>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</si>
  <si>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</si>
  <si>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</si>
  <si>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</si>
  <si>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</si>
  <si>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</si>
  <si>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</si>
  <si>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</si>
  <si>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</si>
  <si>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</si>
  <si>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</si>
  <si>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</si>
  <si>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</si>
  <si>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</si>
  <si>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</si>
  <si>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</si>
  <si>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</si>
  <si>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</si>
  <si>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</si>
  <si>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</si>
  <si>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</si>
  <si>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</si>
  <si>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</si>
  <si>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</si>
  <si>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</si>
  <si>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</si>
  <si>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</si>
  <si>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</si>
  <si>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</si>
  <si>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</si>
  <si>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</si>
  <si>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</si>
  <si>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</si>
  <si>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</si>
  <si>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</si>
  <si>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</si>
  <si>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</si>
  <si>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</si>
  <si>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</si>
  <si>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</si>
  <si>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</si>
  <si>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</si>
  <si>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</si>
  <si>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</si>
  <si>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</si>
  <si>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</si>
  <si>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</si>
  <si>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</si>
  <si>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</si>
  <si>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</si>
  <si>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</si>
  <si>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</si>
  <si>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</si>
  <si>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</si>
  <si>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</si>
  <si>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</si>
  <si>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</si>
  <si>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</si>
  <si>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</si>
  <si>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</si>
  <si>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</si>
  <si>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</si>
  <si>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</si>
  <si>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</si>
  <si>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</si>
  <si>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</si>
  <si>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</si>
  <si>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</si>
  <si>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</si>
  <si>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</si>
  <si>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</si>
  <si>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</si>
  <si>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</si>
  <si>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</si>
  <si>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</si>
  <si>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</si>
  <si>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</si>
  <si>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</si>
  <si>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</si>
  <si>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</si>
  <si>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</si>
  <si>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</si>
  <si>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</si>
  <si>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</si>
  <si>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</si>
  <si>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</si>
  <si>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</si>
  <si>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</si>
  <si>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</si>
  <si>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</si>
  <si>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</si>
  <si>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</si>
  <si>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</si>
  <si>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</si>
  <si>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</si>
  <si>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</si>
  <si>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</si>
  <si>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</si>
  <si>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</si>
  <si>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</si>
  <si>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</si>
  <si>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</si>
  <si>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</si>
  <si>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</si>
  <si>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</si>
  <si>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</si>
  <si>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</si>
  <si>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</si>
  <si>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</si>
  <si>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</si>
  <si>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</si>
  <si>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</si>
  <si>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</si>
  <si>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</si>
  <si>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</si>
  <si>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</si>
  <si>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</si>
  <si>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</si>
  <si>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</si>
  <si>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</si>
  <si>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</si>
  <si>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</si>
  <si>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</si>
  <si>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</si>
  <si>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</si>
  <si>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</si>
  <si>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</si>
  <si>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</si>
  <si>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</si>
  <si>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</si>
  <si>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</si>
  <si>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</si>
  <si>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</si>
  <si>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</si>
  <si>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</si>
  <si>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</si>
  <si>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</si>
  <si>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</si>
  <si>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</si>
  <si>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</si>
  <si>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</si>
  <si>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</si>
  <si>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</si>
  <si>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</si>
  <si>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</si>
  <si>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</si>
  <si>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</si>
  <si>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</si>
  <si>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</si>
  <si>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</si>
  <si>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</si>
  <si>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</si>
  <si>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</si>
  <si>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</si>
  <si>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</si>
  <si>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</si>
  <si>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</si>
  <si>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</si>
  <si>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</si>
  <si>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</si>
  <si>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</si>
  <si>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</si>
  <si>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</si>
  <si>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</si>
  <si>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</si>
  <si>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</si>
  <si>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</si>
  <si>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</si>
  <si>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</si>
  <si>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</si>
  <si>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</si>
  <si>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</si>
  <si>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</si>
  <si>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</si>
  <si>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</si>
  <si>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</si>
  <si>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</si>
  <si>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</si>
  <si>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</si>
  <si>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</si>
  <si>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</si>
  <si>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</si>
  <si>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</si>
  <si>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</si>
  <si>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</si>
  <si>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</si>
  <si>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</si>
  <si>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</si>
  <si>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</si>
  <si>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</si>
  <si>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</si>
  <si>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</si>
  <si>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</si>
  <si>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</si>
  <si>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</si>
  <si>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</si>
  <si>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</si>
  <si>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</si>
  <si>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</si>
  <si>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</si>
  <si>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</si>
  <si>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</si>
  <si>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</si>
  <si>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</si>
  <si>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</si>
  <si>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</si>
  <si>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</si>
  <si>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</si>
  <si>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</si>
  <si>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</si>
  <si>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</si>
  <si>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</si>
  <si>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</si>
  <si>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</si>
  <si>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</si>
  <si>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</si>
  <si>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</si>
  <si>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</si>
  <si>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</si>
  <si>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</si>
  <si>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</si>
  <si>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</si>
  <si>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</si>
  <si>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</si>
  <si>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</si>
  <si>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</si>
  <si>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</si>
  <si>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</si>
  <si>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</si>
  <si>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</si>
  <si>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</si>
  <si>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</si>
  <si>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</si>
  <si>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</si>
  <si>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</si>
  <si>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</si>
  <si>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</si>
  <si>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</si>
  <si>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</si>
  <si>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</si>
  <si>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</si>
  <si>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</si>
  <si>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</si>
  <si>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</si>
  <si>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</si>
  <si>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</si>
  <si>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</si>
  <si>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</si>
  <si>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</si>
  <si>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</si>
  <si>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</si>
  <si>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</si>
  <si>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</si>
  <si>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</si>
  <si>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</si>
  <si>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</si>
  <si>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</si>
  <si>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</si>
  <si>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</si>
  <si>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</si>
  <si>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</si>
  <si>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</si>
  <si>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</si>
  <si>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</si>
  <si>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</si>
  <si>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</si>
  <si>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</si>
  <si>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</si>
  <si>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</si>
  <si>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</si>
  <si>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</si>
  <si>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</si>
  <si>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</si>
  <si>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</si>
  <si>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</si>
  <si>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</si>
  <si>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</si>
  <si>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</si>
  <si>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</si>
  <si>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</si>
  <si>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</si>
  <si>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</si>
  <si>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</si>
  <si>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</si>
  <si>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</si>
  <si>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</si>
  <si>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</si>
  <si>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</si>
  <si>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</si>
  <si>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</si>
  <si>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</si>
  <si>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</si>
  <si>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</si>
  <si>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</si>
  <si>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</si>
  <si>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</si>
  <si>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</si>
  <si>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</si>
  <si>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</si>
  <si>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</si>
  <si>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</si>
  <si>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</si>
  <si>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</si>
  <si>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</si>
  <si>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</si>
  <si>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</si>
  <si>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</si>
  <si>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</si>
  <si>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</si>
  <si>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</si>
  <si>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</si>
  <si>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</si>
  <si>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</si>
  <si>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</si>
  <si>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</si>
  <si>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</si>
  <si>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</si>
  <si>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</si>
  <si>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</si>
  <si>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</si>
  <si>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</si>
  <si>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</si>
  <si>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</si>
  <si>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</si>
  <si>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</si>
  <si>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</si>
  <si>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</si>
  <si>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</si>
  <si>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</si>
  <si>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</si>
  <si>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</si>
  <si>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</si>
  <si>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</si>
  <si>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</si>
  <si>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</si>
  <si>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</si>
  <si>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</si>
  <si>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</si>
  <si>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</si>
  <si>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</si>
  <si>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</si>
  <si>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</si>
  <si>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</si>
  <si>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</si>
  <si>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</si>
  <si>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</si>
  <si>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</si>
  <si>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</si>
  <si>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</si>
  <si>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</si>
  <si>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</si>
  <si>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</si>
  <si>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</si>
  <si>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</si>
  <si>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</si>
  <si>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</si>
  <si>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</si>
  <si>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</si>
  <si>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</si>
  <si>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</si>
  <si>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</si>
  <si>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</si>
  <si>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</si>
  <si>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</si>
  <si>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</si>
  <si>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</si>
  <si>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</si>
  <si>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</si>
  <si>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</si>
  <si>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</si>
  <si>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</si>
  <si>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</si>
  <si>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</si>
  <si>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</si>
  <si>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</si>
  <si>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</si>
  <si>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</si>
  <si>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</si>
  <si>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</si>
  <si>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</si>
  <si>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</si>
  <si>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</si>
  <si>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</si>
  <si>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</si>
  <si>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</si>
  <si>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</si>
  <si>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</si>
  <si>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</si>
  <si>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</si>
  <si>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</si>
  <si>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</si>
  <si>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</si>
  <si>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</si>
  <si>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</si>
  <si>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</si>
  <si>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</si>
  <si>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</si>
  <si>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</si>
  <si>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</si>
  <si>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</si>
  <si>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</si>
  <si>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</si>
  <si>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</si>
  <si>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</si>
  <si>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</si>
  <si>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</si>
  <si>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</si>
  <si>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</si>
  <si>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</si>
  <si>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</si>
  <si>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</si>
  <si>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</si>
  <si>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</si>
  <si>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</si>
  <si>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</si>
  <si>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</si>
  <si>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</si>
  <si>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</si>
  <si>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</si>
  <si>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</si>
  <si>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</si>
  <si>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</si>
  <si>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</si>
  <si>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</si>
  <si>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</si>
  <si>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</si>
  <si>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</si>
  <si>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</si>
  <si>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</si>
  <si>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</si>
  <si>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</si>
  <si>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</si>
  <si>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</si>
  <si>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</si>
  <si>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</si>
  <si>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</si>
  <si>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</si>
  <si>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</si>
  <si>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</si>
  <si>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</si>
  <si>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</si>
  <si>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</si>
  <si>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</si>
  <si>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</si>
  <si>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</si>
  <si>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</si>
  <si>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</si>
  <si>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</si>
  <si>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</si>
  <si>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</si>
  <si>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</si>
  <si>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</si>
  <si>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</si>
  <si>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</si>
  <si>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</si>
  <si>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</si>
  <si>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</si>
  <si>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</si>
  <si>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</si>
  <si>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</si>
  <si>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</si>
  <si>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</si>
  <si>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</si>
  <si>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</si>
  <si>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</si>
  <si>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</si>
  <si>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</si>
  <si>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</si>
  <si>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</si>
  <si>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</si>
  <si>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</si>
  <si>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</si>
  <si>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</si>
  <si>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</si>
  <si>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</si>
  <si>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</si>
  <si>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</si>
  <si>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</si>
  <si>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</si>
  <si>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</si>
  <si>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</si>
  <si>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</si>
  <si>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</si>
  <si>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</si>
  <si>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</si>
  <si>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</si>
  <si>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</si>
  <si>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</si>
  <si>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</si>
  <si>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</si>
  <si>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</si>
  <si>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</si>
  <si>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</si>
  <si>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</si>
  <si>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</si>
  <si>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</si>
  <si>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</si>
  <si>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</si>
  <si>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</si>
  <si>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</si>
  <si>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</si>
  <si>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</si>
  <si>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</si>
  <si>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</si>
  <si>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</si>
  <si>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</si>
  <si>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</si>
  <si>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</si>
  <si>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</si>
  <si>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</si>
  <si>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</si>
  <si>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</si>
  <si>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</si>
  <si>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</si>
  <si>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</si>
  <si>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</si>
  <si>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</si>
  <si>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</si>
  <si>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</si>
  <si>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</si>
  <si>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</si>
  <si>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</si>
  <si>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</si>
  <si>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</si>
  <si>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</si>
  <si>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</si>
  <si>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</si>
  <si>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</si>
  <si>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</si>
  <si>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</si>
  <si>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</si>
  <si>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</si>
  <si>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</si>
  <si>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</si>
  <si>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</si>
  <si>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</si>
  <si>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</si>
  <si>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</si>
  <si>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</si>
  <si>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</si>
  <si>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</si>
  <si>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</si>
  <si>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</si>
  <si>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</si>
  <si>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</si>
  <si>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</si>
  <si>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</si>
  <si>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</si>
  <si>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</si>
  <si>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</si>
  <si>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</si>
  <si>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</si>
  <si>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</si>
  <si>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</si>
  <si>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</si>
  <si>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</si>
  <si>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</si>
  <si>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</si>
  <si>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</si>
  <si>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</si>
  <si>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</si>
  <si>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</si>
  <si>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</si>
  <si>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</si>
  <si>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</si>
  <si>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</si>
  <si>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</si>
  <si>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</si>
  <si>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</si>
  <si>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</si>
  <si>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</si>
  <si>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</si>
  <si>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</si>
  <si>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</si>
  <si>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</si>
  <si>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</si>
  <si>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</si>
  <si>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</si>
  <si>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</si>
  <si>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</si>
  <si>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</si>
  <si>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</si>
  <si>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</si>
  <si>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</si>
  <si>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</si>
  <si>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</si>
  <si>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</si>
  <si>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</si>
  <si>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</si>
  <si>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</si>
  <si>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</si>
  <si>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</si>
  <si>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</si>
  <si>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</si>
  <si>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</si>
  <si>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</si>
  <si>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</si>
  <si>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</si>
  <si>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</si>
  <si>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</si>
  <si>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</si>
  <si>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</si>
  <si>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</si>
  <si>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</si>
  <si>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</si>
  <si>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</si>
  <si>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</si>
  <si>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</si>
  <si>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</si>
  <si>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</si>
  <si>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</si>
  <si>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</si>
  <si>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</si>
  <si>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</si>
  <si>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</si>
  <si>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</si>
  <si>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</si>
  <si>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</si>
  <si>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</si>
  <si>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</si>
  <si>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</si>
  <si>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</si>
  <si>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</si>
  <si>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</si>
  <si>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</si>
  <si>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</si>
  <si>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</si>
  <si>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</si>
  <si>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</si>
  <si>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</si>
  <si>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</si>
  <si>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</si>
  <si>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</si>
  <si>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</si>
  <si>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</si>
  <si>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</si>
  <si>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</si>
  <si>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</si>
  <si>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</si>
  <si>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</si>
  <si>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</si>
  <si>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</si>
  <si>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</si>
  <si>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</si>
  <si>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</si>
  <si>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</si>
  <si>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</si>
  <si>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</si>
  <si>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</si>
  <si>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</si>
  <si>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</si>
  <si>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</si>
  <si>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</si>
  <si>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</si>
  <si>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</si>
  <si>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</si>
  <si>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</si>
  <si>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</si>
  <si>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</si>
  <si>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</si>
  <si>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</si>
  <si>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</si>
  <si>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</si>
  <si>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</si>
  <si>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</si>
  <si>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</si>
  <si>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2019</t>
  </si>
  <si>
    <t>Jan</t>
  </si>
  <si>
    <t>Feb</t>
  </si>
  <si>
    <t>Mar</t>
  </si>
  <si>
    <t>Apr</t>
  </si>
  <si>
    <t>May</t>
  </si>
  <si>
    <t>Oct</t>
  </si>
  <si>
    <t>Nov</t>
  </si>
  <si>
    <t>Dec</t>
  </si>
  <si>
    <t>2020</t>
  </si>
  <si>
    <t>Years (Order Date)</t>
  </si>
  <si>
    <t>Months (Order Date)</t>
  </si>
  <si>
    <t>Arabica</t>
  </si>
  <si>
    <t>Excelsa</t>
  </si>
  <si>
    <t>Liberica</t>
  </si>
  <si>
    <t>Robusta</t>
  </si>
  <si>
    <t>Sum of Sales</t>
  </si>
  <si>
    <t>Aug</t>
  </si>
  <si>
    <t>Sep</t>
  </si>
  <si>
    <t>Jun</t>
  </si>
  <si>
    <t>Jul</t>
  </si>
  <si>
    <t>2021</t>
  </si>
  <si>
    <t>2022</t>
  </si>
</sst>
</file>

<file path=xl/styles.xml><?xml version="1.0" encoding="utf-8"?>
<styleSheet xmlns="http://schemas.openxmlformats.org/spreadsheetml/2006/main">
  <numFmts count="5">
    <numFmt numFmtId="164" formatCode="0.0"/>
    <numFmt numFmtId="165" formatCode="dd\-mmm\-yyyy"/>
    <numFmt numFmtId="166" formatCode="0.0\ &quot;kg&quot;"/>
    <numFmt numFmtId="167" formatCode="_-[$$-409]* #,##0.00_ ;_-[$$-409]* \-#,##0.00\ ;_-[$$-409]* &quot;-&quot;??_ ;_-@_ "/>
    <numFmt numFmtId="168" formatCode="[$$-409]#,##0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0" fillId="0" borderId="0" xfId="0" applyNumberFormat="1"/>
    <xf numFmtId="167" fontId="0" fillId="0" borderId="0" xfId="0" applyNumberFormat="1"/>
    <xf numFmtId="0" fontId="0" fillId="0" borderId="0" xfId="0" pivotButton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6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5" formatCode="dd\-mmm\-yyyy"/>
      <alignment horizontal="general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relativeIndent="255" justifyLastLine="0" shrinkToFit="0" readingOrder="0"/>
    </dxf>
    <dxf>
      <font>
        <b/>
        <i val="0"/>
        <sz val="11"/>
        <color theme="0"/>
        <name val="Calibri"/>
        <scheme val="minor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z val="11"/>
        <color theme="0"/>
        <name val="Calibri"/>
        <scheme val="minor"/>
      </font>
      <fill>
        <patternFill patternType="solid">
          <fgColor theme="0"/>
          <bgColor rgb="FF3C1464"/>
        </patternFill>
      </fill>
      <border>
        <left style="thin">
          <color rgb="FF3C1464"/>
        </left>
        <right style="thin">
          <color rgb="FF3C1464"/>
        </right>
        <top style="thin">
          <color rgb="FF3C1464"/>
        </top>
        <bottom style="thin">
          <color rgb="FF3C1464"/>
        </bottom>
      </border>
    </dxf>
    <dxf>
      <font>
        <b/>
        <i val="0"/>
        <color theme="0"/>
        <name val="Calibri"/>
        <scheme val="minor"/>
      </font>
    </dxf>
    <dxf>
      <font>
        <b val="0"/>
        <i val="0"/>
        <color theme="0"/>
        <name val="Calibri"/>
        <scheme val="minor"/>
      </font>
      <fill>
        <patternFill>
          <bgColor rgb="FF3C1464"/>
        </patternFill>
      </fill>
    </dxf>
  </dxfs>
  <tableStyles count="2" defaultTableStyle="TableStyleMedium2" defaultPivotStyle="PivotStyleMedium9">
    <tableStyle name="Purple Slicer" pivot="0" table="0" count="2">
      <tableStyleElement type="wholeTable" dxfId="15"/>
      <tableStyleElement type="headerRow" dxfId="14"/>
    </tableStyle>
    <tableStyle name="Purple Timeline Style" pivot="0" table="0" count="2">
      <tableStyleElement type="wholeTable" dxfId="13"/>
      <tableStyleElement type="headerRow" dxfId="12"/>
    </tableStyle>
  </tableStyles>
  <colors>
    <mruColors>
      <color rgb="FF3C1464"/>
      <color rgb="FFAFFFD3"/>
      <color rgb="FF00EE6C"/>
      <color rgb="FF005024"/>
      <color rgb="FF9650DC"/>
      <color rgb="FF97450D"/>
      <color rgb="FFE0CBF5"/>
    </mruColors>
  </colors>
  <extLst>
    <ext xmlns:x14="http://schemas.microsoft.com/office/spreadsheetml/2009/9/main" uri="{46F421CA-312F-682f-3DD2-61675219B42D}">
      <x14:dxfs count="4">
        <dxf>
          <font>
            <b/>
            <i val="0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Purple Slicer">
        <x14:slicerStyle name="Purple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6795556505021"/>
              <bgColor theme="0" tint="-4.9989318521683403E-2"/>
            </patternFill>
          </fill>
        </dxf>
        <dxf>
          <fill>
            <patternFill patternType="solid">
              <fgColor theme="0"/>
              <bgColor rgb="FF9650DC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10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Purple Timeline Styl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48"/>
  <c:pivotSource>
    <c:name>[coffeeOrdersProject.xlsx]TotalSales!TotalSales</c:name>
    <c:fmtId val="3"/>
  </c:pivotSource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Total Sales Over Time</a:t>
            </a:r>
          </a:p>
        </c:rich>
      </c:tx>
      <c:layout>
        <c:manualLayout>
          <c:xMode val="edge"/>
          <c:yMode val="edge"/>
          <c:x val="0.42220722803101535"/>
          <c:y val="0"/>
        </c:manualLayout>
      </c:layout>
    </c:title>
    <c:pivotFmts>
      <c:pivotFmt>
        <c:idx val="0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TotalSales!$C$5:$C$48</c:f>
              <c:numCache>
                <c:formatCode>#,##0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DAC-45B3-B4C2-B35C53C10A51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TotalSales!$D$5:$D$48</c:f>
              <c:numCache>
                <c:formatCode>#,##0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DAC-45B3-B4C2-B35C53C10A51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TotalSales!$E$5:$E$48</c:f>
              <c:numCache>
                <c:formatCode>#,##0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DAC-45B3-B4C2-B35C53C10A51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TotalSales!$F$5:$F$48</c:f>
              <c:numCache>
                <c:formatCode>#,##0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DAC-45B3-B4C2-B35C53C10A51}"/>
            </c:ext>
          </c:extLst>
        </c:ser>
        <c:dLbls/>
        <c:marker val="1"/>
        <c:axId val="83779584"/>
        <c:axId val="83781120"/>
      </c:lineChart>
      <c:catAx>
        <c:axId val="83779584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 rot="-60000000" vert="horz"/>
          <a:lstStyle/>
          <a:p>
            <a:pPr>
              <a:defRPr/>
            </a:pPr>
            <a:endParaRPr lang="es-ES"/>
          </a:p>
        </c:txPr>
        <c:crossAx val="83781120"/>
        <c:crosses val="autoZero"/>
        <c:auto val="1"/>
        <c:lblAlgn val="ctr"/>
        <c:lblOffset val="100"/>
      </c:catAx>
      <c:valAx>
        <c:axId val="837811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USD</a:t>
                </a:r>
              </a:p>
            </c:rich>
          </c:tx>
          <c:layout>
            <c:manualLayout>
              <c:xMode val="edge"/>
              <c:yMode val="edge"/>
              <c:x val="2.8105372901691645E-2"/>
              <c:y val="0.43397316607801634"/>
            </c:manualLayout>
          </c:layout>
        </c:title>
        <c:numFmt formatCode="#,##0" sourceLinked="1"/>
        <c:majorTickMark val="none"/>
        <c:tickLblPos val="nextTo"/>
        <c:txPr>
          <a:bodyPr rot="-60000000" vert="horz"/>
          <a:lstStyle/>
          <a:p>
            <a:pPr>
              <a:defRPr/>
            </a:pPr>
            <a:endParaRPr lang="es-ES"/>
          </a:p>
        </c:txPr>
        <c:crossAx val="83779584"/>
        <c:crosses val="autoZero"/>
        <c:crossBetween val="between"/>
      </c:valAx>
    </c:plotArea>
    <c:legend>
      <c:legendPos val="r"/>
      <c:layout/>
      <c:txPr>
        <a:bodyPr rot="0" vert="horz"/>
        <a:lstStyle/>
        <a:p>
          <a:pPr>
            <a:defRPr sz="1200"/>
          </a:pPr>
          <a:endParaRPr lang="es-E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>
        <a:lumMod val="85000"/>
        <a:lumOff val="15000"/>
      </a:schemeClr>
    </a:solidFill>
    <a:effectLst>
      <a:glow rad="228600">
        <a:schemeClr val="accent6">
          <a:satMod val="175000"/>
          <a:alpha val="40000"/>
        </a:schemeClr>
      </a:glow>
    </a:effectLst>
  </c:sp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pivotSource>
    <c:name>[coffeeOrdersProject.xlsx]CountryBarChart!TotalSales</c:name>
    <c:fmtId val="7"/>
  </c:pivotSource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Sales By Country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rgbClr val="00B05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5024"/>
          </a:solidFill>
          <a:ln w="25400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00EE6C"/>
          </a:solidFill>
          <a:ln w="25400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AFFFD3"/>
          </a:solidFill>
          <a:ln w="25400">
            <a:solidFill>
              <a:schemeClr val="bg1"/>
            </a:solidFill>
          </a:ln>
          <a:effectLst/>
        </c:spPr>
      </c:pivotFmt>
      <c:pivotFmt>
        <c:idx val="4"/>
        <c:spPr>
          <a:solidFill>
            <a:srgbClr val="00B05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AFFFD3"/>
          </a:solidFill>
          <a:ln w="25400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00EE6C"/>
          </a:solidFill>
          <a:ln w="25400">
            <a:solidFill>
              <a:schemeClr val="bg1"/>
            </a:solidFill>
          </a:ln>
          <a:effectLst/>
        </c:spPr>
      </c:pivotFmt>
      <c:pivotFmt>
        <c:idx val="7"/>
        <c:spPr>
          <a:solidFill>
            <a:srgbClr val="005024"/>
          </a:solidFill>
          <a:ln w="25400">
            <a:solidFill>
              <a:schemeClr val="bg1"/>
            </a:solidFill>
          </a:ln>
          <a:effectLst/>
        </c:spPr>
      </c:pivotFmt>
      <c:pivotFmt>
        <c:idx val="8"/>
        <c:spPr>
          <a:solidFill>
            <a:srgbClr val="00B05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 sz="1200"/>
              </a:pPr>
              <a:endParaRPr lang="es-ES"/>
            </a:p>
          </c:txPr>
          <c:dLblPos val="outEnd"/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AFFFD3"/>
          </a:solidFill>
          <a:ln w="25400">
            <a:solidFill>
              <a:schemeClr val="bg1"/>
            </a:solidFill>
          </a:ln>
          <a:effectLst/>
        </c:spPr>
      </c:pivotFmt>
      <c:pivotFmt>
        <c:idx val="10"/>
        <c:spPr>
          <a:solidFill>
            <a:srgbClr val="00EE6C"/>
          </a:solidFill>
          <a:ln w="25400">
            <a:solidFill>
              <a:schemeClr val="bg1"/>
            </a:solidFill>
          </a:ln>
          <a:effectLst/>
        </c:spPr>
      </c:pivotFmt>
      <c:pivotFmt>
        <c:idx val="11"/>
        <c:spPr>
          <a:solidFill>
            <a:srgbClr val="005024"/>
          </a:solidFill>
          <a:ln w="25400">
            <a:solidFill>
              <a:schemeClr val="bg1"/>
            </a:solidFill>
          </a:ln>
          <a:effectLst/>
        </c:spP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 w="25400">
              <a:solidFill>
                <a:schemeClr val="bg1"/>
              </a:solidFill>
            </a:ln>
            <a:effectLst/>
          </c:spPr>
          <c:dPt>
            <c:idx val="0"/>
            <c:spPr>
              <a:solidFill>
                <a:srgbClr val="AFFFD3"/>
              </a:solidFill>
              <a:ln w="25400"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0F8-482B-8B47-D1EC9A4F6D04}"/>
              </c:ext>
            </c:extLst>
          </c:dPt>
          <c:dPt>
            <c:idx val="1"/>
            <c:spPr>
              <a:solidFill>
                <a:srgbClr val="00EE6C"/>
              </a:solidFill>
              <a:ln w="25400"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0F8-482B-8B47-D1EC9A4F6D04}"/>
              </c:ext>
            </c:extLst>
          </c:dPt>
          <c:dPt>
            <c:idx val="2"/>
            <c:spPr>
              <a:solidFill>
                <a:srgbClr val="005024"/>
              </a:solidFill>
              <a:ln w="25400">
                <a:solidFill>
                  <a:schemeClr val="bg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0F8-482B-8B47-D1EC9A4F6D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 sz="1200"/>
                </a:pPr>
                <a:endParaRPr lang="es-ES"/>
              </a:p>
            </c:txPr>
            <c:dLblPos val="outEnd"/>
            <c:showVal val="1"/>
          </c:dLbls>
          <c:cat>
            <c:strRef>
              <c:f>CountryBarChart!$A$4:$A$6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CountryBarChart!$B$4:$B$6</c:f>
              <c:numCache>
                <c:formatCode>[$$-409]#,##0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C0F8-482B-8B47-D1EC9A4F6D04}"/>
            </c:ext>
          </c:extLst>
        </c:ser>
        <c:dLbls>
          <c:showVal val="1"/>
        </c:dLbls>
        <c:gapWidth val="182"/>
        <c:axId val="83899520"/>
        <c:axId val="83901056"/>
      </c:barChart>
      <c:catAx>
        <c:axId val="83899520"/>
        <c:scaling>
          <c:orientation val="minMax"/>
        </c:scaling>
        <c:axPos val="l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200"/>
            </a:pPr>
            <a:endParaRPr lang="es-ES"/>
          </a:p>
        </c:txPr>
        <c:crossAx val="83901056"/>
        <c:crosses val="autoZero"/>
        <c:auto val="1"/>
        <c:lblAlgn val="ctr"/>
        <c:lblOffset val="100"/>
      </c:catAx>
      <c:valAx>
        <c:axId val="8390105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s-ES"/>
          </a:p>
        </c:txPr>
        <c:crossAx val="8389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6">
          <a:satMod val="175000"/>
          <a:alpha val="40000"/>
        </a:schemeClr>
      </a:glow>
    </a:effectLst>
  </c:spPr>
  <c:txPr>
    <a:bodyPr/>
    <a:lstStyle/>
    <a:p>
      <a:pPr>
        <a:defRPr>
          <a:solidFill>
            <a:schemeClr val="bg1"/>
          </a:solidFill>
        </a:defRPr>
      </a:pPr>
      <a:endParaRPr lang="es-E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pivotSource>
    <c:name>[coffeeOrdersProject.xlsx]Top5Customers!TotalSales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bg1"/>
                </a:solidFill>
              </a:rPr>
              <a:t>Top 5 Customers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rgbClr val="00B05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5024"/>
          </a:solidFill>
          <a:ln w="25400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00EE6C"/>
          </a:solidFill>
          <a:ln w="25400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AFFFD3"/>
          </a:solidFill>
          <a:ln w="25400">
            <a:solidFill>
              <a:schemeClr val="bg1"/>
            </a:solidFill>
          </a:ln>
          <a:effectLst/>
        </c:spPr>
      </c:pivotFmt>
      <c:pivotFmt>
        <c:idx val="4"/>
        <c:spPr>
          <a:solidFill>
            <a:srgbClr val="00B05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AFFFD3"/>
          </a:solidFill>
          <a:ln w="25400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00EE6C"/>
          </a:solidFill>
          <a:ln w="25400">
            <a:solidFill>
              <a:schemeClr val="bg1"/>
            </a:solidFill>
          </a:ln>
          <a:effectLst/>
        </c:spPr>
      </c:pivotFmt>
      <c:pivotFmt>
        <c:idx val="7"/>
        <c:spPr>
          <a:solidFill>
            <a:srgbClr val="005024"/>
          </a:solidFill>
          <a:ln w="25400">
            <a:solidFill>
              <a:schemeClr val="bg1"/>
            </a:solidFill>
          </a:ln>
          <a:effectLst/>
        </c:spPr>
      </c:pivotFmt>
      <c:pivotFmt>
        <c:idx val="8"/>
        <c:spPr>
          <a:solidFill>
            <a:srgbClr val="00B05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Top5Customers!$B$3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 w="25400">
              <a:solidFill>
                <a:schemeClr val="bg1"/>
              </a:solidFill>
            </a:ln>
            <a:effectLst/>
          </c:spPr>
          <c:dPt>
            <c:idx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0-4CED-4D0D-AFCB-00347DAE85CA}"/>
              </c:ext>
            </c:extLst>
          </c:dPt>
          <c:dPt>
            <c:idx val="1"/>
            <c:extLst xmlns:c16r2="http://schemas.microsoft.com/office/drawing/2015/06/chart">
              <c:ext xmlns:c16="http://schemas.microsoft.com/office/drawing/2014/chart" uri="{C3380CC4-5D6E-409C-BE32-E72D297353CC}">
                <c16:uniqueId val="{00000001-4CED-4D0D-AFCB-00347DAE85CA}"/>
              </c:ext>
            </c:extLst>
          </c:dPt>
          <c:dPt>
            <c:idx val="2"/>
            <c:extLst xmlns:c16r2="http://schemas.microsoft.com/office/drawing/2015/06/chart">
              <c:ext xmlns:c16="http://schemas.microsoft.com/office/drawing/2014/chart" uri="{C3380CC4-5D6E-409C-BE32-E72D297353CC}">
                <c16:uniqueId val="{00000002-4CED-4D0D-AFCB-00347DAE85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Val val="1"/>
          </c:dLbls>
          <c:cat>
            <c:strRef>
              <c:f>Top5Customers!$A$4:$A$8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[$$-409]#,##0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CED-4D0D-AFCB-00347DAE85CA}"/>
            </c:ext>
          </c:extLst>
        </c:ser>
        <c:dLbls>
          <c:showVal val="1"/>
        </c:dLbls>
        <c:gapWidth val="182"/>
        <c:axId val="83972096"/>
        <c:axId val="83973632"/>
      </c:barChart>
      <c:catAx>
        <c:axId val="83972096"/>
        <c:scaling>
          <c:orientation val="minMax"/>
        </c:scaling>
        <c:axPos val="l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973632"/>
        <c:crosses val="autoZero"/>
        <c:auto val="1"/>
        <c:lblAlgn val="ctr"/>
        <c:lblOffset val="100"/>
      </c:catAx>
      <c:valAx>
        <c:axId val="8397363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97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6">
          <a:satMod val="175000"/>
          <a:alpha val="40000"/>
        </a:schemeClr>
      </a:glow>
    </a:effectLst>
  </c:spPr>
  <c:txPr>
    <a:bodyPr/>
    <a:lstStyle/>
    <a:p>
      <a:pPr>
        <a:defRPr>
          <a:solidFill>
            <a:srgbClr val="3C1464"/>
          </a:solidFill>
        </a:defRPr>
      </a:pPr>
      <a:endParaRPr lang="es-E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29</xdr:col>
      <xdr:colOff>39143</xdr:colOff>
      <xdr:row>5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EC23FFC8-3E19-62C2-AC60-591B03F9F563}"/>
            </a:ext>
          </a:extLst>
        </xdr:cNvPr>
        <xdr:cNvSpPr/>
      </xdr:nvSpPr>
      <xdr:spPr>
        <a:xfrm>
          <a:off x="117432" y="52192"/>
          <a:ext cx="15722773" cy="78287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accent6">
              <a:lumMod val="75000"/>
            </a:schemeClr>
          </a:solidFill>
        </a:ln>
        <a:effectLst>
          <a:glow rad="139700">
            <a:schemeClr val="accent6">
              <a:satMod val="175000"/>
              <a:alpha val="40000"/>
            </a:schemeClr>
          </a:glow>
          <a:outerShdw blurRad="50800" dist="38100" algn="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4800">
              <a:solidFill>
                <a:schemeClr val="bg1"/>
              </a:solidFill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</a:rPr>
            <a:t>COFFEE SALES DASHBOARD</a:t>
          </a:r>
        </a:p>
      </xdr:txBody>
    </xdr:sp>
    <xdr:clientData/>
  </xdr:twoCellAnchor>
  <xdr:twoCellAnchor>
    <xdr:from>
      <xdr:col>1</xdr:col>
      <xdr:colOff>-1</xdr:colOff>
      <xdr:row>6</xdr:row>
      <xdr:rowOff>0</xdr:rowOff>
    </xdr:from>
    <xdr:to>
      <xdr:col>19</xdr:col>
      <xdr:colOff>482773</xdr:colOff>
      <xdr:row>43</xdr:row>
      <xdr:rowOff>26096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53D884C8-59E1-4B02-9087-80514B11B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534966</xdr:colOff>
      <xdr:row>17</xdr:row>
      <xdr:rowOff>13048</xdr:rowOff>
    </xdr:from>
    <xdr:to>
      <xdr:col>29</xdr:col>
      <xdr:colOff>39143</xdr:colOff>
      <xdr:row>28</xdr:row>
      <xdr:rowOff>104383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1395EA26-B74E-43E8-89F1-EAE12CA6FB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557928</xdr:colOff>
      <xdr:row>29</xdr:row>
      <xdr:rowOff>43059</xdr:rowOff>
    </xdr:from>
    <xdr:to>
      <xdr:col>29</xdr:col>
      <xdr:colOff>61585</xdr:colOff>
      <xdr:row>43</xdr:row>
      <xdr:rowOff>13048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E244744D-57B6-4E4D-971C-4097884BA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 Chen" refreshedDate="45109.440718287035" createdVersion="8" refreshedVersion="8" minRefreshableVersion="3" recordCount="1000">
  <cacheSource type="worksheet">
    <worksheetSource name="Orders"/>
  </cacheSource>
  <cacheFields count="18">
    <cacheField name="Order ID" numFmtId="0">
      <sharedItems/>
    </cacheField>
    <cacheField name="Order Date" numFmtId="165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7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/>
    </cacheField>
    <cacheField name="Size" numFmtId="166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7">
      <sharedItems containsSemiMixedTypes="0" containsString="0" containsNumber="1" minValue="2.6849999999999996" maxValue="36.454999999999998"/>
    </cacheField>
    <cacheField name="Sales" numFmtId="167">
      <sharedItems containsSemiMixedTypes="0" containsString="0" containsNumber="1" minValue="2.6849999999999996" maxValue="218.73"/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Months (Order Date)" numFmtId="0" databaseField="0">
      <fieldGroup base="1">
        <rangePr groupBy="months" startDate="2019-01-02T00:00:00" endDate="2022-08-20T00:00:00"/>
        <groupItems count="14">
          <s v="&lt;02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/08/2022"/>
        </groupItems>
      </fieldGroup>
    </cacheField>
    <cacheField name="Years (Order Date)" numFmtId="0" databaseField="0">
      <fieldGroup base="1">
        <rangePr groupBy="years" startDate="2019-01-02T00:00:00" endDate="2022-08-20T00:00:00"/>
        <groupItems count="6">
          <s v="&lt;02/01/2019"/>
          <s v="2019"/>
          <s v="2020"/>
          <s v="2021"/>
          <s v="2022"/>
          <s v="&gt;20/08/2022"/>
        </groupItems>
      </fieldGroup>
    </cacheField>
  </cacheFields>
  <extLst>
    <ext xmlns:x14="http://schemas.microsoft.com/office/spreadsheetml/2009/9/main" uri="{725AE2AE-9491-48be-B2B4-4EB974FC3084}">
      <x14:pivotCacheDefinition pivotCacheId="145403677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s v="Rob"/>
    <s v="M"/>
    <x v="0"/>
    <n v="9.9499999999999993"/>
    <n v="19.899999999999999"/>
    <x v="0"/>
    <x v="0"/>
    <x v="0"/>
  </r>
  <r>
    <s v="QEV-37451-860"/>
    <x v="0"/>
    <s v="17670-51384-MA"/>
    <s v="E-M-0.5"/>
    <n v="5"/>
    <x v="0"/>
    <s v="aallner0@lulu.com"/>
    <x v="0"/>
    <s v="Exc"/>
    <s v="M"/>
    <x v="1"/>
    <n v="8.25"/>
    <n v="41.25"/>
    <x v="1"/>
    <x v="0"/>
    <x v="0"/>
  </r>
  <r>
    <s v="FAA-43335-268"/>
    <x v="1"/>
    <s v="21125-22134-PX"/>
    <s v="A-L-1"/>
    <n v="1"/>
    <x v="1"/>
    <s v="jredholes2@tmall.com"/>
    <x v="0"/>
    <s v="Ara"/>
    <s v="L"/>
    <x v="0"/>
    <n v="12.95"/>
    <n v="12.95"/>
    <x v="2"/>
    <x v="1"/>
    <x v="0"/>
  </r>
  <r>
    <s v="KAC-83089-793"/>
    <x v="2"/>
    <s v="23806-46781-OU"/>
    <s v="E-M-1"/>
    <n v="2"/>
    <x v="2"/>
    <s v=""/>
    <x v="1"/>
    <s v="Exc"/>
    <s v="M"/>
    <x v="0"/>
    <n v="13.75"/>
    <n v="27.5"/>
    <x v="1"/>
    <x v="0"/>
    <x v="1"/>
  </r>
  <r>
    <s v="KAC-83089-793"/>
    <x v="2"/>
    <s v="23806-46781-OU"/>
    <s v="R-L-2.5"/>
    <n v="2"/>
    <x v="2"/>
    <s v=""/>
    <x v="1"/>
    <s v="Rob"/>
    <s v="L"/>
    <x v="2"/>
    <n v="27.484999999999996"/>
    <n v="54.969999999999992"/>
    <x v="0"/>
    <x v="1"/>
    <x v="1"/>
  </r>
  <r>
    <s v="CVP-18956-553"/>
    <x v="3"/>
    <s v="86561-91660-RB"/>
    <s v="L-D-1"/>
    <n v="3"/>
    <x v="3"/>
    <s v=""/>
    <x v="0"/>
    <s v="Lib"/>
    <s v="D"/>
    <x v="0"/>
    <n v="12.95"/>
    <n v="38.849999999999994"/>
    <x v="3"/>
    <x v="2"/>
    <x v="1"/>
  </r>
  <r>
    <s v="IPP-31994-879"/>
    <x v="4"/>
    <s v="65223-29612-CB"/>
    <s v="E-D-0.5"/>
    <n v="3"/>
    <x v="4"/>
    <s v="slobe6@nifty.com"/>
    <x v="0"/>
    <s v="Exc"/>
    <s v="D"/>
    <x v="1"/>
    <n v="7.29"/>
    <n v="21.87"/>
    <x v="1"/>
    <x v="2"/>
    <x v="0"/>
  </r>
  <r>
    <s v="SNZ-65340-705"/>
    <x v="5"/>
    <s v="21134-81676-FR"/>
    <s v="L-L-0.2"/>
    <n v="1"/>
    <x v="5"/>
    <s v=""/>
    <x v="1"/>
    <s v="Lib"/>
    <s v="L"/>
    <x v="3"/>
    <n v="4.7549999999999999"/>
    <n v="4.7549999999999999"/>
    <x v="3"/>
    <x v="1"/>
    <x v="0"/>
  </r>
  <r>
    <s v="EZT-46571-659"/>
    <x v="6"/>
    <s v="03396-68805-ZC"/>
    <s v="R-M-0.5"/>
    <n v="3"/>
    <x v="6"/>
    <s v="gpetracci8@livejournal.com"/>
    <x v="0"/>
    <s v="Rob"/>
    <s v="M"/>
    <x v="1"/>
    <n v="5.97"/>
    <n v="17.91"/>
    <x v="0"/>
    <x v="0"/>
    <x v="1"/>
  </r>
  <r>
    <s v="NWQ-70061-912"/>
    <x v="0"/>
    <s v="61021-27840-ZN"/>
    <s v="R-M-0.5"/>
    <n v="1"/>
    <x v="7"/>
    <s v="rraven9@ed.gov"/>
    <x v="0"/>
    <s v="Rob"/>
    <s v="M"/>
    <x v="1"/>
    <n v="5.97"/>
    <n v="5.97"/>
    <x v="0"/>
    <x v="0"/>
    <x v="1"/>
  </r>
  <r>
    <s v="BKK-47233-845"/>
    <x v="7"/>
    <s v="76239-90137-UQ"/>
    <s v="A-D-1"/>
    <n v="4"/>
    <x v="8"/>
    <s v="fferbera@businesswire.com"/>
    <x v="0"/>
    <s v="Ara"/>
    <s v="D"/>
    <x v="0"/>
    <n v="9.9499999999999993"/>
    <n v="39.799999999999997"/>
    <x v="2"/>
    <x v="2"/>
    <x v="1"/>
  </r>
  <r>
    <s v="VQR-01002-970"/>
    <x v="8"/>
    <s v="49315-21985-BB"/>
    <s v="E-L-2.5"/>
    <n v="5"/>
    <x v="9"/>
    <s v="dphizackerlyb@utexas.edu"/>
    <x v="0"/>
    <s v="Exc"/>
    <s v="L"/>
    <x v="2"/>
    <n v="34.154999999999994"/>
    <n v="170.77499999999998"/>
    <x v="1"/>
    <x v="1"/>
    <x v="0"/>
  </r>
  <r>
    <s v="SZW-48378-399"/>
    <x v="9"/>
    <s v="34136-36674-OM"/>
    <s v="R-M-1"/>
    <n v="5"/>
    <x v="10"/>
    <s v="rscholarc@nyu.edu"/>
    <x v="0"/>
    <s v="Rob"/>
    <s v="M"/>
    <x v="0"/>
    <n v="9.9499999999999993"/>
    <n v="49.75"/>
    <x v="0"/>
    <x v="0"/>
    <x v="1"/>
  </r>
  <r>
    <s v="ITA-87418-783"/>
    <x v="10"/>
    <s v="39396-12890-PE"/>
    <s v="R-D-2.5"/>
    <n v="2"/>
    <x v="11"/>
    <s v="tvanyutind@wix.com"/>
    <x v="0"/>
    <s v="Rob"/>
    <s v="D"/>
    <x v="2"/>
    <n v="20.584999999999997"/>
    <n v="41.169999999999995"/>
    <x v="0"/>
    <x v="2"/>
    <x v="1"/>
  </r>
  <r>
    <s v="GNZ-46006-527"/>
    <x v="11"/>
    <s v="95875-73336-RG"/>
    <s v="L-D-0.2"/>
    <n v="3"/>
    <x v="12"/>
    <s v="ptrobee@wunderground.com"/>
    <x v="0"/>
    <s v="Lib"/>
    <s v="D"/>
    <x v="3"/>
    <n v="3.8849999999999998"/>
    <n v="11.654999999999999"/>
    <x v="3"/>
    <x v="2"/>
    <x v="0"/>
  </r>
  <r>
    <s v="FYQ-78248-319"/>
    <x v="12"/>
    <s v="25473-43727-BY"/>
    <s v="R-M-2.5"/>
    <n v="5"/>
    <x v="13"/>
    <s v="loscroftf@ebay.co.uk"/>
    <x v="0"/>
    <s v="Rob"/>
    <s v="M"/>
    <x v="2"/>
    <n v="22.884999999999998"/>
    <n v="114.42499999999998"/>
    <x v="0"/>
    <x v="0"/>
    <x v="1"/>
  </r>
  <r>
    <s v="VAU-44387-624"/>
    <x v="13"/>
    <s v="99643-51048-IQ"/>
    <s v="A-M-0.2"/>
    <n v="6"/>
    <x v="14"/>
    <s v="malabasterg@hexun.com"/>
    <x v="0"/>
    <s v="Ara"/>
    <s v="M"/>
    <x v="3"/>
    <n v="3.375"/>
    <n v="20.25"/>
    <x v="2"/>
    <x v="0"/>
    <x v="1"/>
  </r>
  <r>
    <s v="RDW-33155-159"/>
    <x v="14"/>
    <s v="62173-15287-CU"/>
    <s v="A-L-1"/>
    <n v="6"/>
    <x v="15"/>
    <s v="rbroxuph@jimdo.com"/>
    <x v="0"/>
    <s v="Ara"/>
    <s v="L"/>
    <x v="0"/>
    <n v="12.95"/>
    <n v="77.699999999999989"/>
    <x v="2"/>
    <x v="1"/>
    <x v="1"/>
  </r>
  <r>
    <s v="TDZ-59011-211"/>
    <x v="15"/>
    <s v="57611-05522-ST"/>
    <s v="R-D-2.5"/>
    <n v="4"/>
    <x v="16"/>
    <s v="predfordi@ow.ly"/>
    <x v="1"/>
    <s v="Rob"/>
    <s v="D"/>
    <x v="2"/>
    <n v="20.584999999999997"/>
    <n v="82.339999999999989"/>
    <x v="0"/>
    <x v="2"/>
    <x v="0"/>
  </r>
  <r>
    <s v="IDU-25793-399"/>
    <x v="16"/>
    <s v="76664-37050-DT"/>
    <s v="A-M-0.2"/>
    <n v="5"/>
    <x v="17"/>
    <s v="acorradinoj@harvard.edu"/>
    <x v="0"/>
    <s v="Ara"/>
    <s v="M"/>
    <x v="3"/>
    <n v="3.375"/>
    <n v="16.875"/>
    <x v="2"/>
    <x v="0"/>
    <x v="0"/>
  </r>
  <r>
    <s v="IDU-25793-399"/>
    <x v="16"/>
    <s v="76664-37050-DT"/>
    <s v="E-D-0.2"/>
    <n v="4"/>
    <x v="17"/>
    <s v="acorradinoj@harvard.edu"/>
    <x v="0"/>
    <s v="Exc"/>
    <s v="D"/>
    <x v="3"/>
    <n v="3.645"/>
    <n v="14.58"/>
    <x v="1"/>
    <x v="2"/>
    <x v="0"/>
  </r>
  <r>
    <s v="NUO-20013-488"/>
    <x v="16"/>
    <s v="03090-88267-BQ"/>
    <s v="A-D-0.2"/>
    <n v="6"/>
    <x v="18"/>
    <s v="adavidowskyl@netvibes.com"/>
    <x v="0"/>
    <s v="Ara"/>
    <s v="D"/>
    <x v="3"/>
    <n v="2.9849999999999999"/>
    <n v="17.91"/>
    <x v="2"/>
    <x v="2"/>
    <x v="1"/>
  </r>
  <r>
    <s v="UQU-65630-479"/>
    <x v="17"/>
    <s v="37651-47492-NC"/>
    <s v="R-M-2.5"/>
    <n v="4"/>
    <x v="19"/>
    <s v="aantukm@kickstarter.com"/>
    <x v="0"/>
    <s v="Rob"/>
    <s v="M"/>
    <x v="2"/>
    <n v="22.884999999999998"/>
    <n v="91.539999999999992"/>
    <x v="0"/>
    <x v="0"/>
    <x v="0"/>
  </r>
  <r>
    <s v="FEO-11834-332"/>
    <x v="18"/>
    <s v="95399-57205-HI"/>
    <s v="A-D-0.2"/>
    <n v="4"/>
    <x v="20"/>
    <s v="ikleinertn@timesonline.co.uk"/>
    <x v="0"/>
    <s v="Ara"/>
    <s v="D"/>
    <x v="3"/>
    <n v="2.9849999999999999"/>
    <n v="11.94"/>
    <x v="2"/>
    <x v="2"/>
    <x v="0"/>
  </r>
  <r>
    <s v="TKY-71558-096"/>
    <x v="19"/>
    <s v="24010-66714-HW"/>
    <s v="A-M-1"/>
    <n v="1"/>
    <x v="21"/>
    <s v="cblofeldo@amazon.co.uk"/>
    <x v="0"/>
    <s v="Ara"/>
    <s v="M"/>
    <x v="0"/>
    <n v="11.25"/>
    <n v="11.25"/>
    <x v="2"/>
    <x v="0"/>
    <x v="1"/>
  </r>
  <r>
    <s v="OXY-65322-253"/>
    <x v="20"/>
    <s v="07591-92789-UA"/>
    <s v="E-M-0.2"/>
    <n v="3"/>
    <x v="22"/>
    <s v=""/>
    <x v="0"/>
    <s v="Exc"/>
    <s v="M"/>
    <x v="3"/>
    <n v="4.125"/>
    <n v="12.375"/>
    <x v="1"/>
    <x v="0"/>
    <x v="0"/>
  </r>
  <r>
    <s v="EVP-43500-491"/>
    <x v="21"/>
    <s v="49231-44455-IC"/>
    <s v="A-M-0.5"/>
    <n v="4"/>
    <x v="23"/>
    <s v="sshalesq@umich.edu"/>
    <x v="0"/>
    <s v="Ara"/>
    <s v="M"/>
    <x v="1"/>
    <n v="6.75"/>
    <n v="27"/>
    <x v="2"/>
    <x v="0"/>
    <x v="0"/>
  </r>
  <r>
    <s v="WAG-26945-689"/>
    <x v="22"/>
    <s v="50124-88608-EO"/>
    <s v="A-M-0.2"/>
    <n v="5"/>
    <x v="24"/>
    <s v="vdanneilr@mtv.com"/>
    <x v="1"/>
    <s v="Ara"/>
    <s v="M"/>
    <x v="3"/>
    <n v="3.375"/>
    <n v="16.875"/>
    <x v="2"/>
    <x v="0"/>
    <x v="1"/>
  </r>
  <r>
    <s v="CHE-78995-767"/>
    <x v="23"/>
    <s v="00888-74814-UZ"/>
    <s v="A-D-0.5"/>
    <n v="3"/>
    <x v="25"/>
    <s v="tnewburys@usda.gov"/>
    <x v="1"/>
    <s v="Ara"/>
    <s v="D"/>
    <x v="1"/>
    <n v="5.97"/>
    <n v="17.91"/>
    <x v="2"/>
    <x v="2"/>
    <x v="1"/>
  </r>
  <r>
    <s v="RYZ-14633-602"/>
    <x v="21"/>
    <s v="14158-30713-OB"/>
    <s v="A-D-1"/>
    <n v="4"/>
    <x v="26"/>
    <s v="mcalcuttt@baidu.com"/>
    <x v="1"/>
    <s v="Ara"/>
    <s v="D"/>
    <x v="0"/>
    <n v="9.9499999999999993"/>
    <n v="39.799999999999997"/>
    <x v="2"/>
    <x v="2"/>
    <x v="0"/>
  </r>
  <r>
    <s v="WOQ-36015-429"/>
    <x v="24"/>
    <s v="51427-89175-QJ"/>
    <s v="L-M-0.2"/>
    <n v="5"/>
    <x v="27"/>
    <s v=""/>
    <x v="0"/>
    <s v="Lib"/>
    <s v="M"/>
    <x v="3"/>
    <n v="4.3650000000000002"/>
    <n v="21.825000000000003"/>
    <x v="3"/>
    <x v="0"/>
    <x v="1"/>
  </r>
  <r>
    <s v="WOQ-36015-429"/>
    <x v="24"/>
    <s v="51427-89175-QJ"/>
    <s v="A-D-0.5"/>
    <n v="6"/>
    <x v="27"/>
    <s v=""/>
    <x v="0"/>
    <s v="Ara"/>
    <s v="D"/>
    <x v="1"/>
    <n v="5.97"/>
    <n v="35.82"/>
    <x v="2"/>
    <x v="2"/>
    <x v="1"/>
  </r>
  <r>
    <s v="WOQ-36015-429"/>
    <x v="24"/>
    <s v="51427-89175-QJ"/>
    <s v="L-M-0.5"/>
    <n v="6"/>
    <x v="27"/>
    <s v=""/>
    <x v="0"/>
    <s v="Lib"/>
    <s v="M"/>
    <x v="1"/>
    <n v="8.73"/>
    <n v="52.38"/>
    <x v="3"/>
    <x v="0"/>
    <x v="1"/>
  </r>
  <r>
    <s v="SCT-60553-454"/>
    <x v="25"/>
    <s v="39123-12846-YJ"/>
    <s v="L-L-0.2"/>
    <n v="5"/>
    <x v="28"/>
    <s v="ggatheralx@123-reg.co.uk"/>
    <x v="0"/>
    <s v="Lib"/>
    <s v="L"/>
    <x v="3"/>
    <n v="4.7549999999999999"/>
    <n v="23.774999999999999"/>
    <x v="3"/>
    <x v="1"/>
    <x v="1"/>
  </r>
  <r>
    <s v="GFK-52063-244"/>
    <x v="26"/>
    <s v="44981-99666-XB"/>
    <s v="L-L-0.5"/>
    <n v="6"/>
    <x v="29"/>
    <s v="uwelberryy@ebay.co.uk"/>
    <x v="2"/>
    <s v="Lib"/>
    <s v="L"/>
    <x v="1"/>
    <n v="9.51"/>
    <n v="57.06"/>
    <x v="3"/>
    <x v="1"/>
    <x v="0"/>
  </r>
  <r>
    <s v="AMM-79521-378"/>
    <x v="27"/>
    <s v="24825-51803-CQ"/>
    <s v="A-D-0.5"/>
    <n v="6"/>
    <x v="30"/>
    <s v="feilhartz@who.int"/>
    <x v="0"/>
    <s v="Ara"/>
    <s v="D"/>
    <x v="1"/>
    <n v="5.97"/>
    <n v="35.82"/>
    <x v="2"/>
    <x v="2"/>
    <x v="1"/>
  </r>
  <r>
    <s v="QUQ-90580-772"/>
    <x v="28"/>
    <s v="77634-13918-GJ"/>
    <s v="L-M-0.2"/>
    <n v="2"/>
    <x v="31"/>
    <s v="zponting10@altervista.org"/>
    <x v="0"/>
    <s v="Lib"/>
    <s v="M"/>
    <x v="3"/>
    <n v="4.3650000000000002"/>
    <n v="8.73"/>
    <x v="3"/>
    <x v="0"/>
    <x v="1"/>
  </r>
  <r>
    <s v="LGD-24408-274"/>
    <x v="29"/>
    <s v="13694-25001-LX"/>
    <s v="L-L-0.5"/>
    <n v="3"/>
    <x v="32"/>
    <s v="sstrase11@booking.com"/>
    <x v="0"/>
    <s v="Lib"/>
    <s v="L"/>
    <x v="1"/>
    <n v="9.51"/>
    <n v="28.53"/>
    <x v="3"/>
    <x v="1"/>
    <x v="1"/>
  </r>
  <r>
    <s v="HCT-95608-959"/>
    <x v="30"/>
    <s v="08523-01791-TI"/>
    <s v="R-M-2.5"/>
    <n v="5"/>
    <x v="33"/>
    <s v="dde12@unesco.org"/>
    <x v="0"/>
    <s v="Rob"/>
    <s v="M"/>
    <x v="2"/>
    <n v="22.884999999999998"/>
    <n v="114.42499999999998"/>
    <x v="0"/>
    <x v="0"/>
    <x v="1"/>
  </r>
  <r>
    <s v="OFX-99147-470"/>
    <x v="31"/>
    <s v="49860-68865-AB"/>
    <s v="R-M-1"/>
    <n v="6"/>
    <x v="34"/>
    <s v=""/>
    <x v="0"/>
    <s v="Rob"/>
    <s v="M"/>
    <x v="0"/>
    <n v="9.9499999999999993"/>
    <n v="59.699999999999996"/>
    <x v="0"/>
    <x v="0"/>
    <x v="0"/>
  </r>
  <r>
    <s v="LUO-37559-016"/>
    <x v="32"/>
    <s v="21240-83132-SP"/>
    <s v="L-M-1"/>
    <n v="3"/>
    <x v="35"/>
    <s v=""/>
    <x v="0"/>
    <s v="Lib"/>
    <s v="M"/>
    <x v="0"/>
    <n v="14.55"/>
    <n v="43.650000000000006"/>
    <x v="3"/>
    <x v="0"/>
    <x v="1"/>
  </r>
  <r>
    <s v="XWC-20610-167"/>
    <x v="33"/>
    <s v="08350-81623-TF"/>
    <s v="E-D-0.2"/>
    <n v="2"/>
    <x v="36"/>
    <s v="lyeoland15@pbs.org"/>
    <x v="0"/>
    <s v="Exc"/>
    <s v="D"/>
    <x v="3"/>
    <n v="3.645"/>
    <n v="7.29"/>
    <x v="1"/>
    <x v="2"/>
    <x v="0"/>
  </r>
  <r>
    <s v="GPU-79113-136"/>
    <x v="34"/>
    <s v="73284-01385-SJ"/>
    <s v="R-D-0.2"/>
    <n v="3"/>
    <x v="37"/>
    <s v="atolworthy16@toplist.cz"/>
    <x v="0"/>
    <s v="Rob"/>
    <s v="D"/>
    <x v="3"/>
    <n v="2.6849999999999996"/>
    <n v="8.0549999999999997"/>
    <x v="0"/>
    <x v="2"/>
    <x v="0"/>
  </r>
  <r>
    <s v="ULR-52653-960"/>
    <x v="35"/>
    <s v="04152-34436-IE"/>
    <s v="L-L-2.5"/>
    <n v="2"/>
    <x v="38"/>
    <s v=""/>
    <x v="0"/>
    <s v="Lib"/>
    <s v="L"/>
    <x v="2"/>
    <n v="36.454999999999998"/>
    <n v="72.91"/>
    <x v="3"/>
    <x v="1"/>
    <x v="1"/>
  </r>
  <r>
    <s v="HPI-42308-142"/>
    <x v="36"/>
    <s v="06631-86965-XP"/>
    <s v="E-M-0.5"/>
    <n v="2"/>
    <x v="39"/>
    <s v="obaudassi18@seesaa.net"/>
    <x v="0"/>
    <s v="Exc"/>
    <s v="M"/>
    <x v="1"/>
    <n v="8.25"/>
    <n v="16.5"/>
    <x v="1"/>
    <x v="0"/>
    <x v="0"/>
  </r>
  <r>
    <s v="XHI-30227-581"/>
    <x v="37"/>
    <s v="54619-08558-ZU"/>
    <s v="L-D-2.5"/>
    <n v="6"/>
    <x v="40"/>
    <s v="pkingsbury19@comcast.net"/>
    <x v="0"/>
    <s v="Lib"/>
    <s v="D"/>
    <x v="2"/>
    <n v="29.784999999999997"/>
    <n v="178.70999999999998"/>
    <x v="3"/>
    <x v="2"/>
    <x v="1"/>
  </r>
  <r>
    <s v="DJH-05202-380"/>
    <x v="38"/>
    <s v="85589-17020-CX"/>
    <s v="E-M-2.5"/>
    <n v="2"/>
    <x v="41"/>
    <s v=""/>
    <x v="0"/>
    <s v="Exc"/>
    <s v="M"/>
    <x v="2"/>
    <n v="31.624999999999996"/>
    <n v="63.249999999999993"/>
    <x v="1"/>
    <x v="0"/>
    <x v="0"/>
  </r>
  <r>
    <s v="VMW-26889-781"/>
    <x v="39"/>
    <s v="36078-91009-WU"/>
    <s v="A-L-0.2"/>
    <n v="2"/>
    <x v="42"/>
    <s v="acurley1b@hao123.com"/>
    <x v="0"/>
    <s v="Ara"/>
    <s v="L"/>
    <x v="3"/>
    <n v="3.8849999999999998"/>
    <n v="7.77"/>
    <x v="2"/>
    <x v="1"/>
    <x v="0"/>
  </r>
  <r>
    <s v="DBU-81099-586"/>
    <x v="40"/>
    <s v="15770-27099-GX"/>
    <s v="A-D-2.5"/>
    <n v="4"/>
    <x v="43"/>
    <s v="rmcgilvary1c@tamu.edu"/>
    <x v="0"/>
    <s v="Ara"/>
    <s v="D"/>
    <x v="2"/>
    <n v="22.884999999999998"/>
    <n v="91.539999999999992"/>
    <x v="2"/>
    <x v="2"/>
    <x v="1"/>
  </r>
  <r>
    <s v="PQA-54820-810"/>
    <x v="41"/>
    <s v="91460-04823-BX"/>
    <s v="A-L-1"/>
    <n v="3"/>
    <x v="44"/>
    <s v="ipikett1d@xinhuanet.com"/>
    <x v="0"/>
    <s v="Ara"/>
    <s v="L"/>
    <x v="0"/>
    <n v="12.95"/>
    <n v="38.849999999999994"/>
    <x v="2"/>
    <x v="1"/>
    <x v="1"/>
  </r>
  <r>
    <s v="XKB-41924-202"/>
    <x v="42"/>
    <s v="45089-52817-WN"/>
    <s v="L-D-0.5"/>
    <n v="2"/>
    <x v="45"/>
    <s v="ibouldon1e@gizmodo.com"/>
    <x v="0"/>
    <s v="Lib"/>
    <s v="D"/>
    <x v="1"/>
    <n v="7.77"/>
    <n v="15.54"/>
    <x v="3"/>
    <x v="2"/>
    <x v="1"/>
  </r>
  <r>
    <s v="DWZ-69106-473"/>
    <x v="43"/>
    <s v="76447-50326-IC"/>
    <s v="L-L-2.5"/>
    <n v="4"/>
    <x v="46"/>
    <s v="kflanders1f@over-blog.com"/>
    <x v="1"/>
    <s v="Lib"/>
    <s v="L"/>
    <x v="2"/>
    <n v="36.454999999999998"/>
    <n v="145.82"/>
    <x v="3"/>
    <x v="1"/>
    <x v="0"/>
  </r>
  <r>
    <s v="YHV-68700-050"/>
    <x v="44"/>
    <s v="26333-67911-OL"/>
    <s v="R-M-0.5"/>
    <n v="5"/>
    <x v="47"/>
    <s v="hmattioli1g@webmd.com"/>
    <x v="2"/>
    <s v="Rob"/>
    <s v="M"/>
    <x v="1"/>
    <n v="5.97"/>
    <n v="29.849999999999998"/>
    <x v="0"/>
    <x v="0"/>
    <x v="1"/>
  </r>
  <r>
    <s v="YHV-68700-050"/>
    <x v="44"/>
    <s v="26333-67911-OL"/>
    <s v="L-L-2.5"/>
    <n v="2"/>
    <x v="47"/>
    <s v="hmattioli1g@webmd.com"/>
    <x v="2"/>
    <s v="Lib"/>
    <s v="L"/>
    <x v="2"/>
    <n v="36.454999999999998"/>
    <n v="72.91"/>
    <x v="3"/>
    <x v="1"/>
    <x v="1"/>
  </r>
  <r>
    <s v="KRB-88066-642"/>
    <x v="45"/>
    <s v="22107-86640-SB"/>
    <s v="L-M-1"/>
    <n v="5"/>
    <x v="48"/>
    <s v="agillard1i@issuu.com"/>
    <x v="0"/>
    <s v="Lib"/>
    <s v="M"/>
    <x v="0"/>
    <n v="14.55"/>
    <n v="72.75"/>
    <x v="3"/>
    <x v="0"/>
    <x v="1"/>
  </r>
  <r>
    <s v="LQU-08404-173"/>
    <x v="46"/>
    <s v="09960-34242-LZ"/>
    <s v="L-L-1"/>
    <n v="3"/>
    <x v="49"/>
    <s v=""/>
    <x v="0"/>
    <s v="Lib"/>
    <s v="L"/>
    <x v="0"/>
    <n v="15.85"/>
    <n v="47.55"/>
    <x v="3"/>
    <x v="1"/>
    <x v="1"/>
  </r>
  <r>
    <s v="CWK-60159-881"/>
    <x v="47"/>
    <s v="04671-85591-RT"/>
    <s v="E-D-0.2"/>
    <n v="3"/>
    <x v="50"/>
    <s v="tgrizard1k@odnoklassniki.ru"/>
    <x v="0"/>
    <s v="Exc"/>
    <s v="D"/>
    <x v="3"/>
    <n v="3.645"/>
    <n v="10.935"/>
    <x v="1"/>
    <x v="2"/>
    <x v="0"/>
  </r>
  <r>
    <s v="EEG-74197-843"/>
    <x v="48"/>
    <s v="25729-68859-UA"/>
    <s v="E-L-1"/>
    <n v="4"/>
    <x v="51"/>
    <s v="rrelton1l@stanford.edu"/>
    <x v="0"/>
    <s v="Exc"/>
    <s v="L"/>
    <x v="0"/>
    <n v="14.85"/>
    <n v="59.4"/>
    <x v="1"/>
    <x v="1"/>
    <x v="1"/>
  </r>
  <r>
    <s v="UCZ-59708-525"/>
    <x v="49"/>
    <s v="05501-86351-NX"/>
    <s v="L-D-2.5"/>
    <n v="3"/>
    <x v="52"/>
    <s v=""/>
    <x v="0"/>
    <s v="Lib"/>
    <s v="D"/>
    <x v="2"/>
    <n v="29.784999999999997"/>
    <n v="89.35499999999999"/>
    <x v="3"/>
    <x v="2"/>
    <x v="0"/>
  </r>
  <r>
    <s v="HUB-47311-849"/>
    <x v="50"/>
    <s v="04521-04300-OK"/>
    <s v="L-M-0.5"/>
    <n v="3"/>
    <x v="53"/>
    <s v="sgilroy1n@eepurl.com"/>
    <x v="0"/>
    <s v="Lib"/>
    <s v="M"/>
    <x v="1"/>
    <n v="8.73"/>
    <n v="26.19"/>
    <x v="3"/>
    <x v="0"/>
    <x v="0"/>
  </r>
  <r>
    <s v="WYM-17686-694"/>
    <x v="51"/>
    <s v="58689-55264-VK"/>
    <s v="A-D-2.5"/>
    <n v="5"/>
    <x v="54"/>
    <s v="ccottingham1o@wikipedia.org"/>
    <x v="0"/>
    <s v="Ara"/>
    <s v="D"/>
    <x v="2"/>
    <n v="22.884999999999998"/>
    <n v="114.42499999999998"/>
    <x v="2"/>
    <x v="2"/>
    <x v="1"/>
  </r>
  <r>
    <s v="ZYQ-15797-695"/>
    <x v="52"/>
    <s v="79436-73011-MM"/>
    <s v="R-D-0.5"/>
    <n v="5"/>
    <x v="55"/>
    <s v=""/>
    <x v="2"/>
    <s v="Rob"/>
    <s v="D"/>
    <x v="1"/>
    <n v="5.3699999999999992"/>
    <n v="26.849999999999994"/>
    <x v="0"/>
    <x v="2"/>
    <x v="0"/>
  </r>
  <r>
    <s v="EEJ-16185-108"/>
    <x v="53"/>
    <s v="65552-60476-KY"/>
    <s v="L-L-0.2"/>
    <n v="5"/>
    <x v="56"/>
    <s v=""/>
    <x v="0"/>
    <s v="Lib"/>
    <s v="L"/>
    <x v="3"/>
    <n v="4.7549999999999999"/>
    <n v="23.774999999999999"/>
    <x v="3"/>
    <x v="1"/>
    <x v="0"/>
  </r>
  <r>
    <s v="RWR-77888-800"/>
    <x v="54"/>
    <s v="69904-02729-YS"/>
    <s v="A-M-0.5"/>
    <n v="1"/>
    <x v="57"/>
    <s v="adykes1r@eventbrite.com"/>
    <x v="0"/>
    <s v="Ara"/>
    <s v="M"/>
    <x v="1"/>
    <n v="6.75"/>
    <n v="6.75"/>
    <x v="2"/>
    <x v="0"/>
    <x v="1"/>
  </r>
  <r>
    <s v="LHN-75209-742"/>
    <x v="55"/>
    <s v="01433-04270-AX"/>
    <s v="R-M-0.5"/>
    <n v="6"/>
    <x v="58"/>
    <s v=""/>
    <x v="0"/>
    <s v="Rob"/>
    <s v="M"/>
    <x v="1"/>
    <n v="5.97"/>
    <n v="35.82"/>
    <x v="0"/>
    <x v="0"/>
    <x v="0"/>
  </r>
  <r>
    <s v="TIR-71396-998"/>
    <x v="56"/>
    <s v="14204-14186-LA"/>
    <s v="R-D-2.5"/>
    <n v="4"/>
    <x v="59"/>
    <s v="acockrem1t@engadget.com"/>
    <x v="0"/>
    <s v="Rob"/>
    <s v="D"/>
    <x v="2"/>
    <n v="20.584999999999997"/>
    <n v="82.339999999999989"/>
    <x v="0"/>
    <x v="2"/>
    <x v="0"/>
  </r>
  <r>
    <s v="RXF-37618-213"/>
    <x v="57"/>
    <s v="32948-34398-HC"/>
    <s v="R-L-0.5"/>
    <n v="1"/>
    <x v="60"/>
    <s v="bumpleby1u@soundcloud.com"/>
    <x v="0"/>
    <s v="Rob"/>
    <s v="L"/>
    <x v="1"/>
    <n v="7.169999999999999"/>
    <n v="7.169999999999999"/>
    <x v="0"/>
    <x v="1"/>
    <x v="0"/>
  </r>
  <r>
    <s v="ANM-16388-634"/>
    <x v="58"/>
    <s v="77343-52608-FF"/>
    <s v="L-L-0.2"/>
    <n v="2"/>
    <x v="61"/>
    <s v="nsaleway1v@dedecms.com"/>
    <x v="0"/>
    <s v="Lib"/>
    <s v="L"/>
    <x v="3"/>
    <n v="4.7549999999999999"/>
    <n v="9.51"/>
    <x v="3"/>
    <x v="1"/>
    <x v="1"/>
  </r>
  <r>
    <s v="WYL-29300-070"/>
    <x v="59"/>
    <s v="42770-36274-QA"/>
    <s v="R-M-0.2"/>
    <n v="1"/>
    <x v="62"/>
    <s v="hgoulter1w@abc.net.au"/>
    <x v="0"/>
    <s v="Rob"/>
    <s v="M"/>
    <x v="3"/>
    <n v="2.9849999999999999"/>
    <n v="2.9849999999999999"/>
    <x v="0"/>
    <x v="0"/>
    <x v="1"/>
  </r>
  <r>
    <s v="JHW-74554-805"/>
    <x v="60"/>
    <s v="14103-58987-ZU"/>
    <s v="R-M-1"/>
    <n v="6"/>
    <x v="63"/>
    <s v="grizzello1x@symantec.com"/>
    <x v="2"/>
    <s v="Rob"/>
    <s v="M"/>
    <x v="0"/>
    <n v="9.9499999999999993"/>
    <n v="59.699999999999996"/>
    <x v="0"/>
    <x v="0"/>
    <x v="0"/>
  </r>
  <r>
    <s v="KYS-27063-603"/>
    <x v="61"/>
    <s v="69958-32065-SW"/>
    <s v="E-L-2.5"/>
    <n v="4"/>
    <x v="64"/>
    <s v="slist1y@mapquest.com"/>
    <x v="0"/>
    <s v="Exc"/>
    <s v="L"/>
    <x v="2"/>
    <n v="34.154999999999994"/>
    <n v="136.61999999999998"/>
    <x v="1"/>
    <x v="1"/>
    <x v="1"/>
  </r>
  <r>
    <s v="GAZ-58626-277"/>
    <x v="62"/>
    <s v="69533-84907-FA"/>
    <s v="L-L-0.2"/>
    <n v="2"/>
    <x v="65"/>
    <s v="sedmondson1z@theguardian.com"/>
    <x v="1"/>
    <s v="Lib"/>
    <s v="L"/>
    <x v="3"/>
    <n v="4.7549999999999999"/>
    <n v="9.51"/>
    <x v="3"/>
    <x v="1"/>
    <x v="1"/>
  </r>
  <r>
    <s v="RPJ-37787-335"/>
    <x v="63"/>
    <s v="76005-95461-CI"/>
    <s v="A-M-2.5"/>
    <n v="3"/>
    <x v="66"/>
    <s v=""/>
    <x v="0"/>
    <s v="Ara"/>
    <s v="M"/>
    <x v="2"/>
    <n v="25.874999999999996"/>
    <n v="77.624999999999986"/>
    <x v="2"/>
    <x v="0"/>
    <x v="1"/>
  </r>
  <r>
    <s v="LEF-83057-763"/>
    <x v="64"/>
    <s v="15395-90855-VB"/>
    <s v="L-M-0.2"/>
    <n v="5"/>
    <x v="67"/>
    <s v=""/>
    <x v="0"/>
    <s v="Lib"/>
    <s v="M"/>
    <x v="3"/>
    <n v="4.3650000000000002"/>
    <n v="21.825000000000003"/>
    <x v="3"/>
    <x v="0"/>
    <x v="0"/>
  </r>
  <r>
    <s v="RPW-36123-215"/>
    <x v="65"/>
    <s v="80640-45811-LB"/>
    <s v="E-L-0.5"/>
    <n v="2"/>
    <x v="68"/>
    <s v="jrangall22@newsvine.com"/>
    <x v="0"/>
    <s v="Exc"/>
    <s v="L"/>
    <x v="1"/>
    <n v="8.91"/>
    <n v="17.82"/>
    <x v="1"/>
    <x v="1"/>
    <x v="0"/>
  </r>
  <r>
    <s v="WLL-59044-117"/>
    <x v="66"/>
    <s v="28476-04082-GR"/>
    <s v="R-D-1"/>
    <n v="6"/>
    <x v="69"/>
    <s v="kboorn23@ezinearticles.com"/>
    <x v="1"/>
    <s v="Rob"/>
    <s v="D"/>
    <x v="0"/>
    <n v="8.9499999999999993"/>
    <n v="53.699999999999996"/>
    <x v="0"/>
    <x v="2"/>
    <x v="0"/>
  </r>
  <r>
    <s v="AWT-22827-563"/>
    <x v="67"/>
    <s v="12018-75670-EU"/>
    <s v="R-L-0.2"/>
    <n v="1"/>
    <x v="70"/>
    <s v=""/>
    <x v="1"/>
    <s v="Rob"/>
    <s v="L"/>
    <x v="3"/>
    <n v="3.5849999999999995"/>
    <n v="3.5849999999999995"/>
    <x v="0"/>
    <x v="1"/>
    <x v="0"/>
  </r>
  <r>
    <s v="QLM-07145-668"/>
    <x v="68"/>
    <s v="86437-17399-FK"/>
    <s v="E-D-0.2"/>
    <n v="2"/>
    <x v="71"/>
    <s v="celgey25@webs.com"/>
    <x v="0"/>
    <s v="Exc"/>
    <s v="D"/>
    <x v="3"/>
    <n v="3.645"/>
    <n v="7.29"/>
    <x v="1"/>
    <x v="2"/>
    <x v="1"/>
  </r>
  <r>
    <s v="HVQ-64398-930"/>
    <x v="69"/>
    <s v="62979-53167-ML"/>
    <s v="A-M-0.5"/>
    <n v="6"/>
    <x v="72"/>
    <s v="lmizzi26@rakuten.co.jp"/>
    <x v="0"/>
    <s v="Ara"/>
    <s v="M"/>
    <x v="1"/>
    <n v="6.75"/>
    <n v="40.5"/>
    <x v="2"/>
    <x v="0"/>
    <x v="0"/>
  </r>
  <r>
    <s v="WRT-40778-247"/>
    <x v="70"/>
    <s v="54810-81899-HL"/>
    <s v="R-L-1"/>
    <n v="4"/>
    <x v="73"/>
    <s v="cgiacomazzo27@jigsy.com"/>
    <x v="0"/>
    <s v="Rob"/>
    <s v="L"/>
    <x v="0"/>
    <n v="11.95"/>
    <n v="47.8"/>
    <x v="0"/>
    <x v="1"/>
    <x v="1"/>
  </r>
  <r>
    <s v="SUB-13006-125"/>
    <x v="71"/>
    <s v="26103-41504-IB"/>
    <s v="A-L-0.5"/>
    <n v="5"/>
    <x v="74"/>
    <s v="aarnow28@arizona.edu"/>
    <x v="0"/>
    <s v="Ara"/>
    <s v="L"/>
    <x v="1"/>
    <n v="7.77"/>
    <n v="38.849999999999994"/>
    <x v="2"/>
    <x v="1"/>
    <x v="0"/>
  </r>
  <r>
    <s v="CQM-49696-263"/>
    <x v="72"/>
    <s v="76534-45229-SG"/>
    <s v="L-L-2.5"/>
    <n v="3"/>
    <x v="75"/>
    <s v="syann29@senate.gov"/>
    <x v="0"/>
    <s v="Lib"/>
    <s v="L"/>
    <x v="2"/>
    <n v="36.454999999999998"/>
    <n v="109.36499999999999"/>
    <x v="3"/>
    <x v="1"/>
    <x v="0"/>
  </r>
  <r>
    <s v="KXN-85094-246"/>
    <x v="73"/>
    <s v="81744-27332-RR"/>
    <s v="L-M-2.5"/>
    <n v="3"/>
    <x v="76"/>
    <s v="bnaulls2a@tiny.cc"/>
    <x v="1"/>
    <s v="Lib"/>
    <s v="M"/>
    <x v="2"/>
    <n v="33.464999999999996"/>
    <n v="100.39499999999998"/>
    <x v="3"/>
    <x v="0"/>
    <x v="0"/>
  </r>
  <r>
    <s v="XOQ-12405-419"/>
    <x v="74"/>
    <s v="91513-75657-PH"/>
    <s v="R-D-2.5"/>
    <n v="4"/>
    <x v="77"/>
    <s v=""/>
    <x v="0"/>
    <s v="Rob"/>
    <s v="D"/>
    <x v="2"/>
    <n v="20.584999999999997"/>
    <n v="82.339999999999989"/>
    <x v="0"/>
    <x v="2"/>
    <x v="0"/>
  </r>
  <r>
    <s v="HYF-10254-369"/>
    <x v="75"/>
    <s v="30373-66619-CB"/>
    <s v="L-L-0.5"/>
    <n v="1"/>
    <x v="78"/>
    <s v="zsherewood2c@apache.org"/>
    <x v="0"/>
    <s v="Lib"/>
    <s v="L"/>
    <x v="1"/>
    <n v="9.51"/>
    <n v="9.51"/>
    <x v="3"/>
    <x v="1"/>
    <x v="1"/>
  </r>
  <r>
    <s v="XXJ-47000-307"/>
    <x v="76"/>
    <s v="31582-23562-FM"/>
    <s v="A-L-2.5"/>
    <n v="3"/>
    <x v="79"/>
    <s v="jdufaire2d@fc2.com"/>
    <x v="0"/>
    <s v="Ara"/>
    <s v="L"/>
    <x v="2"/>
    <n v="29.784999999999997"/>
    <n v="89.35499999999999"/>
    <x v="2"/>
    <x v="1"/>
    <x v="1"/>
  </r>
  <r>
    <s v="XXJ-47000-307"/>
    <x v="76"/>
    <s v="31582-23562-FM"/>
    <s v="A-D-0.2"/>
    <n v="4"/>
    <x v="79"/>
    <s v="jdufaire2d@fc2.com"/>
    <x v="0"/>
    <s v="Ara"/>
    <s v="D"/>
    <x v="3"/>
    <n v="2.9849999999999999"/>
    <n v="11.94"/>
    <x v="2"/>
    <x v="2"/>
    <x v="1"/>
  </r>
  <r>
    <s v="ZDK-82166-357"/>
    <x v="77"/>
    <s v="81431-12577-VD"/>
    <s v="A-M-1"/>
    <n v="3"/>
    <x v="80"/>
    <s v="bkeaveney2f@netlog.com"/>
    <x v="0"/>
    <s v="Ara"/>
    <s v="M"/>
    <x v="0"/>
    <n v="11.25"/>
    <n v="33.75"/>
    <x v="2"/>
    <x v="0"/>
    <x v="1"/>
  </r>
  <r>
    <s v="IHN-19982-362"/>
    <x v="78"/>
    <s v="68894-91205-MP"/>
    <s v="R-L-1"/>
    <n v="3"/>
    <x v="81"/>
    <s v="egrise2g@cargocollective.com"/>
    <x v="0"/>
    <s v="Rob"/>
    <s v="L"/>
    <x v="0"/>
    <n v="11.95"/>
    <n v="35.849999999999994"/>
    <x v="0"/>
    <x v="1"/>
    <x v="1"/>
  </r>
  <r>
    <s v="VMT-10030-889"/>
    <x v="79"/>
    <s v="87602-55754-VN"/>
    <s v="A-L-1"/>
    <n v="6"/>
    <x v="82"/>
    <s v="tgottelier2h@vistaprint.com"/>
    <x v="0"/>
    <s v="Ara"/>
    <s v="L"/>
    <x v="0"/>
    <n v="12.95"/>
    <n v="77.699999999999989"/>
    <x v="2"/>
    <x v="1"/>
    <x v="1"/>
  </r>
  <r>
    <s v="NHL-11063-100"/>
    <x v="80"/>
    <s v="39181-35745-WH"/>
    <s v="A-L-1"/>
    <n v="4"/>
    <x v="83"/>
    <s v=""/>
    <x v="1"/>
    <s v="Ara"/>
    <s v="L"/>
    <x v="0"/>
    <n v="12.95"/>
    <n v="51.8"/>
    <x v="2"/>
    <x v="1"/>
    <x v="0"/>
  </r>
  <r>
    <s v="ROV-87448-086"/>
    <x v="81"/>
    <s v="30381-64762-NG"/>
    <s v="A-M-2.5"/>
    <n v="4"/>
    <x v="84"/>
    <s v="agreenhead2j@dailymail.co.uk"/>
    <x v="0"/>
    <s v="Ara"/>
    <s v="M"/>
    <x v="2"/>
    <n v="25.874999999999996"/>
    <n v="103.49999999999999"/>
    <x v="2"/>
    <x v="0"/>
    <x v="1"/>
  </r>
  <r>
    <s v="DGY-35773-612"/>
    <x v="82"/>
    <s v="17503-27693-ZH"/>
    <s v="E-L-1"/>
    <n v="3"/>
    <x v="85"/>
    <s v=""/>
    <x v="0"/>
    <s v="Exc"/>
    <s v="L"/>
    <x v="0"/>
    <n v="14.85"/>
    <n v="44.55"/>
    <x v="1"/>
    <x v="1"/>
    <x v="0"/>
  </r>
  <r>
    <s v="YWH-50638-556"/>
    <x v="83"/>
    <s v="89442-35633-HJ"/>
    <s v="E-L-0.5"/>
    <n v="4"/>
    <x v="86"/>
    <s v="elangcaster2l@spotify.com"/>
    <x v="2"/>
    <s v="Exc"/>
    <s v="L"/>
    <x v="1"/>
    <n v="8.91"/>
    <n v="35.64"/>
    <x v="1"/>
    <x v="1"/>
    <x v="0"/>
  </r>
  <r>
    <s v="ISL-11200-600"/>
    <x v="84"/>
    <s v="13654-85265-IL"/>
    <s v="A-D-0.2"/>
    <n v="6"/>
    <x v="87"/>
    <s v=""/>
    <x v="1"/>
    <s v="Ara"/>
    <s v="D"/>
    <x v="3"/>
    <n v="2.9849999999999999"/>
    <n v="17.91"/>
    <x v="2"/>
    <x v="2"/>
    <x v="0"/>
  </r>
  <r>
    <s v="LBZ-75997-047"/>
    <x v="85"/>
    <s v="40946-22090-FP"/>
    <s v="A-M-2.5"/>
    <n v="6"/>
    <x v="88"/>
    <s v="nmagauran2n@51.la"/>
    <x v="0"/>
    <s v="Ara"/>
    <s v="M"/>
    <x v="2"/>
    <n v="25.874999999999996"/>
    <n v="155.24999999999997"/>
    <x v="2"/>
    <x v="0"/>
    <x v="1"/>
  </r>
  <r>
    <s v="EUH-08089-954"/>
    <x v="86"/>
    <s v="29050-93691-TS"/>
    <s v="A-D-0.2"/>
    <n v="2"/>
    <x v="89"/>
    <s v="vkirdsch2o@google.fr"/>
    <x v="0"/>
    <s v="Ara"/>
    <s v="D"/>
    <x v="3"/>
    <n v="2.9849999999999999"/>
    <n v="5.97"/>
    <x v="2"/>
    <x v="2"/>
    <x v="1"/>
  </r>
  <r>
    <s v="BLD-12227-251"/>
    <x v="87"/>
    <s v="64395-74865-WF"/>
    <s v="A-M-0.5"/>
    <n v="2"/>
    <x v="90"/>
    <s v="iwhapple2p@com.com"/>
    <x v="0"/>
    <s v="Ara"/>
    <s v="M"/>
    <x v="1"/>
    <n v="6.75"/>
    <n v="13.5"/>
    <x v="2"/>
    <x v="0"/>
    <x v="1"/>
  </r>
  <r>
    <s v="OPY-30711-853"/>
    <x v="25"/>
    <s v="81861-66046-SU"/>
    <s v="A-D-0.2"/>
    <n v="1"/>
    <x v="91"/>
    <s v=""/>
    <x v="1"/>
    <s v="Ara"/>
    <s v="D"/>
    <x v="3"/>
    <n v="2.9849999999999999"/>
    <n v="2.9849999999999999"/>
    <x v="2"/>
    <x v="2"/>
    <x v="1"/>
  </r>
  <r>
    <s v="DBC-44122-300"/>
    <x v="88"/>
    <s v="13366-78506-KP"/>
    <s v="L-M-0.2"/>
    <n v="3"/>
    <x v="92"/>
    <s v=""/>
    <x v="0"/>
    <s v="Lib"/>
    <s v="M"/>
    <x v="3"/>
    <n v="4.3650000000000002"/>
    <n v="13.095000000000001"/>
    <x v="3"/>
    <x v="0"/>
    <x v="0"/>
  </r>
  <r>
    <s v="FJQ-60035-234"/>
    <x v="89"/>
    <s v="08847-29858-HN"/>
    <s v="A-L-0.2"/>
    <n v="2"/>
    <x v="93"/>
    <s v=""/>
    <x v="0"/>
    <s v="Ara"/>
    <s v="L"/>
    <x v="3"/>
    <n v="3.8849999999999998"/>
    <n v="7.77"/>
    <x v="2"/>
    <x v="1"/>
    <x v="0"/>
  </r>
  <r>
    <s v="HSF-66926-425"/>
    <x v="90"/>
    <s v="00539-42510-RY"/>
    <s v="L-D-2.5"/>
    <n v="5"/>
    <x v="94"/>
    <s v="nyoules2t@reference.com"/>
    <x v="1"/>
    <s v="Lib"/>
    <s v="D"/>
    <x v="2"/>
    <n v="29.784999999999997"/>
    <n v="148.92499999999998"/>
    <x v="3"/>
    <x v="2"/>
    <x v="0"/>
  </r>
  <r>
    <s v="LQG-41416-375"/>
    <x v="91"/>
    <s v="45190-08727-NV"/>
    <s v="L-D-1"/>
    <n v="3"/>
    <x v="95"/>
    <s v="daizikovitz2u@answers.com"/>
    <x v="1"/>
    <s v="Lib"/>
    <s v="D"/>
    <x v="0"/>
    <n v="12.95"/>
    <n v="38.849999999999994"/>
    <x v="3"/>
    <x v="2"/>
    <x v="0"/>
  </r>
  <r>
    <s v="VZO-97265-841"/>
    <x v="92"/>
    <s v="87049-37901-FU"/>
    <s v="R-M-0.2"/>
    <n v="4"/>
    <x v="96"/>
    <s v="brevel2v@fastcompany.com"/>
    <x v="0"/>
    <s v="Rob"/>
    <s v="M"/>
    <x v="3"/>
    <n v="2.9849999999999999"/>
    <n v="11.94"/>
    <x v="0"/>
    <x v="0"/>
    <x v="1"/>
  </r>
  <r>
    <s v="MOR-12987-399"/>
    <x v="93"/>
    <s v="34015-31593-JC"/>
    <s v="L-M-1"/>
    <n v="6"/>
    <x v="97"/>
    <s v="epriddis2w@nationalgeographic.com"/>
    <x v="0"/>
    <s v="Lib"/>
    <s v="M"/>
    <x v="0"/>
    <n v="14.55"/>
    <n v="87.300000000000011"/>
    <x v="3"/>
    <x v="0"/>
    <x v="1"/>
  </r>
  <r>
    <s v="UOA-23786-489"/>
    <x v="94"/>
    <s v="90305-50099-SV"/>
    <s v="A-M-0.5"/>
    <n v="6"/>
    <x v="98"/>
    <s v="qveel2x@jugem.jp"/>
    <x v="0"/>
    <s v="Ara"/>
    <s v="M"/>
    <x v="1"/>
    <n v="6.75"/>
    <n v="40.5"/>
    <x v="2"/>
    <x v="0"/>
    <x v="0"/>
  </r>
  <r>
    <s v="AJL-52941-018"/>
    <x v="95"/>
    <s v="55871-61935-MF"/>
    <s v="E-D-1"/>
    <n v="2"/>
    <x v="99"/>
    <s v="lconyers2y@twitter.com"/>
    <x v="0"/>
    <s v="Exc"/>
    <s v="D"/>
    <x v="0"/>
    <n v="12.15"/>
    <n v="24.3"/>
    <x v="1"/>
    <x v="2"/>
    <x v="1"/>
  </r>
  <r>
    <s v="XSZ-84273-421"/>
    <x v="96"/>
    <s v="15405-60469-TM"/>
    <s v="R-M-0.5"/>
    <n v="3"/>
    <x v="100"/>
    <s v="pwye2z@dagondesign.com"/>
    <x v="0"/>
    <s v="Rob"/>
    <s v="M"/>
    <x v="1"/>
    <n v="5.97"/>
    <n v="17.91"/>
    <x v="0"/>
    <x v="0"/>
    <x v="0"/>
  </r>
  <r>
    <s v="NUN-48214-216"/>
    <x v="97"/>
    <s v="06953-94794-FB"/>
    <s v="A-M-0.5"/>
    <n v="4"/>
    <x v="101"/>
    <s v=""/>
    <x v="0"/>
    <s v="Ara"/>
    <s v="M"/>
    <x v="1"/>
    <n v="6.75"/>
    <n v="27"/>
    <x v="2"/>
    <x v="0"/>
    <x v="1"/>
  </r>
  <r>
    <s v="AKV-93064-769"/>
    <x v="98"/>
    <s v="22305-40299-CY"/>
    <s v="L-D-0.5"/>
    <n v="1"/>
    <x v="102"/>
    <s v="tsheryn31@mtv.com"/>
    <x v="0"/>
    <s v="Lib"/>
    <s v="D"/>
    <x v="1"/>
    <n v="7.77"/>
    <n v="7.77"/>
    <x v="3"/>
    <x v="2"/>
    <x v="0"/>
  </r>
  <r>
    <s v="BRB-40903-533"/>
    <x v="99"/>
    <s v="09020-56774-GU"/>
    <s v="E-L-0.2"/>
    <n v="3"/>
    <x v="103"/>
    <s v="mredgrave32@cargocollective.com"/>
    <x v="0"/>
    <s v="Exc"/>
    <s v="L"/>
    <x v="3"/>
    <n v="4.4550000000000001"/>
    <n v="13.365"/>
    <x v="1"/>
    <x v="1"/>
    <x v="0"/>
  </r>
  <r>
    <s v="GPR-19973-483"/>
    <x v="100"/>
    <s v="92926-08470-YS"/>
    <s v="R-D-0.5"/>
    <n v="5"/>
    <x v="104"/>
    <s v="bfominov33@yale.edu"/>
    <x v="0"/>
    <s v="Rob"/>
    <s v="D"/>
    <x v="1"/>
    <n v="5.3699999999999992"/>
    <n v="26.849999999999994"/>
    <x v="0"/>
    <x v="2"/>
    <x v="1"/>
  </r>
  <r>
    <s v="XIY-43041-882"/>
    <x v="101"/>
    <s v="07250-63194-JO"/>
    <s v="A-M-1"/>
    <n v="1"/>
    <x v="105"/>
    <s v="scritchlow34@un.org"/>
    <x v="0"/>
    <s v="Ara"/>
    <s v="M"/>
    <x v="0"/>
    <n v="11.25"/>
    <n v="11.25"/>
    <x v="2"/>
    <x v="0"/>
    <x v="1"/>
  </r>
  <r>
    <s v="YGY-98425-969"/>
    <x v="102"/>
    <s v="63787-96257-TQ"/>
    <s v="L-M-1"/>
    <n v="1"/>
    <x v="106"/>
    <s v="msteptow35@earthlink.net"/>
    <x v="1"/>
    <s v="Lib"/>
    <s v="M"/>
    <x v="0"/>
    <n v="14.55"/>
    <n v="14.55"/>
    <x v="3"/>
    <x v="0"/>
    <x v="1"/>
  </r>
  <r>
    <s v="MSB-08397-648"/>
    <x v="103"/>
    <s v="49530-25460-RW"/>
    <s v="R-L-0.2"/>
    <n v="4"/>
    <x v="107"/>
    <s v=""/>
    <x v="0"/>
    <s v="Rob"/>
    <s v="L"/>
    <x v="3"/>
    <n v="3.5849999999999995"/>
    <n v="14.339999999999998"/>
    <x v="0"/>
    <x v="1"/>
    <x v="1"/>
  </r>
  <r>
    <s v="WDR-06028-345"/>
    <x v="104"/>
    <s v="66508-21373-OQ"/>
    <s v="L-L-1"/>
    <n v="1"/>
    <x v="108"/>
    <s v="imulliner37@pinterest.com"/>
    <x v="2"/>
    <s v="Lib"/>
    <s v="L"/>
    <x v="0"/>
    <n v="15.85"/>
    <n v="15.85"/>
    <x v="3"/>
    <x v="1"/>
    <x v="1"/>
  </r>
  <r>
    <s v="MXM-42948-061"/>
    <x v="105"/>
    <s v="20203-03950-FY"/>
    <s v="L-L-0.2"/>
    <n v="4"/>
    <x v="109"/>
    <s v="gstandley38@dion.ne.jp"/>
    <x v="1"/>
    <s v="Lib"/>
    <s v="L"/>
    <x v="3"/>
    <n v="4.7549999999999999"/>
    <n v="19.02"/>
    <x v="3"/>
    <x v="1"/>
    <x v="0"/>
  </r>
  <r>
    <s v="MGQ-98961-173"/>
    <x v="11"/>
    <s v="83895-90735-XH"/>
    <s v="L-L-0.5"/>
    <n v="4"/>
    <x v="110"/>
    <s v="bdrage39@youku.com"/>
    <x v="0"/>
    <s v="Lib"/>
    <s v="L"/>
    <x v="1"/>
    <n v="9.51"/>
    <n v="38.04"/>
    <x v="3"/>
    <x v="1"/>
    <x v="1"/>
  </r>
  <r>
    <s v="RFH-64349-897"/>
    <x v="106"/>
    <s v="61954-61462-RJ"/>
    <s v="E-D-0.5"/>
    <n v="3"/>
    <x v="111"/>
    <s v="myallop3a@fema.gov"/>
    <x v="0"/>
    <s v="Exc"/>
    <s v="D"/>
    <x v="1"/>
    <n v="7.29"/>
    <n v="21.87"/>
    <x v="1"/>
    <x v="2"/>
    <x v="0"/>
  </r>
  <r>
    <s v="TKL-20738-660"/>
    <x v="107"/>
    <s v="47939-53158-LS"/>
    <s v="E-M-0.2"/>
    <n v="1"/>
    <x v="112"/>
    <s v="cswitsur3b@chronoengine.com"/>
    <x v="0"/>
    <s v="Exc"/>
    <s v="M"/>
    <x v="3"/>
    <n v="4.125"/>
    <n v="4.125"/>
    <x v="1"/>
    <x v="0"/>
    <x v="1"/>
  </r>
  <r>
    <s v="TKL-20738-660"/>
    <x v="107"/>
    <s v="47939-53158-LS"/>
    <s v="A-L-0.2"/>
    <n v="1"/>
    <x v="112"/>
    <s v="cswitsur3b@chronoengine.com"/>
    <x v="0"/>
    <s v="Ara"/>
    <s v="L"/>
    <x v="3"/>
    <n v="3.8849999999999998"/>
    <n v="3.8849999999999998"/>
    <x v="2"/>
    <x v="1"/>
    <x v="1"/>
  </r>
  <r>
    <s v="TKL-20738-660"/>
    <x v="107"/>
    <s v="47939-53158-LS"/>
    <s v="E-M-1"/>
    <n v="5"/>
    <x v="112"/>
    <s v="cswitsur3b@chronoengine.com"/>
    <x v="0"/>
    <s v="Exc"/>
    <s v="M"/>
    <x v="0"/>
    <n v="13.75"/>
    <n v="68.75"/>
    <x v="1"/>
    <x v="0"/>
    <x v="1"/>
  </r>
  <r>
    <s v="GOW-03198-575"/>
    <x v="108"/>
    <s v="61513-27752-FA"/>
    <s v="A-D-0.5"/>
    <n v="4"/>
    <x v="113"/>
    <s v="mludwell3e@blogger.com"/>
    <x v="0"/>
    <s v="Ara"/>
    <s v="D"/>
    <x v="1"/>
    <n v="5.97"/>
    <n v="23.88"/>
    <x v="2"/>
    <x v="2"/>
    <x v="0"/>
  </r>
  <r>
    <s v="QJB-90477-635"/>
    <x v="109"/>
    <s v="89714-19856-WX"/>
    <s v="L-L-2.5"/>
    <n v="4"/>
    <x v="114"/>
    <s v="dbeauchamp3f@usda.gov"/>
    <x v="0"/>
    <s v="Lib"/>
    <s v="L"/>
    <x v="2"/>
    <n v="36.454999999999998"/>
    <n v="145.82"/>
    <x v="3"/>
    <x v="1"/>
    <x v="1"/>
  </r>
  <r>
    <s v="MWP-46239-785"/>
    <x v="110"/>
    <s v="87979-56781-YV"/>
    <s v="L-M-0.2"/>
    <n v="5"/>
    <x v="115"/>
    <s v="srodliff3g@ted.com"/>
    <x v="0"/>
    <s v="Lib"/>
    <s v="M"/>
    <x v="3"/>
    <n v="4.3650000000000002"/>
    <n v="21.825000000000003"/>
    <x v="3"/>
    <x v="0"/>
    <x v="0"/>
  </r>
  <r>
    <s v="QDV-03406-248"/>
    <x v="111"/>
    <s v="74126-88836-KA"/>
    <s v="L-M-0.5"/>
    <n v="3"/>
    <x v="116"/>
    <s v="swoodham3h@businesswire.com"/>
    <x v="1"/>
    <s v="Lib"/>
    <s v="M"/>
    <x v="1"/>
    <n v="8.73"/>
    <n v="26.19"/>
    <x v="3"/>
    <x v="0"/>
    <x v="0"/>
  </r>
  <r>
    <s v="GPH-40635-105"/>
    <x v="112"/>
    <s v="37397-05992-VO"/>
    <s v="A-M-1"/>
    <n v="1"/>
    <x v="117"/>
    <s v="hsynnot3i@about.com"/>
    <x v="0"/>
    <s v="Ara"/>
    <s v="M"/>
    <x v="0"/>
    <n v="11.25"/>
    <n v="11.25"/>
    <x v="2"/>
    <x v="0"/>
    <x v="1"/>
  </r>
  <r>
    <s v="JOM-80930-071"/>
    <x v="113"/>
    <s v="54904-18397-UD"/>
    <s v="L-D-1"/>
    <n v="6"/>
    <x v="118"/>
    <s v="rlepere3j@shop-pro.jp"/>
    <x v="1"/>
    <s v="Lib"/>
    <s v="D"/>
    <x v="0"/>
    <n v="12.95"/>
    <n v="77.699999999999989"/>
    <x v="3"/>
    <x v="2"/>
    <x v="1"/>
  </r>
  <r>
    <s v="OIL-26493-755"/>
    <x v="114"/>
    <s v="19017-95853-EK"/>
    <s v="A-M-0.5"/>
    <n v="1"/>
    <x v="119"/>
    <s v="twoofinden3k@businesswire.com"/>
    <x v="0"/>
    <s v="Ara"/>
    <s v="M"/>
    <x v="1"/>
    <n v="6.75"/>
    <n v="6.75"/>
    <x v="2"/>
    <x v="0"/>
    <x v="1"/>
  </r>
  <r>
    <s v="CYV-13426-645"/>
    <x v="115"/>
    <s v="88593-59934-VU"/>
    <s v="E-D-1"/>
    <n v="1"/>
    <x v="120"/>
    <s v="edacca3l@google.pl"/>
    <x v="0"/>
    <s v="Exc"/>
    <s v="D"/>
    <x v="0"/>
    <n v="12.15"/>
    <n v="12.15"/>
    <x v="1"/>
    <x v="2"/>
    <x v="0"/>
  </r>
  <r>
    <s v="WRP-39846-614"/>
    <x v="49"/>
    <s v="47493-68564-YM"/>
    <s v="A-L-2.5"/>
    <n v="5"/>
    <x v="121"/>
    <s v=""/>
    <x v="1"/>
    <s v="Ara"/>
    <s v="L"/>
    <x v="2"/>
    <n v="29.784999999999997"/>
    <n v="148.92499999999998"/>
    <x v="2"/>
    <x v="1"/>
    <x v="0"/>
  </r>
  <r>
    <s v="VDZ-76673-968"/>
    <x v="116"/>
    <s v="82246-82543-DW"/>
    <s v="E-D-0.5"/>
    <n v="2"/>
    <x v="122"/>
    <s v="bhindsberg3n@blogs.com"/>
    <x v="0"/>
    <s v="Exc"/>
    <s v="D"/>
    <x v="1"/>
    <n v="7.29"/>
    <n v="14.58"/>
    <x v="1"/>
    <x v="2"/>
    <x v="0"/>
  </r>
  <r>
    <s v="VTV-03546-175"/>
    <x v="117"/>
    <s v="03384-62101-IY"/>
    <s v="A-L-2.5"/>
    <n v="5"/>
    <x v="123"/>
    <s v="orobins3o@salon.com"/>
    <x v="0"/>
    <s v="Ara"/>
    <s v="L"/>
    <x v="2"/>
    <n v="29.784999999999997"/>
    <n v="148.92499999999998"/>
    <x v="2"/>
    <x v="1"/>
    <x v="0"/>
  </r>
  <r>
    <s v="GHR-72274-715"/>
    <x v="118"/>
    <s v="86881-41559-OR"/>
    <s v="L-D-1"/>
    <n v="1"/>
    <x v="124"/>
    <s v="osyseland3p@independent.co.uk"/>
    <x v="0"/>
    <s v="Lib"/>
    <s v="D"/>
    <x v="0"/>
    <n v="12.95"/>
    <n v="12.95"/>
    <x v="3"/>
    <x v="2"/>
    <x v="1"/>
  </r>
  <r>
    <s v="ZGK-97262-313"/>
    <x v="119"/>
    <s v="02536-18494-AQ"/>
    <s v="E-M-2.5"/>
    <n v="3"/>
    <x v="125"/>
    <s v=""/>
    <x v="0"/>
    <s v="Exc"/>
    <s v="M"/>
    <x v="2"/>
    <n v="31.624999999999996"/>
    <n v="94.874999999999986"/>
    <x v="1"/>
    <x v="0"/>
    <x v="0"/>
  </r>
  <r>
    <s v="ZFS-30776-804"/>
    <x v="120"/>
    <s v="58638-01029-CB"/>
    <s v="A-L-0.5"/>
    <n v="5"/>
    <x v="126"/>
    <s v="bmcamish2e@tripadvisor.com"/>
    <x v="0"/>
    <s v="Ara"/>
    <s v="L"/>
    <x v="1"/>
    <n v="7.77"/>
    <n v="38.849999999999994"/>
    <x v="2"/>
    <x v="1"/>
    <x v="0"/>
  </r>
  <r>
    <s v="QUU-91729-492"/>
    <x v="121"/>
    <s v="90312-11148-LA"/>
    <s v="A-D-0.2"/>
    <n v="4"/>
    <x v="127"/>
    <s v="lkeenleyside3s@topsy.com"/>
    <x v="0"/>
    <s v="Ara"/>
    <s v="D"/>
    <x v="3"/>
    <n v="2.9849999999999999"/>
    <n v="11.94"/>
    <x v="2"/>
    <x v="2"/>
    <x v="1"/>
  </r>
  <r>
    <s v="PVI-72795-960"/>
    <x v="122"/>
    <s v="68239-74809-TF"/>
    <s v="E-L-2.5"/>
    <n v="3"/>
    <x v="128"/>
    <s v=""/>
    <x v="1"/>
    <s v="Exc"/>
    <s v="L"/>
    <x v="2"/>
    <n v="34.154999999999994"/>
    <n v="102.46499999999997"/>
    <x v="1"/>
    <x v="1"/>
    <x v="1"/>
  </r>
  <r>
    <s v="PPP-78935-365"/>
    <x v="123"/>
    <s v="91074-60023-IP"/>
    <s v="E-D-1"/>
    <n v="4"/>
    <x v="129"/>
    <s v=""/>
    <x v="0"/>
    <s v="Exc"/>
    <s v="D"/>
    <x v="0"/>
    <n v="12.15"/>
    <n v="48.6"/>
    <x v="1"/>
    <x v="2"/>
    <x v="1"/>
  </r>
  <r>
    <s v="JUO-34131-517"/>
    <x v="124"/>
    <s v="07972-83748-JI"/>
    <s v="L-D-1"/>
    <n v="6"/>
    <x v="130"/>
    <s v=""/>
    <x v="0"/>
    <s v="Lib"/>
    <s v="D"/>
    <x v="0"/>
    <n v="12.95"/>
    <n v="77.699999999999989"/>
    <x v="3"/>
    <x v="2"/>
    <x v="0"/>
  </r>
  <r>
    <s v="ZJE-89333-489"/>
    <x v="125"/>
    <s v="08694-57330-XR"/>
    <s v="L-D-2.5"/>
    <n v="1"/>
    <x v="131"/>
    <s v="vkundt3w@bigcartel.com"/>
    <x v="1"/>
    <s v="Lib"/>
    <s v="D"/>
    <x v="2"/>
    <n v="29.784999999999997"/>
    <n v="29.784999999999997"/>
    <x v="3"/>
    <x v="2"/>
    <x v="0"/>
  </r>
  <r>
    <s v="LOO-35324-159"/>
    <x v="126"/>
    <s v="68412-11126-YJ"/>
    <s v="A-L-0.2"/>
    <n v="4"/>
    <x v="132"/>
    <s v="bbett3x@google.de"/>
    <x v="0"/>
    <s v="Ara"/>
    <s v="L"/>
    <x v="3"/>
    <n v="3.8849999999999998"/>
    <n v="15.54"/>
    <x v="2"/>
    <x v="1"/>
    <x v="0"/>
  </r>
  <r>
    <s v="JBQ-93412-846"/>
    <x v="127"/>
    <s v="69037-66822-DW"/>
    <s v="E-L-2.5"/>
    <n v="4"/>
    <x v="133"/>
    <s v=""/>
    <x v="1"/>
    <s v="Exc"/>
    <s v="L"/>
    <x v="2"/>
    <n v="34.154999999999994"/>
    <n v="136.61999999999998"/>
    <x v="1"/>
    <x v="1"/>
    <x v="0"/>
  </r>
  <r>
    <s v="EHX-66333-637"/>
    <x v="128"/>
    <s v="01297-94364-XH"/>
    <s v="L-M-0.5"/>
    <n v="2"/>
    <x v="134"/>
    <s v="dstaite3z@scientificamerican.com"/>
    <x v="0"/>
    <s v="Lib"/>
    <s v="M"/>
    <x v="1"/>
    <n v="8.73"/>
    <n v="17.46"/>
    <x v="3"/>
    <x v="0"/>
    <x v="1"/>
  </r>
  <r>
    <s v="WXG-25759-236"/>
    <x v="103"/>
    <s v="39919-06540-ZI"/>
    <s v="E-L-2.5"/>
    <n v="2"/>
    <x v="135"/>
    <s v="wkeyse40@apple.com"/>
    <x v="0"/>
    <s v="Exc"/>
    <s v="L"/>
    <x v="2"/>
    <n v="34.154999999999994"/>
    <n v="68.309999999999988"/>
    <x v="1"/>
    <x v="1"/>
    <x v="0"/>
  </r>
  <r>
    <s v="QNA-31113-984"/>
    <x v="129"/>
    <s v="60512-78550-WS"/>
    <s v="L-M-0.2"/>
    <n v="4"/>
    <x v="136"/>
    <s v="oclausenthue41@marriott.com"/>
    <x v="0"/>
    <s v="Lib"/>
    <s v="M"/>
    <x v="3"/>
    <n v="4.3650000000000002"/>
    <n v="17.46"/>
    <x v="3"/>
    <x v="0"/>
    <x v="1"/>
  </r>
  <r>
    <s v="ZWI-52029-159"/>
    <x v="130"/>
    <s v="40172-12000-AU"/>
    <s v="L-M-1"/>
    <n v="3"/>
    <x v="137"/>
    <s v="lfrancisco42@fema.gov"/>
    <x v="0"/>
    <s v="Lib"/>
    <s v="M"/>
    <x v="0"/>
    <n v="14.55"/>
    <n v="43.650000000000006"/>
    <x v="3"/>
    <x v="0"/>
    <x v="1"/>
  </r>
  <r>
    <s v="ZWI-52029-159"/>
    <x v="130"/>
    <s v="40172-12000-AU"/>
    <s v="E-M-1"/>
    <n v="2"/>
    <x v="137"/>
    <s v="lfrancisco42@fema.gov"/>
    <x v="0"/>
    <s v="Exc"/>
    <s v="M"/>
    <x v="0"/>
    <n v="13.75"/>
    <n v="27.5"/>
    <x v="1"/>
    <x v="0"/>
    <x v="1"/>
  </r>
  <r>
    <s v="DFS-49954-707"/>
    <x v="131"/>
    <s v="39019-13649-CL"/>
    <s v="E-D-0.2"/>
    <n v="5"/>
    <x v="138"/>
    <s v="gskingle44@clickbank.net"/>
    <x v="0"/>
    <s v="Exc"/>
    <s v="D"/>
    <x v="3"/>
    <n v="3.645"/>
    <n v="18.225000000000001"/>
    <x v="1"/>
    <x v="2"/>
    <x v="0"/>
  </r>
  <r>
    <s v="VYP-89830-878"/>
    <x v="132"/>
    <s v="12715-05198-QU"/>
    <s v="A-M-2.5"/>
    <n v="2"/>
    <x v="139"/>
    <s v=""/>
    <x v="0"/>
    <s v="Ara"/>
    <s v="M"/>
    <x v="2"/>
    <n v="25.874999999999996"/>
    <n v="51.749999999999993"/>
    <x v="2"/>
    <x v="0"/>
    <x v="0"/>
  </r>
  <r>
    <s v="AMT-40418-362"/>
    <x v="133"/>
    <s v="04513-76520-QO"/>
    <s v="L-D-1"/>
    <n v="1"/>
    <x v="140"/>
    <s v="jbalsillie46@princeton.edu"/>
    <x v="0"/>
    <s v="Lib"/>
    <s v="D"/>
    <x v="0"/>
    <n v="12.95"/>
    <n v="12.95"/>
    <x v="3"/>
    <x v="2"/>
    <x v="0"/>
  </r>
  <r>
    <s v="NFQ-23241-793"/>
    <x v="134"/>
    <s v="88446-59251-SQ"/>
    <s v="A-M-1"/>
    <n v="3"/>
    <x v="141"/>
    <s v=""/>
    <x v="0"/>
    <s v="Ara"/>
    <s v="M"/>
    <x v="0"/>
    <n v="11.25"/>
    <n v="33.75"/>
    <x v="2"/>
    <x v="0"/>
    <x v="0"/>
  </r>
  <r>
    <s v="JQK-64922-985"/>
    <x v="113"/>
    <s v="23779-10274-KN"/>
    <s v="R-M-2.5"/>
    <n v="3"/>
    <x v="142"/>
    <s v="bleffek48@ning.com"/>
    <x v="0"/>
    <s v="Rob"/>
    <s v="M"/>
    <x v="2"/>
    <n v="22.884999999999998"/>
    <n v="68.655000000000001"/>
    <x v="0"/>
    <x v="0"/>
    <x v="0"/>
  </r>
  <r>
    <s v="YET-17732-678"/>
    <x v="135"/>
    <s v="57235-92842-DK"/>
    <s v="R-D-0.2"/>
    <n v="1"/>
    <x v="143"/>
    <s v=""/>
    <x v="0"/>
    <s v="Rob"/>
    <s v="D"/>
    <x v="3"/>
    <n v="2.6849999999999996"/>
    <n v="2.6849999999999996"/>
    <x v="0"/>
    <x v="2"/>
    <x v="1"/>
  </r>
  <r>
    <s v="NKW-24945-846"/>
    <x v="35"/>
    <s v="75977-30364-AY"/>
    <s v="A-D-2.5"/>
    <n v="5"/>
    <x v="144"/>
    <s v="jpray4a@youtube.com"/>
    <x v="0"/>
    <s v="Ara"/>
    <s v="D"/>
    <x v="2"/>
    <n v="22.884999999999998"/>
    <n v="114.42499999999998"/>
    <x v="2"/>
    <x v="2"/>
    <x v="1"/>
  </r>
  <r>
    <s v="VKA-82720-513"/>
    <x v="136"/>
    <s v="12299-30914-NG"/>
    <s v="A-M-2.5"/>
    <n v="6"/>
    <x v="145"/>
    <s v="gholborn4b@ow.ly"/>
    <x v="0"/>
    <s v="Ara"/>
    <s v="M"/>
    <x v="2"/>
    <n v="25.874999999999996"/>
    <n v="155.24999999999997"/>
    <x v="2"/>
    <x v="0"/>
    <x v="0"/>
  </r>
  <r>
    <s v="THA-60599-417"/>
    <x v="137"/>
    <s v="59971-35626-YJ"/>
    <s v="A-M-2.5"/>
    <n v="3"/>
    <x v="146"/>
    <s v="fkeinrat4c@dailymail.co.uk"/>
    <x v="0"/>
    <s v="Ara"/>
    <s v="M"/>
    <x v="2"/>
    <n v="25.874999999999996"/>
    <n v="77.624999999999986"/>
    <x v="2"/>
    <x v="0"/>
    <x v="0"/>
  </r>
  <r>
    <s v="MEK-39769-035"/>
    <x v="138"/>
    <s v="15380-76513-PS"/>
    <s v="R-D-2.5"/>
    <n v="3"/>
    <x v="147"/>
    <s v="pyea4d@aol.com"/>
    <x v="1"/>
    <s v="Rob"/>
    <s v="D"/>
    <x v="2"/>
    <n v="20.584999999999997"/>
    <n v="61.754999999999995"/>
    <x v="0"/>
    <x v="2"/>
    <x v="1"/>
  </r>
  <r>
    <s v="JAF-18294-750"/>
    <x v="139"/>
    <s v="73564-98204-EY"/>
    <s v="R-D-2.5"/>
    <n v="6"/>
    <x v="148"/>
    <s v=""/>
    <x v="0"/>
    <s v="Rob"/>
    <s v="D"/>
    <x v="2"/>
    <n v="20.584999999999997"/>
    <n v="123.50999999999999"/>
    <x v="0"/>
    <x v="2"/>
    <x v="0"/>
  </r>
  <r>
    <s v="TME-59627-221"/>
    <x v="140"/>
    <s v="72282-40594-RX"/>
    <s v="L-L-2.5"/>
    <n v="6"/>
    <x v="149"/>
    <s v=""/>
    <x v="0"/>
    <s v="Lib"/>
    <s v="L"/>
    <x v="2"/>
    <n v="36.454999999999998"/>
    <n v="218.73"/>
    <x v="3"/>
    <x v="1"/>
    <x v="1"/>
  </r>
  <r>
    <s v="UDG-65353-824"/>
    <x v="141"/>
    <s v="17514-94165-RJ"/>
    <s v="E-M-0.5"/>
    <n v="4"/>
    <x v="150"/>
    <s v="kswede4g@addthis.com"/>
    <x v="0"/>
    <s v="Exc"/>
    <s v="M"/>
    <x v="1"/>
    <n v="8.25"/>
    <n v="33"/>
    <x v="1"/>
    <x v="0"/>
    <x v="1"/>
  </r>
  <r>
    <s v="ENQ-42923-176"/>
    <x v="142"/>
    <s v="56248-75861-JX"/>
    <s v="A-L-0.5"/>
    <n v="3"/>
    <x v="151"/>
    <s v="lrubrow4h@microsoft.com"/>
    <x v="0"/>
    <s v="Ara"/>
    <s v="L"/>
    <x v="1"/>
    <n v="7.77"/>
    <n v="23.31"/>
    <x v="2"/>
    <x v="1"/>
    <x v="1"/>
  </r>
  <r>
    <s v="CBT-55781-720"/>
    <x v="143"/>
    <s v="97855-54761-IS"/>
    <s v="E-D-0.5"/>
    <n v="3"/>
    <x v="152"/>
    <s v="dtift4i@netvibes.com"/>
    <x v="0"/>
    <s v="Exc"/>
    <s v="D"/>
    <x v="1"/>
    <n v="7.29"/>
    <n v="21.87"/>
    <x v="1"/>
    <x v="2"/>
    <x v="0"/>
  </r>
  <r>
    <s v="NEU-86533-016"/>
    <x v="144"/>
    <s v="96544-91644-IT"/>
    <s v="R-D-0.2"/>
    <n v="6"/>
    <x v="153"/>
    <s v="gschonfeld4j@oracle.com"/>
    <x v="0"/>
    <s v="Rob"/>
    <s v="D"/>
    <x v="3"/>
    <n v="2.6849999999999996"/>
    <n v="16.11"/>
    <x v="0"/>
    <x v="2"/>
    <x v="1"/>
  </r>
  <r>
    <s v="BYU-58154-603"/>
    <x v="145"/>
    <s v="51971-70393-QM"/>
    <s v="E-D-0.5"/>
    <n v="4"/>
    <x v="154"/>
    <s v="cfeye4k@google.co.jp"/>
    <x v="1"/>
    <s v="Exc"/>
    <s v="D"/>
    <x v="1"/>
    <n v="7.29"/>
    <n v="29.16"/>
    <x v="1"/>
    <x v="2"/>
    <x v="1"/>
  </r>
  <r>
    <s v="EHJ-05910-257"/>
    <x v="146"/>
    <s v="06812-11924-IK"/>
    <s v="R-D-1"/>
    <n v="6"/>
    <x v="155"/>
    <s v=""/>
    <x v="0"/>
    <s v="Rob"/>
    <s v="D"/>
    <x v="0"/>
    <n v="8.9499999999999993"/>
    <n v="53.699999999999996"/>
    <x v="0"/>
    <x v="2"/>
    <x v="0"/>
  </r>
  <r>
    <s v="EIL-44855-309"/>
    <x v="147"/>
    <s v="59741-90220-OW"/>
    <s v="R-D-0.5"/>
    <n v="5"/>
    <x v="156"/>
    <s v=""/>
    <x v="0"/>
    <s v="Rob"/>
    <s v="D"/>
    <x v="1"/>
    <n v="5.3699999999999992"/>
    <n v="26.849999999999994"/>
    <x v="0"/>
    <x v="2"/>
    <x v="0"/>
  </r>
  <r>
    <s v="HCA-87224-420"/>
    <x v="148"/>
    <s v="62682-27930-PD"/>
    <s v="E-M-0.5"/>
    <n v="5"/>
    <x v="157"/>
    <s v="tfero4n@comsenz.com"/>
    <x v="0"/>
    <s v="Exc"/>
    <s v="M"/>
    <x v="1"/>
    <n v="8.25"/>
    <n v="41.25"/>
    <x v="1"/>
    <x v="0"/>
    <x v="0"/>
  </r>
  <r>
    <s v="ABO-29054-365"/>
    <x v="149"/>
    <s v="00256-19905-YG"/>
    <s v="A-M-0.5"/>
    <n v="6"/>
    <x v="158"/>
    <s v=""/>
    <x v="1"/>
    <s v="Ara"/>
    <s v="M"/>
    <x v="1"/>
    <n v="6.75"/>
    <n v="40.5"/>
    <x v="2"/>
    <x v="0"/>
    <x v="1"/>
  </r>
  <r>
    <s v="TKN-58485-031"/>
    <x v="150"/>
    <s v="38890-22576-UI"/>
    <s v="R-D-1"/>
    <n v="2"/>
    <x v="159"/>
    <s v="fdauney4p@sphinn.com"/>
    <x v="1"/>
    <s v="Rob"/>
    <s v="D"/>
    <x v="0"/>
    <n v="8.9499999999999993"/>
    <n v="17.899999999999999"/>
    <x v="0"/>
    <x v="2"/>
    <x v="1"/>
  </r>
  <r>
    <s v="RCK-04069-371"/>
    <x v="151"/>
    <s v="94573-61802-PH"/>
    <s v="E-L-2.5"/>
    <n v="2"/>
    <x v="160"/>
    <s v="searley4q@youku.com"/>
    <x v="2"/>
    <s v="Exc"/>
    <s v="L"/>
    <x v="2"/>
    <n v="34.154999999999994"/>
    <n v="68.309999999999988"/>
    <x v="1"/>
    <x v="1"/>
    <x v="1"/>
  </r>
  <r>
    <s v="IRJ-67095-738"/>
    <x v="13"/>
    <s v="86447-02699-UT"/>
    <s v="E-M-2.5"/>
    <n v="2"/>
    <x v="161"/>
    <s v="mchamberlayne4r@bigcartel.com"/>
    <x v="0"/>
    <s v="Exc"/>
    <s v="M"/>
    <x v="2"/>
    <n v="31.624999999999996"/>
    <n v="63.249999999999993"/>
    <x v="1"/>
    <x v="0"/>
    <x v="0"/>
  </r>
  <r>
    <s v="VEA-31961-977"/>
    <x v="79"/>
    <s v="51432-27169-KN"/>
    <s v="E-D-0.5"/>
    <n v="3"/>
    <x v="162"/>
    <s v="bflaherty4s@moonfruit.com"/>
    <x v="1"/>
    <s v="Exc"/>
    <s v="D"/>
    <x v="1"/>
    <n v="7.29"/>
    <n v="21.87"/>
    <x v="1"/>
    <x v="2"/>
    <x v="1"/>
  </r>
  <r>
    <s v="BAF-42286-205"/>
    <x v="152"/>
    <s v="43074-00987-PB"/>
    <s v="R-M-2.5"/>
    <n v="4"/>
    <x v="163"/>
    <s v="ocolbeck4t@sina.com.cn"/>
    <x v="0"/>
    <s v="Rob"/>
    <s v="M"/>
    <x v="2"/>
    <n v="22.884999999999998"/>
    <n v="91.539999999999992"/>
    <x v="0"/>
    <x v="0"/>
    <x v="1"/>
  </r>
  <r>
    <s v="WOR-52762-511"/>
    <x v="153"/>
    <s v="04739-85772-QT"/>
    <s v="E-L-2.5"/>
    <n v="6"/>
    <x v="164"/>
    <s v=""/>
    <x v="0"/>
    <s v="Exc"/>
    <s v="L"/>
    <x v="2"/>
    <n v="34.154999999999994"/>
    <n v="204.92999999999995"/>
    <x v="1"/>
    <x v="1"/>
    <x v="0"/>
  </r>
  <r>
    <s v="ZWK-03995-815"/>
    <x v="154"/>
    <s v="28279-78469-YW"/>
    <s v="E-M-2.5"/>
    <n v="2"/>
    <x v="165"/>
    <s v="ehobbing4v@nsw.gov.au"/>
    <x v="0"/>
    <s v="Exc"/>
    <s v="M"/>
    <x v="2"/>
    <n v="31.624999999999996"/>
    <n v="63.249999999999993"/>
    <x v="1"/>
    <x v="0"/>
    <x v="0"/>
  </r>
  <r>
    <s v="CKF-43291-846"/>
    <x v="155"/>
    <s v="91829-99544-DS"/>
    <s v="E-L-2.5"/>
    <n v="1"/>
    <x v="166"/>
    <s v="othynne4w@auda.org.au"/>
    <x v="0"/>
    <s v="Exc"/>
    <s v="L"/>
    <x v="2"/>
    <n v="34.154999999999994"/>
    <n v="34.154999999999994"/>
    <x v="1"/>
    <x v="1"/>
    <x v="0"/>
  </r>
  <r>
    <s v="RMW-74160-339"/>
    <x v="156"/>
    <s v="38978-59582-JP"/>
    <s v="R-L-2.5"/>
    <n v="4"/>
    <x v="167"/>
    <s v="eheining4x@flickr.com"/>
    <x v="0"/>
    <s v="Rob"/>
    <s v="L"/>
    <x v="2"/>
    <n v="27.484999999999996"/>
    <n v="109.93999999999998"/>
    <x v="0"/>
    <x v="1"/>
    <x v="0"/>
  </r>
  <r>
    <s v="FMT-94584-786"/>
    <x v="22"/>
    <s v="86504-96610-BH"/>
    <s v="A-L-1"/>
    <n v="2"/>
    <x v="168"/>
    <s v="kmelloi4y@imdb.com"/>
    <x v="0"/>
    <s v="Ara"/>
    <s v="L"/>
    <x v="0"/>
    <n v="12.95"/>
    <n v="25.9"/>
    <x v="2"/>
    <x v="1"/>
    <x v="1"/>
  </r>
  <r>
    <s v="NWT-78222-575"/>
    <x v="157"/>
    <s v="75986-98864-EZ"/>
    <s v="A-D-0.2"/>
    <n v="1"/>
    <x v="169"/>
    <s v=""/>
    <x v="1"/>
    <s v="Ara"/>
    <s v="D"/>
    <x v="3"/>
    <n v="2.9849999999999999"/>
    <n v="2.9849999999999999"/>
    <x v="2"/>
    <x v="2"/>
    <x v="1"/>
  </r>
  <r>
    <s v="EOI-02511-919"/>
    <x v="158"/>
    <s v="66776-88682-RG"/>
    <s v="E-L-0.2"/>
    <n v="5"/>
    <x v="170"/>
    <s v="amussen50@51.la"/>
    <x v="0"/>
    <s v="Exc"/>
    <s v="L"/>
    <x v="3"/>
    <n v="4.4550000000000001"/>
    <n v="22.274999999999999"/>
    <x v="1"/>
    <x v="1"/>
    <x v="1"/>
  </r>
  <r>
    <s v="EOI-02511-919"/>
    <x v="158"/>
    <s v="66776-88682-RG"/>
    <s v="A-D-0.5"/>
    <n v="5"/>
    <x v="170"/>
    <s v="amussen50@51.la"/>
    <x v="0"/>
    <s v="Ara"/>
    <s v="D"/>
    <x v="1"/>
    <n v="5.97"/>
    <n v="29.849999999999998"/>
    <x v="2"/>
    <x v="2"/>
    <x v="1"/>
  </r>
  <r>
    <s v="UCT-03935-589"/>
    <x v="78"/>
    <s v="85851-78384-DM"/>
    <s v="R-D-0.5"/>
    <n v="6"/>
    <x v="171"/>
    <s v="amundford52@nbcnews.com"/>
    <x v="0"/>
    <s v="Rob"/>
    <s v="D"/>
    <x v="1"/>
    <n v="5.3699999999999992"/>
    <n v="32.22"/>
    <x v="0"/>
    <x v="2"/>
    <x v="1"/>
  </r>
  <r>
    <s v="SBI-60013-494"/>
    <x v="159"/>
    <s v="55232-81621-BX"/>
    <s v="E-M-0.2"/>
    <n v="2"/>
    <x v="172"/>
    <s v="twalas53@google.ca"/>
    <x v="0"/>
    <s v="Exc"/>
    <s v="M"/>
    <x v="3"/>
    <n v="4.125"/>
    <n v="8.25"/>
    <x v="1"/>
    <x v="0"/>
    <x v="1"/>
  </r>
  <r>
    <s v="QRA-73277-814"/>
    <x v="160"/>
    <s v="80310-92912-JA"/>
    <s v="A-L-0.5"/>
    <n v="4"/>
    <x v="173"/>
    <s v="iblazewicz54@thetimes.co.uk"/>
    <x v="0"/>
    <s v="Ara"/>
    <s v="L"/>
    <x v="1"/>
    <n v="7.77"/>
    <n v="31.08"/>
    <x v="2"/>
    <x v="1"/>
    <x v="1"/>
  </r>
  <r>
    <s v="EQE-31648-909"/>
    <x v="161"/>
    <s v="19821-05175-WZ"/>
    <s v="E-D-0.5"/>
    <n v="5"/>
    <x v="174"/>
    <s v="arizzetti55@naver.com"/>
    <x v="0"/>
    <s v="Exc"/>
    <s v="D"/>
    <x v="1"/>
    <n v="7.29"/>
    <n v="36.450000000000003"/>
    <x v="1"/>
    <x v="2"/>
    <x v="0"/>
  </r>
  <r>
    <s v="QOO-24615-950"/>
    <x v="162"/>
    <s v="01338-83217-GV"/>
    <s v="R-M-2.5"/>
    <n v="3"/>
    <x v="175"/>
    <s v="mmeriet56@noaa.gov"/>
    <x v="0"/>
    <s v="Rob"/>
    <s v="M"/>
    <x v="2"/>
    <n v="22.884999999999998"/>
    <n v="68.655000000000001"/>
    <x v="0"/>
    <x v="0"/>
    <x v="1"/>
  </r>
  <r>
    <s v="WDV-73864-037"/>
    <x v="70"/>
    <s v="66044-25298-TA"/>
    <s v="L-M-0.5"/>
    <n v="5"/>
    <x v="176"/>
    <s v="lpratt57@netvibes.com"/>
    <x v="0"/>
    <s v="Lib"/>
    <s v="M"/>
    <x v="1"/>
    <n v="8.73"/>
    <n v="43.650000000000006"/>
    <x v="3"/>
    <x v="0"/>
    <x v="0"/>
  </r>
  <r>
    <s v="PKR-88575-066"/>
    <x v="163"/>
    <s v="28728-47861-TZ"/>
    <s v="E-L-0.2"/>
    <n v="1"/>
    <x v="177"/>
    <s v="akitchingham58@com.com"/>
    <x v="0"/>
    <s v="Exc"/>
    <s v="L"/>
    <x v="3"/>
    <n v="4.4550000000000001"/>
    <n v="4.4550000000000001"/>
    <x v="1"/>
    <x v="1"/>
    <x v="0"/>
  </r>
  <r>
    <s v="BWR-85735-955"/>
    <x v="153"/>
    <s v="32638-38620-AX"/>
    <s v="L-M-1"/>
    <n v="3"/>
    <x v="178"/>
    <s v="bbartholin59@xinhuanet.com"/>
    <x v="0"/>
    <s v="Lib"/>
    <s v="M"/>
    <x v="0"/>
    <n v="14.55"/>
    <n v="43.650000000000006"/>
    <x v="3"/>
    <x v="0"/>
    <x v="0"/>
  </r>
  <r>
    <s v="YFX-64795-136"/>
    <x v="164"/>
    <s v="83163-65741-IH"/>
    <s v="L-M-2.5"/>
    <n v="1"/>
    <x v="179"/>
    <s v="mprinn5a@usa.gov"/>
    <x v="0"/>
    <s v="Lib"/>
    <s v="M"/>
    <x v="2"/>
    <n v="33.464999999999996"/>
    <n v="33.464999999999996"/>
    <x v="3"/>
    <x v="0"/>
    <x v="0"/>
  </r>
  <r>
    <s v="DDO-71442-967"/>
    <x v="165"/>
    <s v="89422-58281-FD"/>
    <s v="L-D-0.2"/>
    <n v="5"/>
    <x v="180"/>
    <s v="abaudino5b@netvibes.com"/>
    <x v="0"/>
    <s v="Lib"/>
    <s v="D"/>
    <x v="3"/>
    <n v="3.8849999999999998"/>
    <n v="19.424999999999997"/>
    <x v="3"/>
    <x v="2"/>
    <x v="0"/>
  </r>
  <r>
    <s v="ILQ-11027-588"/>
    <x v="166"/>
    <s v="76293-30918-DQ"/>
    <s v="E-D-1"/>
    <n v="6"/>
    <x v="181"/>
    <s v="ppetrushanko5c@blinklist.com"/>
    <x v="1"/>
    <s v="Exc"/>
    <s v="D"/>
    <x v="0"/>
    <n v="12.15"/>
    <n v="72.900000000000006"/>
    <x v="1"/>
    <x v="2"/>
    <x v="0"/>
  </r>
  <r>
    <s v="KRZ-13868-122"/>
    <x v="167"/>
    <s v="86779-84838-EJ"/>
    <s v="E-L-1"/>
    <n v="3"/>
    <x v="182"/>
    <s v=""/>
    <x v="0"/>
    <s v="Exc"/>
    <s v="L"/>
    <x v="0"/>
    <n v="14.85"/>
    <n v="44.55"/>
    <x v="1"/>
    <x v="1"/>
    <x v="1"/>
  </r>
  <r>
    <s v="VRM-93594-914"/>
    <x v="168"/>
    <s v="66806-41795-MX"/>
    <s v="E-D-0.5"/>
    <n v="5"/>
    <x v="183"/>
    <s v="elaird5e@bing.com"/>
    <x v="0"/>
    <s v="Exc"/>
    <s v="D"/>
    <x v="1"/>
    <n v="7.29"/>
    <n v="36.450000000000003"/>
    <x v="1"/>
    <x v="2"/>
    <x v="1"/>
  </r>
  <r>
    <s v="HXL-22497-359"/>
    <x v="169"/>
    <s v="64875-71224-UI"/>
    <s v="A-L-1"/>
    <n v="3"/>
    <x v="184"/>
    <s v="mhowsden5f@infoseek.co.jp"/>
    <x v="0"/>
    <s v="Ara"/>
    <s v="L"/>
    <x v="0"/>
    <n v="12.95"/>
    <n v="38.849999999999994"/>
    <x v="2"/>
    <x v="1"/>
    <x v="1"/>
  </r>
  <r>
    <s v="NOP-21394-646"/>
    <x v="170"/>
    <s v="16982-35708-BZ"/>
    <s v="E-L-0.5"/>
    <n v="6"/>
    <x v="185"/>
    <s v="ncuttler5g@parallels.com"/>
    <x v="0"/>
    <s v="Exc"/>
    <s v="L"/>
    <x v="1"/>
    <n v="8.91"/>
    <n v="53.46"/>
    <x v="1"/>
    <x v="1"/>
    <x v="1"/>
  </r>
  <r>
    <s v="NOP-21394-646"/>
    <x v="170"/>
    <s v="16982-35708-BZ"/>
    <s v="L-D-2.5"/>
    <n v="2"/>
    <x v="185"/>
    <s v="ncuttler5g@parallels.com"/>
    <x v="0"/>
    <s v="Lib"/>
    <s v="D"/>
    <x v="2"/>
    <n v="29.784999999999997"/>
    <n v="59.569999999999993"/>
    <x v="3"/>
    <x v="2"/>
    <x v="1"/>
  </r>
  <r>
    <s v="NOP-21394-646"/>
    <x v="170"/>
    <s v="16982-35708-BZ"/>
    <s v="L-D-2.5"/>
    <n v="3"/>
    <x v="185"/>
    <s v="ncuttler5g@parallels.com"/>
    <x v="0"/>
    <s v="Lib"/>
    <s v="D"/>
    <x v="2"/>
    <n v="29.784999999999997"/>
    <n v="89.35499999999999"/>
    <x v="3"/>
    <x v="2"/>
    <x v="1"/>
  </r>
  <r>
    <s v="NOP-21394-646"/>
    <x v="170"/>
    <s v="16982-35708-BZ"/>
    <s v="L-L-0.5"/>
    <n v="4"/>
    <x v="185"/>
    <s v="ncuttler5g@parallels.com"/>
    <x v="0"/>
    <s v="Lib"/>
    <s v="L"/>
    <x v="1"/>
    <n v="9.51"/>
    <n v="38.04"/>
    <x v="3"/>
    <x v="1"/>
    <x v="1"/>
  </r>
  <r>
    <s v="NOP-21394-646"/>
    <x v="170"/>
    <s v="16982-35708-BZ"/>
    <s v="E-M-1"/>
    <n v="3"/>
    <x v="185"/>
    <s v="ncuttler5g@parallels.com"/>
    <x v="0"/>
    <s v="Exc"/>
    <s v="M"/>
    <x v="0"/>
    <n v="13.75"/>
    <n v="41.25"/>
    <x v="1"/>
    <x v="0"/>
    <x v="1"/>
  </r>
  <r>
    <s v="FTV-77095-168"/>
    <x v="171"/>
    <s v="66708-26678-QK"/>
    <s v="L-L-0.5"/>
    <n v="6"/>
    <x v="186"/>
    <s v=""/>
    <x v="0"/>
    <s v="Lib"/>
    <s v="L"/>
    <x v="1"/>
    <n v="9.51"/>
    <n v="57.06"/>
    <x v="3"/>
    <x v="1"/>
    <x v="1"/>
  </r>
  <r>
    <s v="BOR-02906-411"/>
    <x v="172"/>
    <s v="08743-09057-OO"/>
    <s v="L-D-2.5"/>
    <n v="6"/>
    <x v="187"/>
    <s v="tfelip5m@typepad.com"/>
    <x v="0"/>
    <s v="Lib"/>
    <s v="D"/>
    <x v="2"/>
    <n v="29.784999999999997"/>
    <n v="178.70999999999998"/>
    <x v="3"/>
    <x v="2"/>
    <x v="0"/>
  </r>
  <r>
    <s v="WMP-68847-770"/>
    <x v="173"/>
    <s v="37490-01572-JW"/>
    <s v="L-L-0.2"/>
    <n v="1"/>
    <x v="188"/>
    <s v="vle5n@disqus.com"/>
    <x v="0"/>
    <s v="Lib"/>
    <s v="L"/>
    <x v="3"/>
    <n v="4.7549999999999999"/>
    <n v="4.7549999999999999"/>
    <x v="3"/>
    <x v="1"/>
    <x v="1"/>
  </r>
  <r>
    <s v="TMO-22785-872"/>
    <x v="174"/>
    <s v="01811-60350-CU"/>
    <s v="E-M-1"/>
    <n v="6"/>
    <x v="189"/>
    <s v=""/>
    <x v="0"/>
    <s v="Exc"/>
    <s v="M"/>
    <x v="0"/>
    <n v="13.75"/>
    <n v="82.5"/>
    <x v="1"/>
    <x v="0"/>
    <x v="1"/>
  </r>
  <r>
    <s v="TJG-73587-353"/>
    <x v="175"/>
    <s v="24766-58139-GT"/>
    <s v="R-D-0.2"/>
    <n v="3"/>
    <x v="190"/>
    <s v=""/>
    <x v="0"/>
    <s v="Rob"/>
    <s v="D"/>
    <x v="3"/>
    <n v="2.6849999999999996"/>
    <n v="8.0549999999999997"/>
    <x v="0"/>
    <x v="2"/>
    <x v="0"/>
  </r>
  <r>
    <s v="OOU-61343-455"/>
    <x v="176"/>
    <s v="90123-70970-NY"/>
    <s v="A-M-1"/>
    <n v="2"/>
    <x v="191"/>
    <s v="npoolman5q@howstuffworks.com"/>
    <x v="0"/>
    <s v="Ara"/>
    <s v="M"/>
    <x v="0"/>
    <n v="11.25"/>
    <n v="22.5"/>
    <x v="2"/>
    <x v="0"/>
    <x v="1"/>
  </r>
  <r>
    <s v="RMA-08327-369"/>
    <x v="142"/>
    <s v="93809-05424-MG"/>
    <s v="A-M-0.5"/>
    <n v="6"/>
    <x v="192"/>
    <s v="oduny5r@constantcontact.com"/>
    <x v="0"/>
    <s v="Ara"/>
    <s v="M"/>
    <x v="1"/>
    <n v="6.75"/>
    <n v="40.5"/>
    <x v="2"/>
    <x v="0"/>
    <x v="0"/>
  </r>
  <r>
    <s v="SFB-97929-779"/>
    <x v="177"/>
    <s v="85425-33494-HQ"/>
    <s v="E-D-0.5"/>
    <n v="4"/>
    <x v="193"/>
    <s v="chalfhide5s@google.ru"/>
    <x v="1"/>
    <s v="Exc"/>
    <s v="D"/>
    <x v="1"/>
    <n v="7.29"/>
    <n v="29.16"/>
    <x v="1"/>
    <x v="2"/>
    <x v="0"/>
  </r>
  <r>
    <s v="AUP-10128-606"/>
    <x v="178"/>
    <s v="54387-64897-XC"/>
    <s v="A-M-0.5"/>
    <n v="1"/>
    <x v="194"/>
    <s v="fmalecky5t@list-manage.com"/>
    <x v="2"/>
    <s v="Ara"/>
    <s v="M"/>
    <x v="1"/>
    <n v="6.75"/>
    <n v="6.75"/>
    <x v="2"/>
    <x v="0"/>
    <x v="1"/>
  </r>
  <r>
    <s v="YTW-40242-005"/>
    <x v="179"/>
    <s v="01035-70465-UO"/>
    <s v="L-D-1"/>
    <n v="4"/>
    <x v="195"/>
    <s v="aattwater5u@wikia.com"/>
    <x v="0"/>
    <s v="Lib"/>
    <s v="D"/>
    <x v="0"/>
    <n v="12.95"/>
    <n v="51.8"/>
    <x v="3"/>
    <x v="2"/>
    <x v="0"/>
  </r>
  <r>
    <s v="PRP-53390-819"/>
    <x v="180"/>
    <s v="84260-39432-ML"/>
    <s v="E-L-0.5"/>
    <n v="6"/>
    <x v="196"/>
    <s v="mwhellans5v@mapquest.com"/>
    <x v="0"/>
    <s v="Exc"/>
    <s v="L"/>
    <x v="1"/>
    <n v="8.91"/>
    <n v="53.46"/>
    <x v="1"/>
    <x v="1"/>
    <x v="1"/>
  </r>
  <r>
    <s v="GSJ-01065-125"/>
    <x v="181"/>
    <s v="69779-40609-RS"/>
    <s v="E-D-0.2"/>
    <n v="4"/>
    <x v="197"/>
    <s v="dcamilletti5w@businesswire.com"/>
    <x v="0"/>
    <s v="Exc"/>
    <s v="D"/>
    <x v="3"/>
    <n v="3.645"/>
    <n v="14.58"/>
    <x v="1"/>
    <x v="2"/>
    <x v="0"/>
  </r>
  <r>
    <s v="YQU-65147-580"/>
    <x v="182"/>
    <s v="80247-70000-HT"/>
    <s v="R-D-2.5"/>
    <n v="1"/>
    <x v="198"/>
    <s v="egalgey5x@wufoo.com"/>
    <x v="0"/>
    <s v="Rob"/>
    <s v="D"/>
    <x v="2"/>
    <n v="20.584999999999997"/>
    <n v="20.584999999999997"/>
    <x v="0"/>
    <x v="2"/>
    <x v="1"/>
  </r>
  <r>
    <s v="QPM-95832-683"/>
    <x v="183"/>
    <s v="35058-04550-VC"/>
    <s v="L-L-1"/>
    <n v="2"/>
    <x v="199"/>
    <s v="mhame5y@newsvine.com"/>
    <x v="1"/>
    <s v="Lib"/>
    <s v="L"/>
    <x v="0"/>
    <n v="15.85"/>
    <n v="31.7"/>
    <x v="3"/>
    <x v="1"/>
    <x v="1"/>
  </r>
  <r>
    <s v="BNQ-88920-567"/>
    <x v="184"/>
    <s v="27226-53717-SY"/>
    <s v="L-D-0.2"/>
    <n v="6"/>
    <x v="200"/>
    <s v="igurnee5z@usnews.com"/>
    <x v="0"/>
    <s v="Lib"/>
    <s v="D"/>
    <x v="3"/>
    <n v="3.8849999999999998"/>
    <n v="23.31"/>
    <x v="3"/>
    <x v="2"/>
    <x v="1"/>
  </r>
  <r>
    <s v="PUX-47906-110"/>
    <x v="185"/>
    <s v="02002-98725-CH"/>
    <s v="L-M-1"/>
    <n v="4"/>
    <x v="201"/>
    <s v="asnowding60@comsenz.com"/>
    <x v="0"/>
    <s v="Lib"/>
    <s v="M"/>
    <x v="0"/>
    <n v="14.55"/>
    <n v="58.2"/>
    <x v="3"/>
    <x v="0"/>
    <x v="0"/>
  </r>
  <r>
    <s v="COL-72079-610"/>
    <x v="186"/>
    <s v="38487-01549-MV"/>
    <s v="E-L-0.5"/>
    <n v="4"/>
    <x v="202"/>
    <s v="gpoinsett61@berkeley.edu"/>
    <x v="0"/>
    <s v="Exc"/>
    <s v="L"/>
    <x v="1"/>
    <n v="8.91"/>
    <n v="35.64"/>
    <x v="1"/>
    <x v="1"/>
    <x v="1"/>
  </r>
  <r>
    <s v="LBC-45686-819"/>
    <x v="187"/>
    <s v="98573-41811-EQ"/>
    <s v="A-M-1"/>
    <n v="5"/>
    <x v="203"/>
    <s v="rfurman62@t.co"/>
    <x v="1"/>
    <s v="Ara"/>
    <s v="M"/>
    <x v="0"/>
    <n v="11.25"/>
    <n v="56.25"/>
    <x v="2"/>
    <x v="0"/>
    <x v="0"/>
  </r>
  <r>
    <s v="BLQ-03709-265"/>
    <x v="148"/>
    <s v="72463-75685-MV"/>
    <s v="R-L-0.2"/>
    <n v="3"/>
    <x v="204"/>
    <s v="ccrosier63@xrea.com"/>
    <x v="0"/>
    <s v="Rob"/>
    <s v="L"/>
    <x v="3"/>
    <n v="3.5849999999999995"/>
    <n v="10.754999999999999"/>
    <x v="0"/>
    <x v="1"/>
    <x v="1"/>
  </r>
  <r>
    <s v="BLQ-03709-265"/>
    <x v="148"/>
    <s v="72463-75685-MV"/>
    <s v="R-M-0.2"/>
    <n v="5"/>
    <x v="204"/>
    <s v="ccrosier63@xrea.com"/>
    <x v="0"/>
    <s v="Rob"/>
    <s v="M"/>
    <x v="3"/>
    <n v="2.9849999999999999"/>
    <n v="14.924999999999999"/>
    <x v="0"/>
    <x v="0"/>
    <x v="1"/>
  </r>
  <r>
    <s v="VFZ-91673-181"/>
    <x v="188"/>
    <s v="10225-91535-AI"/>
    <s v="A-L-1"/>
    <n v="6"/>
    <x v="205"/>
    <s v="lrushmer65@europa.eu"/>
    <x v="0"/>
    <s v="Ara"/>
    <s v="L"/>
    <x v="0"/>
    <n v="12.95"/>
    <n v="77.699999999999989"/>
    <x v="2"/>
    <x v="1"/>
    <x v="0"/>
  </r>
  <r>
    <s v="WKD-81956-870"/>
    <x v="189"/>
    <s v="48090-06534-HI"/>
    <s v="L-D-0.5"/>
    <n v="3"/>
    <x v="206"/>
    <s v="wedinborough66@github.io"/>
    <x v="0"/>
    <s v="Lib"/>
    <s v="D"/>
    <x v="1"/>
    <n v="7.77"/>
    <n v="23.31"/>
    <x v="3"/>
    <x v="2"/>
    <x v="1"/>
  </r>
  <r>
    <s v="TNI-91067-006"/>
    <x v="190"/>
    <s v="80444-58185-FX"/>
    <s v="E-L-1"/>
    <n v="4"/>
    <x v="207"/>
    <s v=""/>
    <x v="0"/>
    <s v="Exc"/>
    <s v="L"/>
    <x v="0"/>
    <n v="14.85"/>
    <n v="59.4"/>
    <x v="1"/>
    <x v="1"/>
    <x v="0"/>
  </r>
  <r>
    <s v="IZA-61469-812"/>
    <x v="191"/>
    <s v="13561-92774-WP"/>
    <s v="L-D-2.5"/>
    <n v="4"/>
    <x v="208"/>
    <s v="kbromehead68@un.org"/>
    <x v="0"/>
    <s v="Lib"/>
    <s v="D"/>
    <x v="2"/>
    <n v="29.784999999999997"/>
    <n v="119.13999999999999"/>
    <x v="3"/>
    <x v="2"/>
    <x v="0"/>
  </r>
  <r>
    <s v="PSS-22466-862"/>
    <x v="192"/>
    <s v="11550-78378-GE"/>
    <s v="R-L-0.2"/>
    <n v="4"/>
    <x v="209"/>
    <s v="ewesterman69@si.edu"/>
    <x v="1"/>
    <s v="Rob"/>
    <s v="L"/>
    <x v="3"/>
    <n v="3.5849999999999995"/>
    <n v="14.339999999999998"/>
    <x v="0"/>
    <x v="1"/>
    <x v="1"/>
  </r>
  <r>
    <s v="REH-56504-397"/>
    <x v="193"/>
    <s v="90961-35603-RP"/>
    <s v="A-M-2.5"/>
    <n v="5"/>
    <x v="210"/>
    <s v="ahutchens6a@amazonaws.com"/>
    <x v="0"/>
    <s v="Ara"/>
    <s v="M"/>
    <x v="2"/>
    <n v="25.874999999999996"/>
    <n v="129.37499999999997"/>
    <x v="2"/>
    <x v="0"/>
    <x v="1"/>
  </r>
  <r>
    <s v="ALA-62598-016"/>
    <x v="194"/>
    <s v="57145-03803-ZL"/>
    <s v="R-D-0.2"/>
    <n v="6"/>
    <x v="211"/>
    <s v="nwyvill6b@naver.com"/>
    <x v="2"/>
    <s v="Rob"/>
    <s v="D"/>
    <x v="3"/>
    <n v="2.6849999999999996"/>
    <n v="16.11"/>
    <x v="0"/>
    <x v="2"/>
    <x v="0"/>
  </r>
  <r>
    <s v="EYE-70374-835"/>
    <x v="195"/>
    <s v="89115-11966-VF"/>
    <s v="R-L-0.2"/>
    <n v="5"/>
    <x v="212"/>
    <s v="bmathon6c@barnesandnoble.com"/>
    <x v="0"/>
    <s v="Rob"/>
    <s v="L"/>
    <x v="3"/>
    <n v="3.5849999999999995"/>
    <n v="17.924999999999997"/>
    <x v="0"/>
    <x v="1"/>
    <x v="1"/>
  </r>
  <r>
    <s v="CCZ-19589-212"/>
    <x v="196"/>
    <s v="05754-41702-FG"/>
    <s v="L-M-0.2"/>
    <n v="2"/>
    <x v="213"/>
    <s v="kstreight6d@about.com"/>
    <x v="0"/>
    <s v="Lib"/>
    <s v="M"/>
    <x v="3"/>
    <n v="4.3650000000000002"/>
    <n v="8.73"/>
    <x v="3"/>
    <x v="0"/>
    <x v="1"/>
  </r>
  <r>
    <s v="BPT-83989-157"/>
    <x v="197"/>
    <s v="84269-49816-ML"/>
    <s v="A-M-2.5"/>
    <n v="2"/>
    <x v="214"/>
    <s v="pcutchie6e@globo.com"/>
    <x v="0"/>
    <s v="Ara"/>
    <s v="M"/>
    <x v="2"/>
    <n v="25.874999999999996"/>
    <n v="51.749999999999993"/>
    <x v="2"/>
    <x v="0"/>
    <x v="1"/>
  </r>
  <r>
    <s v="YFH-87456-208"/>
    <x v="198"/>
    <s v="23600-98432-ME"/>
    <s v="L-M-0.2"/>
    <n v="2"/>
    <x v="215"/>
    <s v=""/>
    <x v="0"/>
    <s v="Lib"/>
    <s v="M"/>
    <x v="3"/>
    <n v="4.3650000000000002"/>
    <n v="8.73"/>
    <x v="3"/>
    <x v="0"/>
    <x v="0"/>
  </r>
  <r>
    <s v="JLN-14700-924"/>
    <x v="199"/>
    <s v="79058-02767-CP"/>
    <s v="L-L-0.2"/>
    <n v="5"/>
    <x v="216"/>
    <s v="cgheraldi6g@opera.com"/>
    <x v="2"/>
    <s v="Lib"/>
    <s v="L"/>
    <x v="3"/>
    <n v="4.7549999999999999"/>
    <n v="23.774999999999999"/>
    <x v="3"/>
    <x v="1"/>
    <x v="1"/>
  </r>
  <r>
    <s v="JVW-22582-137"/>
    <x v="200"/>
    <s v="89208-74646-UK"/>
    <s v="E-M-0.2"/>
    <n v="5"/>
    <x v="217"/>
    <s v="bkenwell6h@over-blog.com"/>
    <x v="0"/>
    <s v="Exc"/>
    <s v="M"/>
    <x v="3"/>
    <n v="4.125"/>
    <n v="20.625"/>
    <x v="1"/>
    <x v="0"/>
    <x v="1"/>
  </r>
  <r>
    <s v="LAA-41879-001"/>
    <x v="201"/>
    <s v="11408-81032-UR"/>
    <s v="L-L-2.5"/>
    <n v="1"/>
    <x v="218"/>
    <s v="tsutty6i@google.es"/>
    <x v="0"/>
    <s v="Lib"/>
    <s v="L"/>
    <x v="2"/>
    <n v="36.454999999999998"/>
    <n v="36.454999999999998"/>
    <x v="3"/>
    <x v="1"/>
    <x v="1"/>
  </r>
  <r>
    <s v="BRV-64870-915"/>
    <x v="202"/>
    <s v="32070-55528-UG"/>
    <s v="L-L-2.5"/>
    <n v="5"/>
    <x v="219"/>
    <s v=""/>
    <x v="1"/>
    <s v="Lib"/>
    <s v="L"/>
    <x v="2"/>
    <n v="36.454999999999998"/>
    <n v="182.27499999999998"/>
    <x v="3"/>
    <x v="1"/>
    <x v="1"/>
  </r>
  <r>
    <s v="RGJ-12544-083"/>
    <x v="203"/>
    <s v="48873-84433-PN"/>
    <s v="L-D-2.5"/>
    <n v="3"/>
    <x v="220"/>
    <s v="charce6k@cafepress.com"/>
    <x v="1"/>
    <s v="Lib"/>
    <s v="D"/>
    <x v="2"/>
    <n v="29.784999999999997"/>
    <n v="89.35499999999999"/>
    <x v="3"/>
    <x v="2"/>
    <x v="1"/>
  </r>
  <r>
    <s v="JJX-83339-346"/>
    <x v="204"/>
    <s v="32928-18158-OW"/>
    <s v="R-L-0.2"/>
    <n v="1"/>
    <x v="221"/>
    <s v=""/>
    <x v="0"/>
    <s v="Rob"/>
    <s v="L"/>
    <x v="3"/>
    <n v="3.5849999999999995"/>
    <n v="3.5849999999999995"/>
    <x v="0"/>
    <x v="1"/>
    <x v="0"/>
  </r>
  <r>
    <s v="BIU-21970-705"/>
    <x v="205"/>
    <s v="89711-56688-GG"/>
    <s v="R-M-2.5"/>
    <n v="2"/>
    <x v="222"/>
    <s v="fdrysdale6m@symantec.com"/>
    <x v="0"/>
    <s v="Rob"/>
    <s v="M"/>
    <x v="2"/>
    <n v="22.884999999999998"/>
    <n v="45.769999999999996"/>
    <x v="0"/>
    <x v="0"/>
    <x v="0"/>
  </r>
  <r>
    <s v="ELJ-87741-745"/>
    <x v="206"/>
    <s v="48389-71976-JB"/>
    <s v="E-L-1"/>
    <n v="4"/>
    <x v="223"/>
    <s v="dmagowan6n@fc2.com"/>
    <x v="0"/>
    <s v="Exc"/>
    <s v="L"/>
    <x v="0"/>
    <n v="14.85"/>
    <n v="59.4"/>
    <x v="1"/>
    <x v="1"/>
    <x v="1"/>
  </r>
  <r>
    <s v="SGI-48226-857"/>
    <x v="207"/>
    <s v="84033-80762-EQ"/>
    <s v="A-M-2.5"/>
    <n v="6"/>
    <x v="224"/>
    <s v=""/>
    <x v="0"/>
    <s v="Ara"/>
    <s v="M"/>
    <x v="2"/>
    <n v="25.874999999999996"/>
    <n v="155.24999999999997"/>
    <x v="2"/>
    <x v="0"/>
    <x v="0"/>
  </r>
  <r>
    <s v="AHV-66988-037"/>
    <x v="208"/>
    <s v="12743-00952-KO"/>
    <s v="R-M-2.5"/>
    <n v="2"/>
    <x v="225"/>
    <s v=""/>
    <x v="0"/>
    <s v="Rob"/>
    <s v="M"/>
    <x v="2"/>
    <n v="22.884999999999998"/>
    <n v="45.769999999999996"/>
    <x v="0"/>
    <x v="0"/>
    <x v="1"/>
  </r>
  <r>
    <s v="ISK-42066-094"/>
    <x v="209"/>
    <s v="41505-42181-EF"/>
    <s v="E-D-1"/>
    <n v="3"/>
    <x v="226"/>
    <s v="srushbrooke6q@youku.com"/>
    <x v="0"/>
    <s v="Exc"/>
    <s v="D"/>
    <x v="0"/>
    <n v="12.15"/>
    <n v="36.450000000000003"/>
    <x v="1"/>
    <x v="2"/>
    <x v="0"/>
  </r>
  <r>
    <s v="FTC-35822-530"/>
    <x v="210"/>
    <s v="14307-87663-KB"/>
    <s v="E-D-0.5"/>
    <n v="4"/>
    <x v="227"/>
    <s v="tdrynan6r@deviantart.com"/>
    <x v="0"/>
    <s v="Exc"/>
    <s v="D"/>
    <x v="1"/>
    <n v="7.29"/>
    <n v="29.16"/>
    <x v="1"/>
    <x v="2"/>
    <x v="0"/>
  </r>
  <r>
    <s v="VSS-56247-688"/>
    <x v="211"/>
    <s v="08360-19442-GB"/>
    <s v="L-M-2.5"/>
    <n v="4"/>
    <x v="228"/>
    <s v="eyurkov6s@hud.gov"/>
    <x v="0"/>
    <s v="Lib"/>
    <s v="M"/>
    <x v="2"/>
    <n v="33.464999999999996"/>
    <n v="133.85999999999999"/>
    <x v="3"/>
    <x v="0"/>
    <x v="1"/>
  </r>
  <r>
    <s v="HVW-25584-144"/>
    <x v="212"/>
    <s v="93405-51204-UW"/>
    <s v="L-L-0.2"/>
    <n v="5"/>
    <x v="229"/>
    <s v="lmallan6t@state.gov"/>
    <x v="0"/>
    <s v="Lib"/>
    <s v="L"/>
    <x v="3"/>
    <n v="4.7549999999999999"/>
    <n v="23.774999999999999"/>
    <x v="3"/>
    <x v="1"/>
    <x v="0"/>
  </r>
  <r>
    <s v="MUY-15309-209"/>
    <x v="213"/>
    <s v="97152-03355-IW"/>
    <s v="L-D-1"/>
    <n v="3"/>
    <x v="230"/>
    <s v="gbentjens6u@netlog.com"/>
    <x v="2"/>
    <s v="Lib"/>
    <s v="D"/>
    <x v="0"/>
    <n v="12.95"/>
    <n v="38.849999999999994"/>
    <x v="3"/>
    <x v="2"/>
    <x v="1"/>
  </r>
  <r>
    <s v="VAJ-44572-469"/>
    <x v="63"/>
    <s v="79216-73157-TE"/>
    <s v="R-L-0.2"/>
    <n v="6"/>
    <x v="231"/>
    <s v=""/>
    <x v="1"/>
    <s v="Rob"/>
    <s v="L"/>
    <x v="3"/>
    <n v="3.5849999999999995"/>
    <n v="21.509999999999998"/>
    <x v="0"/>
    <x v="1"/>
    <x v="0"/>
  </r>
  <r>
    <s v="YJU-84377-606"/>
    <x v="214"/>
    <s v="20259-47723-AC"/>
    <s v="A-D-1"/>
    <n v="1"/>
    <x v="232"/>
    <s v="lentwistle6w@omniture.com"/>
    <x v="0"/>
    <s v="Ara"/>
    <s v="D"/>
    <x v="0"/>
    <n v="9.9499999999999993"/>
    <n v="9.9499999999999993"/>
    <x v="2"/>
    <x v="2"/>
    <x v="0"/>
  </r>
  <r>
    <s v="VNC-93921-469"/>
    <x v="215"/>
    <s v="04666-71569-RI"/>
    <s v="L-L-1"/>
    <n v="1"/>
    <x v="233"/>
    <s v="zkiffe74@cyberchimps.com"/>
    <x v="0"/>
    <s v="Lib"/>
    <s v="L"/>
    <x v="0"/>
    <n v="15.85"/>
    <n v="15.85"/>
    <x v="3"/>
    <x v="1"/>
    <x v="0"/>
  </r>
  <r>
    <s v="OGB-91614-810"/>
    <x v="216"/>
    <s v="08909-77713-CG"/>
    <s v="R-M-0.2"/>
    <n v="1"/>
    <x v="234"/>
    <s v="macott6y@pagesperso-orange.fr"/>
    <x v="0"/>
    <s v="Rob"/>
    <s v="M"/>
    <x v="3"/>
    <n v="2.9849999999999999"/>
    <n v="2.9849999999999999"/>
    <x v="0"/>
    <x v="0"/>
    <x v="0"/>
  </r>
  <r>
    <s v="BQI-61647-496"/>
    <x v="217"/>
    <s v="84340-73931-VV"/>
    <s v="E-M-1"/>
    <n v="5"/>
    <x v="235"/>
    <s v="cheaviside6z@rediff.com"/>
    <x v="0"/>
    <s v="Exc"/>
    <s v="M"/>
    <x v="0"/>
    <n v="13.75"/>
    <n v="68.75"/>
    <x v="1"/>
    <x v="0"/>
    <x v="0"/>
  </r>
  <r>
    <s v="IOM-51636-823"/>
    <x v="218"/>
    <s v="04609-95151-XH"/>
    <s v="A-D-1"/>
    <n v="3"/>
    <x v="236"/>
    <s v=""/>
    <x v="0"/>
    <s v="Ara"/>
    <s v="D"/>
    <x v="0"/>
    <n v="9.9499999999999993"/>
    <n v="29.849999999999998"/>
    <x v="2"/>
    <x v="2"/>
    <x v="1"/>
  </r>
  <r>
    <s v="GGD-38107-641"/>
    <x v="219"/>
    <s v="99562-88650-YF"/>
    <s v="L-M-1"/>
    <n v="4"/>
    <x v="237"/>
    <s v="lkernan71@wsj.com"/>
    <x v="0"/>
    <s v="Lib"/>
    <s v="M"/>
    <x v="0"/>
    <n v="14.55"/>
    <n v="58.2"/>
    <x v="3"/>
    <x v="0"/>
    <x v="1"/>
  </r>
  <r>
    <s v="LTO-95975-728"/>
    <x v="220"/>
    <s v="46560-73885-PJ"/>
    <s v="R-L-0.5"/>
    <n v="4"/>
    <x v="238"/>
    <s v="rmclae72@dailymotion.com"/>
    <x v="2"/>
    <s v="Rob"/>
    <s v="L"/>
    <x v="1"/>
    <n v="7.169999999999999"/>
    <n v="28.679999999999996"/>
    <x v="0"/>
    <x v="1"/>
    <x v="1"/>
  </r>
  <r>
    <s v="IGM-84664-265"/>
    <x v="114"/>
    <s v="80179-44620-WN"/>
    <s v="R-L-0.5"/>
    <n v="3"/>
    <x v="239"/>
    <s v="cblowfelde73@ustream.tv"/>
    <x v="0"/>
    <s v="Rob"/>
    <s v="L"/>
    <x v="1"/>
    <n v="7.169999999999999"/>
    <n v="21.509999999999998"/>
    <x v="0"/>
    <x v="1"/>
    <x v="1"/>
  </r>
  <r>
    <s v="SKO-45740-621"/>
    <x v="221"/>
    <s v="04666-71569-RI"/>
    <s v="L-M-0.5"/>
    <n v="2"/>
    <x v="233"/>
    <s v="zkiffe74@cyberchimps.com"/>
    <x v="0"/>
    <s v="Lib"/>
    <s v="M"/>
    <x v="1"/>
    <n v="8.73"/>
    <n v="17.46"/>
    <x v="3"/>
    <x v="0"/>
    <x v="0"/>
  </r>
  <r>
    <s v="FOJ-02234-063"/>
    <x v="222"/>
    <s v="59081-87231-VP"/>
    <s v="E-D-2.5"/>
    <n v="1"/>
    <x v="240"/>
    <s v="docalleran75@ucla.edu"/>
    <x v="0"/>
    <s v="Exc"/>
    <s v="D"/>
    <x v="2"/>
    <n v="27.945"/>
    <n v="27.945"/>
    <x v="1"/>
    <x v="2"/>
    <x v="0"/>
  </r>
  <r>
    <s v="MSJ-11909-468"/>
    <x v="188"/>
    <s v="07878-45872-CC"/>
    <s v="E-D-2.5"/>
    <n v="5"/>
    <x v="241"/>
    <s v="ccromwell76@desdev.cn"/>
    <x v="0"/>
    <s v="Exc"/>
    <s v="D"/>
    <x v="2"/>
    <n v="27.945"/>
    <n v="139.72499999999999"/>
    <x v="1"/>
    <x v="2"/>
    <x v="1"/>
  </r>
  <r>
    <s v="DKB-78053-329"/>
    <x v="223"/>
    <s v="12444-05174-OO"/>
    <s v="R-M-0.2"/>
    <n v="2"/>
    <x v="242"/>
    <s v="ihay77@lulu.com"/>
    <x v="2"/>
    <s v="Rob"/>
    <s v="M"/>
    <x v="3"/>
    <n v="2.9849999999999999"/>
    <n v="5.97"/>
    <x v="0"/>
    <x v="0"/>
    <x v="1"/>
  </r>
  <r>
    <s v="DFZ-45083-941"/>
    <x v="224"/>
    <s v="34665-62561-AU"/>
    <s v="R-L-2.5"/>
    <n v="1"/>
    <x v="243"/>
    <s v="ttaffarello78@sciencedaily.com"/>
    <x v="0"/>
    <s v="Rob"/>
    <s v="L"/>
    <x v="2"/>
    <n v="27.484999999999996"/>
    <n v="27.484999999999996"/>
    <x v="0"/>
    <x v="1"/>
    <x v="0"/>
  </r>
  <r>
    <s v="OTA-40969-710"/>
    <x v="83"/>
    <s v="77877-11993-QH"/>
    <s v="R-L-1"/>
    <n v="5"/>
    <x v="244"/>
    <s v="mcanty79@jigsy.com"/>
    <x v="0"/>
    <s v="Rob"/>
    <s v="L"/>
    <x v="0"/>
    <n v="11.95"/>
    <n v="59.75"/>
    <x v="0"/>
    <x v="1"/>
    <x v="0"/>
  </r>
  <r>
    <s v="GRH-45571-667"/>
    <x v="104"/>
    <s v="32291-18308-YZ"/>
    <s v="E-M-1"/>
    <n v="3"/>
    <x v="245"/>
    <s v="jkopke7a@auda.org.au"/>
    <x v="0"/>
    <s v="Exc"/>
    <s v="M"/>
    <x v="0"/>
    <n v="13.75"/>
    <n v="41.25"/>
    <x v="1"/>
    <x v="0"/>
    <x v="1"/>
  </r>
  <r>
    <s v="NXV-05302-067"/>
    <x v="225"/>
    <s v="25754-33191-ZI"/>
    <s v="L-M-2.5"/>
    <n v="4"/>
    <x v="246"/>
    <s v=""/>
    <x v="0"/>
    <s v="Lib"/>
    <s v="M"/>
    <x v="2"/>
    <n v="33.464999999999996"/>
    <n v="133.85999999999999"/>
    <x v="3"/>
    <x v="0"/>
    <x v="1"/>
  </r>
  <r>
    <s v="VZH-86274-142"/>
    <x v="226"/>
    <s v="53120-45532-KL"/>
    <s v="R-L-1"/>
    <n v="5"/>
    <x v="247"/>
    <s v=""/>
    <x v="1"/>
    <s v="Rob"/>
    <s v="L"/>
    <x v="0"/>
    <n v="11.95"/>
    <n v="59.75"/>
    <x v="0"/>
    <x v="1"/>
    <x v="0"/>
  </r>
  <r>
    <s v="KIX-93248-135"/>
    <x v="227"/>
    <s v="36605-83052-WB"/>
    <s v="A-D-0.5"/>
    <n v="1"/>
    <x v="248"/>
    <s v="vhellmore7d@bbc.co.uk"/>
    <x v="0"/>
    <s v="Ara"/>
    <s v="D"/>
    <x v="1"/>
    <n v="5.97"/>
    <n v="5.97"/>
    <x v="2"/>
    <x v="2"/>
    <x v="0"/>
  </r>
  <r>
    <s v="AXR-10962-010"/>
    <x v="180"/>
    <s v="53683-35977-KI"/>
    <s v="E-D-1"/>
    <n v="2"/>
    <x v="249"/>
    <s v="mseawright7e@nbcnews.com"/>
    <x v="2"/>
    <s v="Exc"/>
    <s v="D"/>
    <x v="0"/>
    <n v="12.15"/>
    <n v="24.3"/>
    <x v="1"/>
    <x v="2"/>
    <x v="1"/>
  </r>
  <r>
    <s v="IHS-71573-008"/>
    <x v="228"/>
    <s v="07972-83134-NM"/>
    <s v="E-D-0.2"/>
    <n v="6"/>
    <x v="250"/>
    <s v="snortheast7f@mashable.com"/>
    <x v="0"/>
    <s v="Exc"/>
    <s v="D"/>
    <x v="3"/>
    <n v="3.645"/>
    <n v="21.87"/>
    <x v="1"/>
    <x v="2"/>
    <x v="0"/>
  </r>
  <r>
    <s v="QTR-19001-114"/>
    <x v="229"/>
    <s v="01035-70465-UO"/>
    <s v="A-D-1"/>
    <n v="2"/>
    <x v="195"/>
    <s v="aattwater5u@wikia.com"/>
    <x v="0"/>
    <s v="Ara"/>
    <s v="D"/>
    <x v="0"/>
    <n v="9.9499999999999993"/>
    <n v="19.899999999999999"/>
    <x v="2"/>
    <x v="2"/>
    <x v="0"/>
  </r>
  <r>
    <s v="WBK-62297-910"/>
    <x v="230"/>
    <s v="25514-23938-IQ"/>
    <s v="A-D-0.2"/>
    <n v="2"/>
    <x v="251"/>
    <s v="mfearon7h@reverbnation.com"/>
    <x v="0"/>
    <s v="Ara"/>
    <s v="D"/>
    <x v="3"/>
    <n v="2.9849999999999999"/>
    <n v="5.97"/>
    <x v="2"/>
    <x v="2"/>
    <x v="1"/>
  </r>
  <r>
    <s v="OGY-19377-175"/>
    <x v="231"/>
    <s v="49084-44492-OJ"/>
    <s v="E-D-0.5"/>
    <n v="1"/>
    <x v="252"/>
    <s v=""/>
    <x v="1"/>
    <s v="Exc"/>
    <s v="D"/>
    <x v="1"/>
    <n v="7.29"/>
    <n v="7.29"/>
    <x v="1"/>
    <x v="2"/>
    <x v="0"/>
  </r>
  <r>
    <s v="ESR-66651-814"/>
    <x v="80"/>
    <s v="76624-72205-CK"/>
    <s v="A-D-0.2"/>
    <n v="4"/>
    <x v="253"/>
    <s v="jsisneros7j@a8.net"/>
    <x v="0"/>
    <s v="Ara"/>
    <s v="D"/>
    <x v="3"/>
    <n v="2.9849999999999999"/>
    <n v="11.94"/>
    <x v="2"/>
    <x v="2"/>
    <x v="0"/>
  </r>
  <r>
    <s v="CPX-46916-770"/>
    <x v="232"/>
    <s v="12729-50170-JE"/>
    <s v="R-L-1"/>
    <n v="6"/>
    <x v="254"/>
    <s v="zcarlson7k@bigcartel.com"/>
    <x v="1"/>
    <s v="Rob"/>
    <s v="L"/>
    <x v="0"/>
    <n v="11.95"/>
    <n v="71.699999999999989"/>
    <x v="0"/>
    <x v="1"/>
    <x v="0"/>
  </r>
  <r>
    <s v="MDC-03318-645"/>
    <x v="233"/>
    <s v="43974-44760-QI"/>
    <s v="A-L-0.2"/>
    <n v="2"/>
    <x v="255"/>
    <s v="wmaddox7l@timesonline.co.uk"/>
    <x v="0"/>
    <s v="Ara"/>
    <s v="L"/>
    <x v="3"/>
    <n v="3.8849999999999998"/>
    <n v="7.77"/>
    <x v="2"/>
    <x v="1"/>
    <x v="1"/>
  </r>
  <r>
    <s v="SFF-86059-407"/>
    <x v="234"/>
    <s v="30585-48726-BK"/>
    <s v="A-M-2.5"/>
    <n v="1"/>
    <x v="256"/>
    <s v="dhedlestone7m@craigslist.org"/>
    <x v="0"/>
    <s v="Ara"/>
    <s v="M"/>
    <x v="2"/>
    <n v="25.874999999999996"/>
    <n v="25.874999999999996"/>
    <x v="2"/>
    <x v="0"/>
    <x v="1"/>
  </r>
  <r>
    <s v="SCL-94540-788"/>
    <x v="235"/>
    <s v="16123-07017-TY"/>
    <s v="E-L-2.5"/>
    <n v="6"/>
    <x v="257"/>
    <s v="tcrowthe7n@europa.eu"/>
    <x v="0"/>
    <s v="Exc"/>
    <s v="L"/>
    <x v="2"/>
    <n v="34.154999999999994"/>
    <n v="204.92999999999995"/>
    <x v="1"/>
    <x v="1"/>
    <x v="1"/>
  </r>
  <r>
    <s v="HVU-21634-076"/>
    <x v="236"/>
    <s v="27723-45097-MH"/>
    <s v="R-L-2.5"/>
    <n v="4"/>
    <x v="258"/>
    <s v="dbury7o@tinyurl.com"/>
    <x v="1"/>
    <s v="Rob"/>
    <s v="L"/>
    <x v="2"/>
    <n v="27.484999999999996"/>
    <n v="109.93999999999998"/>
    <x v="0"/>
    <x v="1"/>
    <x v="0"/>
  </r>
  <r>
    <s v="XUS-73326-418"/>
    <x v="237"/>
    <s v="37078-56703-AF"/>
    <s v="E-L-1"/>
    <n v="6"/>
    <x v="259"/>
    <s v="gbroadbear7p@omniture.com"/>
    <x v="0"/>
    <s v="Exc"/>
    <s v="L"/>
    <x v="0"/>
    <n v="14.85"/>
    <n v="89.1"/>
    <x v="1"/>
    <x v="1"/>
    <x v="1"/>
  </r>
  <r>
    <s v="XWD-18933-006"/>
    <x v="238"/>
    <s v="79420-11075-MY"/>
    <s v="A-L-0.2"/>
    <n v="2"/>
    <x v="260"/>
    <s v="epalfrey7q@devhub.com"/>
    <x v="0"/>
    <s v="Ara"/>
    <s v="L"/>
    <x v="3"/>
    <n v="3.8849999999999998"/>
    <n v="7.77"/>
    <x v="2"/>
    <x v="1"/>
    <x v="0"/>
  </r>
  <r>
    <s v="HPD-65272-772"/>
    <x v="52"/>
    <s v="57504-13456-UO"/>
    <s v="L-M-2.5"/>
    <n v="1"/>
    <x v="261"/>
    <s v="pmetrick7r@rakuten.co.jp"/>
    <x v="0"/>
    <s v="Lib"/>
    <s v="M"/>
    <x v="2"/>
    <n v="33.464999999999996"/>
    <n v="33.464999999999996"/>
    <x v="3"/>
    <x v="0"/>
    <x v="0"/>
  </r>
  <r>
    <s v="JEG-93140-224"/>
    <x v="146"/>
    <s v="53751-57560-CN"/>
    <s v="E-M-0.5"/>
    <n v="5"/>
    <x v="262"/>
    <s v=""/>
    <x v="0"/>
    <s v="Exc"/>
    <s v="M"/>
    <x v="1"/>
    <n v="8.25"/>
    <n v="41.25"/>
    <x v="1"/>
    <x v="0"/>
    <x v="0"/>
  </r>
  <r>
    <s v="NNH-62058-950"/>
    <x v="239"/>
    <s v="96112-42558-EA"/>
    <s v="E-L-1"/>
    <n v="4"/>
    <x v="263"/>
    <s v="kkarby7t@sbwire.com"/>
    <x v="0"/>
    <s v="Exc"/>
    <s v="L"/>
    <x v="0"/>
    <n v="14.85"/>
    <n v="59.4"/>
    <x v="1"/>
    <x v="1"/>
    <x v="0"/>
  </r>
  <r>
    <s v="LTD-71429-845"/>
    <x v="240"/>
    <s v="03157-23165-UB"/>
    <s v="A-L-0.5"/>
    <n v="1"/>
    <x v="264"/>
    <s v="fcrumpe7u@ftc.gov"/>
    <x v="2"/>
    <s v="Ara"/>
    <s v="L"/>
    <x v="1"/>
    <n v="7.77"/>
    <n v="7.77"/>
    <x v="2"/>
    <x v="1"/>
    <x v="1"/>
  </r>
  <r>
    <s v="MPV-26985-215"/>
    <x v="241"/>
    <s v="51466-52850-AG"/>
    <s v="R-D-0.5"/>
    <n v="1"/>
    <x v="265"/>
    <s v="achatto7v@sakura.ne.jp"/>
    <x v="2"/>
    <s v="Rob"/>
    <s v="D"/>
    <x v="1"/>
    <n v="5.3699999999999992"/>
    <n v="5.3699999999999992"/>
    <x v="0"/>
    <x v="2"/>
    <x v="0"/>
  </r>
  <r>
    <s v="IYO-10245-081"/>
    <x v="242"/>
    <s v="57145-31023-FK"/>
    <s v="E-M-2.5"/>
    <n v="3"/>
    <x v="266"/>
    <s v=""/>
    <x v="0"/>
    <s v="Exc"/>
    <s v="M"/>
    <x v="2"/>
    <n v="31.624999999999996"/>
    <n v="94.874999999999986"/>
    <x v="1"/>
    <x v="0"/>
    <x v="1"/>
  </r>
  <r>
    <s v="BYZ-39669-954"/>
    <x v="243"/>
    <s v="66408-53777-VE"/>
    <s v="L-L-2.5"/>
    <n v="1"/>
    <x v="267"/>
    <s v=""/>
    <x v="0"/>
    <s v="Lib"/>
    <s v="L"/>
    <x v="2"/>
    <n v="36.454999999999998"/>
    <n v="36.454999999999998"/>
    <x v="3"/>
    <x v="1"/>
    <x v="1"/>
  </r>
  <r>
    <s v="EFB-72860-209"/>
    <x v="244"/>
    <s v="53035-99701-WG"/>
    <s v="A-M-0.2"/>
    <n v="4"/>
    <x v="268"/>
    <s v="bmergue7y@umn.edu"/>
    <x v="0"/>
    <s v="Ara"/>
    <s v="M"/>
    <x v="3"/>
    <n v="3.375"/>
    <n v="13.5"/>
    <x v="2"/>
    <x v="0"/>
    <x v="0"/>
  </r>
  <r>
    <s v="GMM-72397-378"/>
    <x v="245"/>
    <s v="45899-92796-EI"/>
    <s v="R-L-0.2"/>
    <n v="4"/>
    <x v="269"/>
    <s v="kpatise7z@jigsy.com"/>
    <x v="0"/>
    <s v="Rob"/>
    <s v="L"/>
    <x v="3"/>
    <n v="3.5849999999999995"/>
    <n v="14.339999999999998"/>
    <x v="0"/>
    <x v="1"/>
    <x v="1"/>
  </r>
  <r>
    <s v="LYP-52345-883"/>
    <x v="246"/>
    <s v="17649-28133-PY"/>
    <s v="E-M-0.5"/>
    <n v="1"/>
    <x v="270"/>
    <s v=""/>
    <x v="1"/>
    <s v="Exc"/>
    <s v="M"/>
    <x v="1"/>
    <n v="8.25"/>
    <n v="8.25"/>
    <x v="1"/>
    <x v="0"/>
    <x v="0"/>
  </r>
  <r>
    <s v="DFK-35846-692"/>
    <x v="247"/>
    <s v="49612-33852-CN"/>
    <s v="R-D-0.2"/>
    <n v="5"/>
    <x v="271"/>
    <s v=""/>
    <x v="0"/>
    <s v="Rob"/>
    <s v="D"/>
    <x v="3"/>
    <n v="2.6849999999999996"/>
    <n v="13.424999999999997"/>
    <x v="0"/>
    <x v="2"/>
    <x v="0"/>
  </r>
  <r>
    <s v="XAH-93337-609"/>
    <x v="248"/>
    <s v="66976-43829-YG"/>
    <s v="A-D-1"/>
    <n v="5"/>
    <x v="272"/>
    <s v="dduke82@vkontakte.ru"/>
    <x v="0"/>
    <s v="Ara"/>
    <s v="D"/>
    <x v="0"/>
    <n v="9.9499999999999993"/>
    <n v="49.75"/>
    <x v="2"/>
    <x v="2"/>
    <x v="1"/>
  </r>
  <r>
    <s v="QKA-72582-644"/>
    <x v="249"/>
    <s v="64852-04619-XZ"/>
    <s v="E-M-0.5"/>
    <n v="2"/>
    <x v="273"/>
    <s v=""/>
    <x v="1"/>
    <s v="Exc"/>
    <s v="M"/>
    <x v="1"/>
    <n v="8.25"/>
    <n v="16.5"/>
    <x v="1"/>
    <x v="0"/>
    <x v="1"/>
  </r>
  <r>
    <s v="ZDK-84567-102"/>
    <x v="250"/>
    <s v="58690-31815-VY"/>
    <s v="A-D-0.5"/>
    <n v="3"/>
    <x v="274"/>
    <s v="ihussey84@mapy.cz"/>
    <x v="0"/>
    <s v="Ara"/>
    <s v="D"/>
    <x v="1"/>
    <n v="5.97"/>
    <n v="17.91"/>
    <x v="2"/>
    <x v="2"/>
    <x v="1"/>
  </r>
  <r>
    <s v="WAV-38301-984"/>
    <x v="251"/>
    <s v="62863-81239-DT"/>
    <s v="A-D-0.5"/>
    <n v="5"/>
    <x v="275"/>
    <s v="cpinkerton85@upenn.edu"/>
    <x v="0"/>
    <s v="Ara"/>
    <s v="D"/>
    <x v="1"/>
    <n v="5.97"/>
    <n v="29.849999999999998"/>
    <x v="2"/>
    <x v="2"/>
    <x v="1"/>
  </r>
  <r>
    <s v="KZR-33023-209"/>
    <x v="177"/>
    <s v="21177-40725-CF"/>
    <s v="E-L-1"/>
    <n v="3"/>
    <x v="276"/>
    <s v=""/>
    <x v="0"/>
    <s v="Exc"/>
    <s v="L"/>
    <x v="0"/>
    <n v="14.85"/>
    <n v="44.55"/>
    <x v="1"/>
    <x v="1"/>
    <x v="1"/>
  </r>
  <r>
    <s v="ULM-49433-003"/>
    <x v="252"/>
    <s v="99421-80253-UI"/>
    <s v="E-M-1"/>
    <n v="2"/>
    <x v="277"/>
    <s v=""/>
    <x v="0"/>
    <s v="Exc"/>
    <s v="M"/>
    <x v="0"/>
    <n v="13.75"/>
    <n v="27.5"/>
    <x v="1"/>
    <x v="0"/>
    <x v="1"/>
  </r>
  <r>
    <s v="SIB-83254-136"/>
    <x v="253"/>
    <s v="45315-50206-DK"/>
    <s v="R-M-0.5"/>
    <n v="6"/>
    <x v="278"/>
    <s v="dvizor88@furl.net"/>
    <x v="0"/>
    <s v="Rob"/>
    <s v="M"/>
    <x v="1"/>
    <n v="5.97"/>
    <n v="35.82"/>
    <x v="0"/>
    <x v="0"/>
    <x v="0"/>
  </r>
  <r>
    <s v="NOK-50349-551"/>
    <x v="254"/>
    <s v="09595-95726-OV"/>
    <s v="R-D-0.5"/>
    <n v="3"/>
    <x v="279"/>
    <s v="esedgebeer89@oaic.gov.au"/>
    <x v="0"/>
    <s v="Rob"/>
    <s v="D"/>
    <x v="1"/>
    <n v="5.3699999999999992"/>
    <n v="16.11"/>
    <x v="0"/>
    <x v="2"/>
    <x v="0"/>
  </r>
  <r>
    <s v="YIS-96268-844"/>
    <x v="227"/>
    <s v="60221-67036-TD"/>
    <s v="E-L-0.2"/>
    <n v="6"/>
    <x v="280"/>
    <s v="klestrange8a@lulu.com"/>
    <x v="0"/>
    <s v="Exc"/>
    <s v="L"/>
    <x v="3"/>
    <n v="4.4550000000000001"/>
    <n v="26.73"/>
    <x v="1"/>
    <x v="1"/>
    <x v="0"/>
  </r>
  <r>
    <s v="CXI-04933-855"/>
    <x v="110"/>
    <s v="62923-29397-KX"/>
    <s v="E-L-2.5"/>
    <n v="6"/>
    <x v="281"/>
    <s v="ltanti8b@techcrunch.com"/>
    <x v="0"/>
    <s v="Exc"/>
    <s v="L"/>
    <x v="2"/>
    <n v="34.154999999999994"/>
    <n v="204.92999999999995"/>
    <x v="1"/>
    <x v="1"/>
    <x v="0"/>
  </r>
  <r>
    <s v="IZU-90429-382"/>
    <x v="182"/>
    <s v="33011-52383-BA"/>
    <s v="A-L-1"/>
    <n v="3"/>
    <x v="282"/>
    <s v="ade8c@1und1.de"/>
    <x v="0"/>
    <s v="Ara"/>
    <s v="L"/>
    <x v="0"/>
    <n v="12.95"/>
    <n v="38.849999999999994"/>
    <x v="2"/>
    <x v="1"/>
    <x v="0"/>
  </r>
  <r>
    <s v="WIT-40912-783"/>
    <x v="255"/>
    <s v="86768-91598-FA"/>
    <s v="L-D-0.2"/>
    <n v="4"/>
    <x v="283"/>
    <s v="tjedrachowicz8d@acquirethisname.com"/>
    <x v="0"/>
    <s v="Lib"/>
    <s v="D"/>
    <x v="3"/>
    <n v="3.8849999999999998"/>
    <n v="15.54"/>
    <x v="3"/>
    <x v="2"/>
    <x v="0"/>
  </r>
  <r>
    <s v="PSD-57291-590"/>
    <x v="256"/>
    <s v="37191-12203-MX"/>
    <s v="A-M-0.5"/>
    <n v="1"/>
    <x v="284"/>
    <s v="pstonner8e@moonfruit.com"/>
    <x v="0"/>
    <s v="Ara"/>
    <s v="M"/>
    <x v="1"/>
    <n v="6.75"/>
    <n v="6.75"/>
    <x v="2"/>
    <x v="0"/>
    <x v="1"/>
  </r>
  <r>
    <s v="GOI-41472-677"/>
    <x v="3"/>
    <s v="16545-76328-JY"/>
    <s v="E-D-2.5"/>
    <n v="4"/>
    <x v="285"/>
    <s v="dtingly8f@goo.ne.jp"/>
    <x v="0"/>
    <s v="Exc"/>
    <s v="D"/>
    <x v="2"/>
    <n v="27.945"/>
    <n v="111.78"/>
    <x v="1"/>
    <x v="2"/>
    <x v="0"/>
  </r>
  <r>
    <s v="KTX-17944-494"/>
    <x v="257"/>
    <s v="74330-29286-RO"/>
    <s v="A-L-0.2"/>
    <n v="1"/>
    <x v="286"/>
    <s v="crushe8n@about.me"/>
    <x v="0"/>
    <s v="Ara"/>
    <s v="L"/>
    <x v="3"/>
    <n v="3.8849999999999998"/>
    <n v="3.8849999999999998"/>
    <x v="2"/>
    <x v="1"/>
    <x v="0"/>
  </r>
  <r>
    <s v="RDM-99811-230"/>
    <x v="258"/>
    <s v="22349-47389-GY"/>
    <s v="L-M-0.2"/>
    <n v="5"/>
    <x v="287"/>
    <s v="bchecci8h@usa.gov"/>
    <x v="2"/>
    <s v="Lib"/>
    <s v="M"/>
    <x v="3"/>
    <n v="4.3650000000000002"/>
    <n v="21.825000000000003"/>
    <x v="3"/>
    <x v="0"/>
    <x v="1"/>
  </r>
  <r>
    <s v="JTU-55897-581"/>
    <x v="259"/>
    <s v="70290-38099-GB"/>
    <s v="R-M-0.2"/>
    <n v="5"/>
    <x v="288"/>
    <s v="jbagot8i@mac.com"/>
    <x v="0"/>
    <s v="Rob"/>
    <s v="M"/>
    <x v="3"/>
    <n v="2.9849999999999999"/>
    <n v="14.924999999999999"/>
    <x v="0"/>
    <x v="0"/>
    <x v="1"/>
  </r>
  <r>
    <s v="CRK-07584-240"/>
    <x v="260"/>
    <s v="18741-72071-PP"/>
    <s v="A-M-1"/>
    <n v="3"/>
    <x v="289"/>
    <s v="ebeeble8j@soundcloud.com"/>
    <x v="0"/>
    <s v="Ara"/>
    <s v="M"/>
    <x v="0"/>
    <n v="11.25"/>
    <n v="33.75"/>
    <x v="2"/>
    <x v="0"/>
    <x v="0"/>
  </r>
  <r>
    <s v="MKE-75518-399"/>
    <x v="261"/>
    <s v="62588-82624-II"/>
    <s v="A-M-1"/>
    <n v="3"/>
    <x v="290"/>
    <s v="cfluin8k@flickr.com"/>
    <x v="2"/>
    <s v="Ara"/>
    <s v="M"/>
    <x v="0"/>
    <n v="11.25"/>
    <n v="33.75"/>
    <x v="2"/>
    <x v="0"/>
    <x v="1"/>
  </r>
  <r>
    <s v="AEL-51169-725"/>
    <x v="262"/>
    <s v="37430-29579-HD"/>
    <s v="L-M-0.2"/>
    <n v="6"/>
    <x v="291"/>
    <s v="ebletsor8l@vinaora.com"/>
    <x v="0"/>
    <s v="Lib"/>
    <s v="M"/>
    <x v="3"/>
    <n v="4.3650000000000002"/>
    <n v="26.19"/>
    <x v="3"/>
    <x v="0"/>
    <x v="0"/>
  </r>
  <r>
    <s v="ZGM-83108-823"/>
    <x v="263"/>
    <s v="84132-22322-QT"/>
    <s v="E-L-1"/>
    <n v="1"/>
    <x v="292"/>
    <s v="pbrydell8m@bloglovin.com"/>
    <x v="1"/>
    <s v="Exc"/>
    <s v="L"/>
    <x v="0"/>
    <n v="14.85"/>
    <n v="14.85"/>
    <x v="1"/>
    <x v="1"/>
    <x v="1"/>
  </r>
  <r>
    <s v="JBP-78754-392"/>
    <x v="212"/>
    <s v="74330-29286-RO"/>
    <s v="E-M-2.5"/>
    <n v="6"/>
    <x v="286"/>
    <s v="crushe8n@about.me"/>
    <x v="0"/>
    <s v="Exc"/>
    <s v="M"/>
    <x v="2"/>
    <n v="31.624999999999996"/>
    <n v="189.74999999999997"/>
    <x v="1"/>
    <x v="0"/>
    <x v="0"/>
  </r>
  <r>
    <s v="RNH-54912-747"/>
    <x v="187"/>
    <s v="37445-17791-NQ"/>
    <s v="R-M-0.5"/>
    <n v="1"/>
    <x v="293"/>
    <s v="nleethem8o@mac.com"/>
    <x v="0"/>
    <s v="Rob"/>
    <s v="M"/>
    <x v="1"/>
    <n v="5.97"/>
    <n v="5.97"/>
    <x v="0"/>
    <x v="0"/>
    <x v="0"/>
  </r>
  <r>
    <s v="JDS-33440-914"/>
    <x v="248"/>
    <s v="58511-10548-ZU"/>
    <s v="R-M-1"/>
    <n v="3"/>
    <x v="294"/>
    <s v="anesfield8p@people.com.cn"/>
    <x v="2"/>
    <s v="Rob"/>
    <s v="M"/>
    <x v="0"/>
    <n v="9.9499999999999993"/>
    <n v="29.849999999999998"/>
    <x v="0"/>
    <x v="0"/>
    <x v="0"/>
  </r>
  <r>
    <s v="SYX-48878-182"/>
    <x v="264"/>
    <s v="47725-34771-FJ"/>
    <s v="R-D-1"/>
    <n v="5"/>
    <x v="295"/>
    <s v=""/>
    <x v="0"/>
    <s v="Rob"/>
    <s v="D"/>
    <x v="0"/>
    <n v="8.9499999999999993"/>
    <n v="44.75"/>
    <x v="0"/>
    <x v="2"/>
    <x v="1"/>
  </r>
  <r>
    <s v="ZGD-94763-868"/>
    <x v="265"/>
    <s v="53086-67334-KT"/>
    <s v="E-L-2.5"/>
    <n v="1"/>
    <x v="296"/>
    <s v="mbrockway8r@ibm.com"/>
    <x v="0"/>
    <s v="Exc"/>
    <s v="L"/>
    <x v="2"/>
    <n v="34.154999999999994"/>
    <n v="34.154999999999994"/>
    <x v="1"/>
    <x v="1"/>
    <x v="0"/>
  </r>
  <r>
    <s v="CZY-70361-485"/>
    <x v="266"/>
    <s v="83308-82257-UN"/>
    <s v="E-L-2.5"/>
    <n v="6"/>
    <x v="297"/>
    <s v="nlush8s@dedecms.com"/>
    <x v="1"/>
    <s v="Exc"/>
    <s v="L"/>
    <x v="2"/>
    <n v="34.154999999999994"/>
    <n v="204.92999999999995"/>
    <x v="1"/>
    <x v="1"/>
    <x v="1"/>
  </r>
  <r>
    <s v="RJR-12175-899"/>
    <x v="267"/>
    <s v="37274-08534-FM"/>
    <s v="E-D-0.5"/>
    <n v="3"/>
    <x v="298"/>
    <s v="smcmillian8t@csmonitor.com"/>
    <x v="0"/>
    <s v="Exc"/>
    <s v="D"/>
    <x v="1"/>
    <n v="7.29"/>
    <n v="21.87"/>
    <x v="1"/>
    <x v="2"/>
    <x v="1"/>
  </r>
  <r>
    <s v="ELB-07929-407"/>
    <x v="204"/>
    <s v="54004-04664-AA"/>
    <s v="A-M-2.5"/>
    <n v="2"/>
    <x v="299"/>
    <s v="tbennison8u@google.cn"/>
    <x v="0"/>
    <s v="Ara"/>
    <s v="M"/>
    <x v="2"/>
    <n v="25.874999999999996"/>
    <n v="51.749999999999993"/>
    <x v="2"/>
    <x v="0"/>
    <x v="0"/>
  </r>
  <r>
    <s v="UJQ-54441-340"/>
    <x v="268"/>
    <s v="26822-19510-SD"/>
    <s v="E-M-0.2"/>
    <n v="2"/>
    <x v="300"/>
    <s v="gtweed8v@yolasite.com"/>
    <x v="0"/>
    <s v="Exc"/>
    <s v="M"/>
    <x v="3"/>
    <n v="4.125"/>
    <n v="8.25"/>
    <x v="1"/>
    <x v="0"/>
    <x v="0"/>
  </r>
  <r>
    <s v="UJQ-54441-340"/>
    <x v="268"/>
    <s v="26822-19510-SD"/>
    <s v="A-L-0.2"/>
    <n v="5"/>
    <x v="300"/>
    <s v="gtweed8v@yolasite.com"/>
    <x v="0"/>
    <s v="Ara"/>
    <s v="L"/>
    <x v="3"/>
    <n v="3.8849999999999998"/>
    <n v="19.424999999999997"/>
    <x v="2"/>
    <x v="1"/>
    <x v="0"/>
  </r>
  <r>
    <s v="OWY-43108-475"/>
    <x v="269"/>
    <s v="06432-73165-ML"/>
    <s v="A-M-0.2"/>
    <n v="6"/>
    <x v="301"/>
    <s v="ggoggin8x@wix.com"/>
    <x v="1"/>
    <s v="Ara"/>
    <s v="M"/>
    <x v="3"/>
    <n v="3.375"/>
    <n v="20.25"/>
    <x v="2"/>
    <x v="0"/>
    <x v="0"/>
  </r>
  <r>
    <s v="GNO-91911-159"/>
    <x v="145"/>
    <s v="96503-31833-CW"/>
    <s v="L-D-0.5"/>
    <n v="3"/>
    <x v="302"/>
    <s v="sjeyness8y@biglobe.ne.jp"/>
    <x v="1"/>
    <s v="Lib"/>
    <s v="D"/>
    <x v="1"/>
    <n v="7.77"/>
    <n v="23.31"/>
    <x v="3"/>
    <x v="2"/>
    <x v="1"/>
  </r>
  <r>
    <s v="CNY-06284-066"/>
    <x v="270"/>
    <s v="63985-64148-MG"/>
    <s v="E-D-0.2"/>
    <n v="5"/>
    <x v="303"/>
    <s v="dbonhome8z@shinystat.com"/>
    <x v="0"/>
    <s v="Exc"/>
    <s v="D"/>
    <x v="3"/>
    <n v="3.645"/>
    <n v="18.225000000000001"/>
    <x v="1"/>
    <x v="2"/>
    <x v="0"/>
  </r>
  <r>
    <s v="OQS-46321-904"/>
    <x v="271"/>
    <s v="19597-91185-CM"/>
    <s v="E-M-1"/>
    <n v="1"/>
    <x v="304"/>
    <s v=""/>
    <x v="0"/>
    <s v="Exc"/>
    <s v="M"/>
    <x v="0"/>
    <n v="13.75"/>
    <n v="13.75"/>
    <x v="1"/>
    <x v="0"/>
    <x v="1"/>
  </r>
  <r>
    <s v="IBW-87442-480"/>
    <x v="272"/>
    <s v="79814-23626-JR"/>
    <s v="A-L-2.5"/>
    <n v="1"/>
    <x v="305"/>
    <s v="tle91@epa.gov"/>
    <x v="0"/>
    <s v="Ara"/>
    <s v="L"/>
    <x v="2"/>
    <n v="29.784999999999997"/>
    <n v="29.784999999999997"/>
    <x v="2"/>
    <x v="1"/>
    <x v="0"/>
  </r>
  <r>
    <s v="DGZ-82537-477"/>
    <x v="252"/>
    <s v="43439-94003-DW"/>
    <s v="R-D-1"/>
    <n v="5"/>
    <x v="306"/>
    <s v=""/>
    <x v="0"/>
    <s v="Rob"/>
    <s v="D"/>
    <x v="0"/>
    <n v="8.9499999999999993"/>
    <n v="44.75"/>
    <x v="0"/>
    <x v="2"/>
    <x v="1"/>
  </r>
  <r>
    <s v="LPS-39089-432"/>
    <x v="273"/>
    <s v="97655-45555-LI"/>
    <s v="R-D-1"/>
    <n v="5"/>
    <x v="307"/>
    <s v="balldridge93@yandex.ru"/>
    <x v="0"/>
    <s v="Rob"/>
    <s v="D"/>
    <x v="0"/>
    <n v="8.9499999999999993"/>
    <n v="44.75"/>
    <x v="0"/>
    <x v="2"/>
    <x v="0"/>
  </r>
  <r>
    <s v="MQU-86100-929"/>
    <x v="274"/>
    <s v="64418-01720-VW"/>
    <s v="L-L-0.5"/>
    <n v="4"/>
    <x v="308"/>
    <s v=""/>
    <x v="0"/>
    <s v="Lib"/>
    <s v="L"/>
    <x v="1"/>
    <n v="9.51"/>
    <n v="38.04"/>
    <x v="3"/>
    <x v="1"/>
    <x v="0"/>
  </r>
  <r>
    <s v="XUR-14132-391"/>
    <x v="275"/>
    <s v="96836-09258-RI"/>
    <s v="R-D-0.5"/>
    <n v="4"/>
    <x v="309"/>
    <s v="lgoodger95@guardian.co.uk"/>
    <x v="0"/>
    <s v="Rob"/>
    <s v="D"/>
    <x v="1"/>
    <n v="5.3699999999999992"/>
    <n v="21.479999999999997"/>
    <x v="0"/>
    <x v="2"/>
    <x v="0"/>
  </r>
  <r>
    <s v="OVI-27064-381"/>
    <x v="276"/>
    <s v="37274-08534-FM"/>
    <s v="R-D-0.5"/>
    <n v="3"/>
    <x v="298"/>
    <s v="smcmillian8t@csmonitor.com"/>
    <x v="0"/>
    <s v="Rob"/>
    <s v="D"/>
    <x v="1"/>
    <n v="5.3699999999999992"/>
    <n v="16.11"/>
    <x v="0"/>
    <x v="2"/>
    <x v="1"/>
  </r>
  <r>
    <s v="SHP-17012-870"/>
    <x v="277"/>
    <s v="69529-07533-CV"/>
    <s v="R-M-2.5"/>
    <n v="1"/>
    <x v="310"/>
    <s v="cdrewett97@wikipedia.org"/>
    <x v="0"/>
    <s v="Rob"/>
    <s v="M"/>
    <x v="2"/>
    <n v="22.884999999999998"/>
    <n v="22.884999999999998"/>
    <x v="0"/>
    <x v="0"/>
    <x v="0"/>
  </r>
  <r>
    <s v="FDY-03414-903"/>
    <x v="278"/>
    <s v="94840-49457-UD"/>
    <s v="A-D-0.5"/>
    <n v="3"/>
    <x v="311"/>
    <s v="qparsons98@blogtalkradio.com"/>
    <x v="0"/>
    <s v="Ara"/>
    <s v="D"/>
    <x v="1"/>
    <n v="5.97"/>
    <n v="17.91"/>
    <x v="2"/>
    <x v="2"/>
    <x v="0"/>
  </r>
  <r>
    <s v="WXT-85291-143"/>
    <x v="279"/>
    <s v="81414-81273-DK"/>
    <s v="R-M-0.5"/>
    <n v="4"/>
    <x v="312"/>
    <s v="vceely99@auda.org.au"/>
    <x v="0"/>
    <s v="Rob"/>
    <s v="M"/>
    <x v="1"/>
    <n v="5.97"/>
    <n v="23.88"/>
    <x v="0"/>
    <x v="0"/>
    <x v="0"/>
  </r>
  <r>
    <s v="QNP-18893-547"/>
    <x v="280"/>
    <s v="76930-61689-CH"/>
    <s v="R-L-1"/>
    <n v="5"/>
    <x v="313"/>
    <s v=""/>
    <x v="0"/>
    <s v="Rob"/>
    <s v="L"/>
    <x v="0"/>
    <n v="11.95"/>
    <n v="59.75"/>
    <x v="0"/>
    <x v="1"/>
    <x v="1"/>
  </r>
  <r>
    <s v="DOH-92927-530"/>
    <x v="281"/>
    <s v="12839-56537-TQ"/>
    <s v="L-L-0.2"/>
    <n v="6"/>
    <x v="314"/>
    <s v="cvasiliev9b@discuz.net"/>
    <x v="0"/>
    <s v="Lib"/>
    <s v="L"/>
    <x v="3"/>
    <n v="4.7549999999999999"/>
    <n v="28.53"/>
    <x v="3"/>
    <x v="1"/>
    <x v="0"/>
  </r>
  <r>
    <s v="HGJ-82768-173"/>
    <x v="282"/>
    <s v="62741-01322-HU"/>
    <s v="A-M-1"/>
    <n v="4"/>
    <x v="315"/>
    <s v="tomoylan9c@liveinternet.ru"/>
    <x v="2"/>
    <s v="Ara"/>
    <s v="M"/>
    <x v="0"/>
    <n v="11.25"/>
    <n v="45"/>
    <x v="2"/>
    <x v="0"/>
    <x v="1"/>
  </r>
  <r>
    <s v="YPT-95383-088"/>
    <x v="283"/>
    <s v="43439-94003-DW"/>
    <s v="E-D-2.5"/>
    <n v="2"/>
    <x v="306"/>
    <s v=""/>
    <x v="0"/>
    <s v="Exc"/>
    <s v="D"/>
    <x v="2"/>
    <n v="27.945"/>
    <n v="55.89"/>
    <x v="1"/>
    <x v="2"/>
    <x v="1"/>
  </r>
  <r>
    <s v="OYH-16533-767"/>
    <x v="284"/>
    <s v="44932-34838-RM"/>
    <s v="E-L-1"/>
    <n v="4"/>
    <x v="316"/>
    <s v="wfetherston9e@constantcontact.com"/>
    <x v="0"/>
    <s v="Exc"/>
    <s v="L"/>
    <x v="0"/>
    <n v="14.85"/>
    <n v="59.4"/>
    <x v="1"/>
    <x v="1"/>
    <x v="1"/>
  </r>
  <r>
    <s v="DWW-28642-549"/>
    <x v="285"/>
    <s v="91181-19412-RQ"/>
    <s v="E-D-0.2"/>
    <n v="2"/>
    <x v="317"/>
    <s v="erasmus9f@techcrunch.com"/>
    <x v="0"/>
    <s v="Exc"/>
    <s v="D"/>
    <x v="3"/>
    <n v="3.645"/>
    <n v="7.29"/>
    <x v="1"/>
    <x v="2"/>
    <x v="0"/>
  </r>
  <r>
    <s v="CGO-79583-871"/>
    <x v="286"/>
    <s v="37182-54930-XC"/>
    <s v="E-D-0.5"/>
    <n v="1"/>
    <x v="318"/>
    <s v="wgiorgioni9g@wikipedia.org"/>
    <x v="0"/>
    <s v="Exc"/>
    <s v="D"/>
    <x v="1"/>
    <n v="7.29"/>
    <n v="7.29"/>
    <x v="1"/>
    <x v="2"/>
    <x v="0"/>
  </r>
  <r>
    <s v="TFY-52090-386"/>
    <x v="287"/>
    <s v="08613-17327-XT"/>
    <s v="E-L-0.5"/>
    <n v="2"/>
    <x v="319"/>
    <s v="lscargle9h@myspace.com"/>
    <x v="0"/>
    <s v="Exc"/>
    <s v="L"/>
    <x v="1"/>
    <n v="8.91"/>
    <n v="17.82"/>
    <x v="1"/>
    <x v="1"/>
    <x v="1"/>
  </r>
  <r>
    <s v="TFY-52090-386"/>
    <x v="287"/>
    <s v="08613-17327-XT"/>
    <s v="L-D-0.5"/>
    <n v="5"/>
    <x v="319"/>
    <s v="lscargle9h@myspace.com"/>
    <x v="0"/>
    <s v="Lib"/>
    <s v="D"/>
    <x v="1"/>
    <n v="7.77"/>
    <n v="38.849999999999994"/>
    <x v="3"/>
    <x v="2"/>
    <x v="1"/>
  </r>
  <r>
    <s v="NYY-73968-094"/>
    <x v="288"/>
    <s v="70451-38048-AH"/>
    <s v="R-D-0.5"/>
    <n v="6"/>
    <x v="320"/>
    <s v="nclimance9j@europa.eu"/>
    <x v="0"/>
    <s v="Rob"/>
    <s v="D"/>
    <x v="1"/>
    <n v="5.3699999999999992"/>
    <n v="32.22"/>
    <x v="0"/>
    <x v="2"/>
    <x v="1"/>
  </r>
  <r>
    <s v="QEY-71761-460"/>
    <x v="250"/>
    <s v="35442-75769-PL"/>
    <s v="R-M-1"/>
    <n v="2"/>
    <x v="321"/>
    <s v=""/>
    <x v="1"/>
    <s v="Rob"/>
    <s v="M"/>
    <x v="0"/>
    <n v="9.9499999999999993"/>
    <n v="19.899999999999999"/>
    <x v="0"/>
    <x v="0"/>
    <x v="0"/>
  </r>
  <r>
    <s v="GKQ-82603-910"/>
    <x v="289"/>
    <s v="83737-56117-JE"/>
    <s v="R-L-1"/>
    <n v="5"/>
    <x v="322"/>
    <s v="asnazle9l@oracle.com"/>
    <x v="0"/>
    <s v="Rob"/>
    <s v="L"/>
    <x v="0"/>
    <n v="11.95"/>
    <n v="59.75"/>
    <x v="0"/>
    <x v="1"/>
    <x v="1"/>
  </r>
  <r>
    <s v="IOB-32673-745"/>
    <x v="290"/>
    <s v="07095-81281-NJ"/>
    <s v="A-L-0.5"/>
    <n v="3"/>
    <x v="323"/>
    <s v="rworg9m@arstechnica.com"/>
    <x v="0"/>
    <s v="Ara"/>
    <s v="L"/>
    <x v="1"/>
    <n v="7.77"/>
    <n v="23.31"/>
    <x v="2"/>
    <x v="1"/>
    <x v="0"/>
  </r>
  <r>
    <s v="YAU-98893-150"/>
    <x v="291"/>
    <s v="77043-48851-HG"/>
    <s v="L-M-1"/>
    <n v="3"/>
    <x v="324"/>
    <s v="ldanes9n@umn.edu"/>
    <x v="0"/>
    <s v="Lib"/>
    <s v="M"/>
    <x v="0"/>
    <n v="14.55"/>
    <n v="43.650000000000006"/>
    <x v="3"/>
    <x v="0"/>
    <x v="1"/>
  </r>
  <r>
    <s v="XNM-14163-951"/>
    <x v="292"/>
    <s v="78224-60622-KH"/>
    <s v="E-L-2.5"/>
    <n v="6"/>
    <x v="325"/>
    <s v="skeynd9o@narod.ru"/>
    <x v="0"/>
    <s v="Exc"/>
    <s v="L"/>
    <x v="2"/>
    <n v="34.154999999999994"/>
    <n v="204.92999999999995"/>
    <x v="1"/>
    <x v="1"/>
    <x v="1"/>
  </r>
  <r>
    <s v="JPB-45297-000"/>
    <x v="293"/>
    <s v="83105-86631-IU"/>
    <s v="R-L-0.2"/>
    <n v="4"/>
    <x v="326"/>
    <s v="ddaveridge9p@arstechnica.com"/>
    <x v="0"/>
    <s v="Rob"/>
    <s v="L"/>
    <x v="3"/>
    <n v="3.5849999999999995"/>
    <n v="14.339999999999998"/>
    <x v="0"/>
    <x v="1"/>
    <x v="1"/>
  </r>
  <r>
    <s v="MOU-74341-266"/>
    <x v="294"/>
    <s v="99358-65399-TC"/>
    <s v="A-D-0.5"/>
    <n v="4"/>
    <x v="327"/>
    <s v="jawdry9q@utexas.edu"/>
    <x v="0"/>
    <s v="Ara"/>
    <s v="D"/>
    <x v="1"/>
    <n v="5.97"/>
    <n v="23.88"/>
    <x v="2"/>
    <x v="2"/>
    <x v="1"/>
  </r>
  <r>
    <s v="DHJ-87461-571"/>
    <x v="295"/>
    <s v="94525-76037-JP"/>
    <s v="A-M-1"/>
    <n v="2"/>
    <x v="328"/>
    <s v="eryles9r@fastcompany.com"/>
    <x v="0"/>
    <s v="Ara"/>
    <s v="M"/>
    <x v="0"/>
    <n v="11.25"/>
    <n v="22.5"/>
    <x v="2"/>
    <x v="0"/>
    <x v="1"/>
  </r>
  <r>
    <s v="DKM-97676-850"/>
    <x v="296"/>
    <s v="43439-94003-DW"/>
    <s v="E-D-0.5"/>
    <n v="5"/>
    <x v="306"/>
    <s v=""/>
    <x v="0"/>
    <s v="Exc"/>
    <s v="D"/>
    <x v="1"/>
    <n v="7.29"/>
    <n v="36.450000000000003"/>
    <x v="1"/>
    <x v="2"/>
    <x v="1"/>
  </r>
  <r>
    <s v="UEB-09112-118"/>
    <x v="297"/>
    <s v="82718-93677-XO"/>
    <s v="A-M-0.5"/>
    <n v="4"/>
    <x v="329"/>
    <s v=""/>
    <x v="0"/>
    <s v="Ara"/>
    <s v="M"/>
    <x v="1"/>
    <n v="6.75"/>
    <n v="27"/>
    <x v="2"/>
    <x v="0"/>
    <x v="0"/>
  </r>
  <r>
    <s v="ORZ-67699-748"/>
    <x v="298"/>
    <s v="44708-78241-DF"/>
    <s v="A-M-2.5"/>
    <n v="6"/>
    <x v="330"/>
    <s v="jcaldicott9u@usda.gov"/>
    <x v="0"/>
    <s v="Ara"/>
    <s v="M"/>
    <x v="2"/>
    <n v="25.874999999999996"/>
    <n v="155.24999999999997"/>
    <x v="2"/>
    <x v="0"/>
    <x v="1"/>
  </r>
  <r>
    <s v="JXP-28398-485"/>
    <x v="299"/>
    <s v="23039-93032-FN"/>
    <s v="A-D-2.5"/>
    <n v="5"/>
    <x v="331"/>
    <s v="mvedmore9v@a8.net"/>
    <x v="0"/>
    <s v="Ara"/>
    <s v="D"/>
    <x v="2"/>
    <n v="22.884999999999998"/>
    <n v="114.42499999999998"/>
    <x v="2"/>
    <x v="2"/>
    <x v="0"/>
  </r>
  <r>
    <s v="WWH-92259-198"/>
    <x v="300"/>
    <s v="35256-12529-FT"/>
    <s v="L-D-1"/>
    <n v="4"/>
    <x v="332"/>
    <s v="wromao9w@chronoengine.com"/>
    <x v="0"/>
    <s v="Lib"/>
    <s v="D"/>
    <x v="0"/>
    <n v="12.95"/>
    <n v="51.8"/>
    <x v="3"/>
    <x v="2"/>
    <x v="0"/>
  </r>
  <r>
    <s v="FLR-82914-153"/>
    <x v="301"/>
    <s v="86100-33488-WP"/>
    <s v="A-M-2.5"/>
    <n v="6"/>
    <x v="333"/>
    <s v=""/>
    <x v="0"/>
    <s v="Ara"/>
    <s v="M"/>
    <x v="2"/>
    <n v="25.874999999999996"/>
    <n v="155.24999999999997"/>
    <x v="2"/>
    <x v="0"/>
    <x v="1"/>
  </r>
  <r>
    <s v="AMB-93600-000"/>
    <x v="302"/>
    <s v="64435-53100-WM"/>
    <s v="A-L-2.5"/>
    <n v="1"/>
    <x v="334"/>
    <s v="tcotmore9y@amazonaws.com"/>
    <x v="0"/>
    <s v="Ara"/>
    <s v="L"/>
    <x v="2"/>
    <n v="29.784999999999997"/>
    <n v="29.784999999999997"/>
    <x v="2"/>
    <x v="1"/>
    <x v="1"/>
  </r>
  <r>
    <s v="FEP-36895-658"/>
    <x v="303"/>
    <s v="44699-43836-UH"/>
    <s v="R-L-0.2"/>
    <n v="6"/>
    <x v="335"/>
    <s v="yskipsey9z@spotify.com"/>
    <x v="2"/>
    <s v="Rob"/>
    <s v="L"/>
    <x v="3"/>
    <n v="3.5849999999999995"/>
    <n v="21.509999999999998"/>
    <x v="0"/>
    <x v="1"/>
    <x v="1"/>
  </r>
  <r>
    <s v="RXW-91413-276"/>
    <x v="304"/>
    <s v="29588-35679-RG"/>
    <s v="R-D-2.5"/>
    <n v="2"/>
    <x v="336"/>
    <s v="ncorpsa0@gmpg.org"/>
    <x v="0"/>
    <s v="Rob"/>
    <s v="D"/>
    <x v="2"/>
    <n v="20.584999999999997"/>
    <n v="41.169999999999995"/>
    <x v="0"/>
    <x v="2"/>
    <x v="1"/>
  </r>
  <r>
    <s v="RXW-91413-276"/>
    <x v="304"/>
    <s v="29588-35679-RG"/>
    <s v="R-M-0.5"/>
    <n v="1"/>
    <x v="336"/>
    <s v="ncorpsa0@gmpg.org"/>
    <x v="0"/>
    <s v="Rob"/>
    <s v="M"/>
    <x v="1"/>
    <n v="5.97"/>
    <n v="5.97"/>
    <x v="0"/>
    <x v="0"/>
    <x v="1"/>
  </r>
  <r>
    <s v="SDB-77492-188"/>
    <x v="305"/>
    <s v="64815-54078-HH"/>
    <s v="E-L-1"/>
    <n v="5"/>
    <x v="337"/>
    <s v="fbabbera2@stanford.edu"/>
    <x v="0"/>
    <s v="Exc"/>
    <s v="L"/>
    <x v="0"/>
    <n v="14.85"/>
    <n v="74.25"/>
    <x v="1"/>
    <x v="1"/>
    <x v="0"/>
  </r>
  <r>
    <s v="RZN-65182-395"/>
    <x v="196"/>
    <s v="59572-41990-XY"/>
    <s v="L-M-1"/>
    <n v="6"/>
    <x v="338"/>
    <s v="kloxtona3@opensource.org"/>
    <x v="0"/>
    <s v="Lib"/>
    <s v="M"/>
    <x v="0"/>
    <n v="14.55"/>
    <n v="87.300000000000011"/>
    <x v="3"/>
    <x v="0"/>
    <x v="1"/>
  </r>
  <r>
    <s v="HDQ-86094-507"/>
    <x v="110"/>
    <s v="32481-61533-ZJ"/>
    <s v="E-D-1"/>
    <n v="6"/>
    <x v="339"/>
    <s v="ptoffula4@posterous.com"/>
    <x v="0"/>
    <s v="Exc"/>
    <s v="D"/>
    <x v="0"/>
    <n v="12.15"/>
    <n v="72.900000000000006"/>
    <x v="1"/>
    <x v="2"/>
    <x v="0"/>
  </r>
  <r>
    <s v="YXO-79631-417"/>
    <x v="24"/>
    <s v="31587-92570-HL"/>
    <s v="L-D-0.5"/>
    <n v="1"/>
    <x v="340"/>
    <s v="cgwinnetta5@behance.net"/>
    <x v="0"/>
    <s v="Lib"/>
    <s v="D"/>
    <x v="1"/>
    <n v="7.77"/>
    <n v="7.77"/>
    <x v="3"/>
    <x v="2"/>
    <x v="1"/>
  </r>
  <r>
    <s v="SNF-57032-096"/>
    <x v="306"/>
    <s v="93832-04799-ID"/>
    <s v="E-D-0.5"/>
    <n v="6"/>
    <x v="341"/>
    <s v=""/>
    <x v="0"/>
    <s v="Exc"/>
    <s v="D"/>
    <x v="1"/>
    <n v="7.29"/>
    <n v="43.74"/>
    <x v="1"/>
    <x v="2"/>
    <x v="1"/>
  </r>
  <r>
    <s v="DGL-29648-995"/>
    <x v="307"/>
    <s v="59367-30821-ZQ"/>
    <s v="L-M-0.2"/>
    <n v="2"/>
    <x v="342"/>
    <s v=""/>
    <x v="0"/>
    <s v="Lib"/>
    <s v="M"/>
    <x v="3"/>
    <n v="4.3650000000000002"/>
    <n v="8.73"/>
    <x v="3"/>
    <x v="0"/>
    <x v="0"/>
  </r>
  <r>
    <s v="GPU-65651-504"/>
    <x v="308"/>
    <s v="83947-45528-ET"/>
    <s v="E-M-2.5"/>
    <n v="2"/>
    <x v="343"/>
    <s v="lflaoniera8@wordpress.org"/>
    <x v="0"/>
    <s v="Exc"/>
    <s v="M"/>
    <x v="2"/>
    <n v="31.624999999999996"/>
    <n v="63.249999999999993"/>
    <x v="1"/>
    <x v="0"/>
    <x v="1"/>
  </r>
  <r>
    <s v="OJU-34452-896"/>
    <x v="309"/>
    <s v="60799-92593-CX"/>
    <s v="E-L-0.5"/>
    <n v="1"/>
    <x v="344"/>
    <s v=""/>
    <x v="0"/>
    <s v="Exc"/>
    <s v="L"/>
    <x v="1"/>
    <n v="8.91"/>
    <n v="8.91"/>
    <x v="1"/>
    <x v="1"/>
    <x v="0"/>
  </r>
  <r>
    <s v="GZS-50547-887"/>
    <x v="310"/>
    <s v="61600-55136-UM"/>
    <s v="E-D-1"/>
    <n v="2"/>
    <x v="345"/>
    <s v="ccatchesideaa@macromedia.com"/>
    <x v="0"/>
    <s v="Exc"/>
    <s v="D"/>
    <x v="0"/>
    <n v="12.15"/>
    <n v="24.3"/>
    <x v="1"/>
    <x v="2"/>
    <x v="0"/>
  </r>
  <r>
    <s v="ESR-54041-053"/>
    <x v="311"/>
    <s v="59771-90302-OF"/>
    <s v="A-L-0.5"/>
    <n v="6"/>
    <x v="346"/>
    <s v="cgibbonsonab@accuweather.com"/>
    <x v="0"/>
    <s v="Ara"/>
    <s v="L"/>
    <x v="1"/>
    <n v="7.77"/>
    <n v="46.62"/>
    <x v="2"/>
    <x v="1"/>
    <x v="0"/>
  </r>
  <r>
    <s v="OGD-10781-526"/>
    <x v="132"/>
    <s v="16880-78077-FB"/>
    <s v="R-L-0.5"/>
    <n v="6"/>
    <x v="347"/>
    <s v="tfarraac@behance.net"/>
    <x v="0"/>
    <s v="Rob"/>
    <s v="L"/>
    <x v="1"/>
    <n v="7.169999999999999"/>
    <n v="43.019999999999996"/>
    <x v="0"/>
    <x v="1"/>
    <x v="1"/>
  </r>
  <r>
    <s v="FVH-29271-315"/>
    <x v="312"/>
    <s v="74415-50873-FC"/>
    <s v="A-D-0.5"/>
    <n v="3"/>
    <x v="348"/>
    <s v=""/>
    <x v="1"/>
    <s v="Ara"/>
    <s v="D"/>
    <x v="1"/>
    <n v="5.97"/>
    <n v="17.91"/>
    <x v="2"/>
    <x v="2"/>
    <x v="0"/>
  </r>
  <r>
    <s v="BNZ-20544-633"/>
    <x v="313"/>
    <s v="31798-95707-NR"/>
    <s v="L-L-0.5"/>
    <n v="4"/>
    <x v="349"/>
    <s v="gbamfieldae@yellowpages.com"/>
    <x v="0"/>
    <s v="Lib"/>
    <s v="L"/>
    <x v="1"/>
    <n v="9.51"/>
    <n v="38.04"/>
    <x v="3"/>
    <x v="1"/>
    <x v="0"/>
  </r>
  <r>
    <s v="FUX-85791-078"/>
    <x v="156"/>
    <s v="59122-08794-WT"/>
    <s v="A-M-0.2"/>
    <n v="2"/>
    <x v="350"/>
    <s v="whollingdaleaf@about.me"/>
    <x v="0"/>
    <s v="Ara"/>
    <s v="M"/>
    <x v="3"/>
    <n v="3.375"/>
    <n v="6.75"/>
    <x v="2"/>
    <x v="0"/>
    <x v="0"/>
  </r>
  <r>
    <s v="YXP-20078-116"/>
    <x v="314"/>
    <s v="37238-52421-JJ"/>
    <s v="R-M-0.5"/>
    <n v="1"/>
    <x v="351"/>
    <s v="jdeag@xrea.com"/>
    <x v="0"/>
    <s v="Rob"/>
    <s v="M"/>
    <x v="1"/>
    <n v="5.97"/>
    <n v="5.97"/>
    <x v="0"/>
    <x v="0"/>
    <x v="0"/>
  </r>
  <r>
    <s v="VQV-59984-866"/>
    <x v="315"/>
    <s v="48854-01899-FN"/>
    <s v="R-D-0.2"/>
    <n v="3"/>
    <x v="352"/>
    <s v="vskulletah@tinyurl.com"/>
    <x v="1"/>
    <s v="Rob"/>
    <s v="D"/>
    <x v="3"/>
    <n v="2.6849999999999996"/>
    <n v="8.0549999999999997"/>
    <x v="0"/>
    <x v="2"/>
    <x v="1"/>
  </r>
  <r>
    <s v="JEH-37276-048"/>
    <x v="316"/>
    <s v="80896-38819-DW"/>
    <s v="A-L-0.5"/>
    <n v="3"/>
    <x v="353"/>
    <s v="jrudeforthai@wunderground.com"/>
    <x v="1"/>
    <s v="Ara"/>
    <s v="L"/>
    <x v="1"/>
    <n v="7.77"/>
    <n v="23.31"/>
    <x v="2"/>
    <x v="1"/>
    <x v="0"/>
  </r>
  <r>
    <s v="VYD-28555-589"/>
    <x v="317"/>
    <s v="29814-01459-RC"/>
    <s v="R-L-0.5"/>
    <n v="6"/>
    <x v="354"/>
    <s v="atomaszewskiaj@answers.com"/>
    <x v="2"/>
    <s v="Rob"/>
    <s v="L"/>
    <x v="1"/>
    <n v="7.169999999999999"/>
    <n v="43.019999999999996"/>
    <x v="0"/>
    <x v="1"/>
    <x v="0"/>
  </r>
  <r>
    <s v="WUG-76466-650"/>
    <x v="318"/>
    <s v="43439-94003-DW"/>
    <s v="L-D-0.5"/>
    <n v="3"/>
    <x v="306"/>
    <s v=""/>
    <x v="0"/>
    <s v="Lib"/>
    <s v="D"/>
    <x v="1"/>
    <n v="7.77"/>
    <n v="23.31"/>
    <x v="3"/>
    <x v="2"/>
    <x v="1"/>
  </r>
  <r>
    <s v="RJV-08261-583"/>
    <x v="182"/>
    <s v="48497-29281-FE"/>
    <s v="A-D-0.2"/>
    <n v="5"/>
    <x v="355"/>
    <s v="pbessal@qq.com"/>
    <x v="0"/>
    <s v="Ara"/>
    <s v="D"/>
    <x v="3"/>
    <n v="2.9849999999999999"/>
    <n v="14.924999999999999"/>
    <x v="2"/>
    <x v="2"/>
    <x v="0"/>
  </r>
  <r>
    <s v="PMR-56062-609"/>
    <x v="319"/>
    <s v="43605-12616-YH"/>
    <s v="E-D-0.5"/>
    <n v="3"/>
    <x v="356"/>
    <s v="ewindressam@marketwatch.com"/>
    <x v="0"/>
    <s v="Exc"/>
    <s v="D"/>
    <x v="1"/>
    <n v="7.29"/>
    <n v="21.87"/>
    <x v="1"/>
    <x v="2"/>
    <x v="1"/>
  </r>
  <r>
    <s v="XLD-12920-505"/>
    <x v="320"/>
    <s v="21907-75962-VB"/>
    <s v="E-L-0.5"/>
    <n v="6"/>
    <x v="357"/>
    <s v=""/>
    <x v="0"/>
    <s v="Exc"/>
    <s v="L"/>
    <x v="1"/>
    <n v="8.91"/>
    <n v="53.46"/>
    <x v="1"/>
    <x v="1"/>
    <x v="0"/>
  </r>
  <r>
    <s v="UBW-50312-037"/>
    <x v="321"/>
    <s v="69503-12127-YD"/>
    <s v="A-L-2.5"/>
    <n v="4"/>
    <x v="358"/>
    <s v=""/>
    <x v="0"/>
    <s v="Ara"/>
    <s v="L"/>
    <x v="2"/>
    <n v="29.784999999999997"/>
    <n v="119.13999999999999"/>
    <x v="2"/>
    <x v="1"/>
    <x v="1"/>
  </r>
  <r>
    <s v="QAW-05889-019"/>
    <x v="322"/>
    <s v="68810-07329-EU"/>
    <s v="L-M-0.5"/>
    <n v="5"/>
    <x v="359"/>
    <s v="vbaumadierap@google.cn"/>
    <x v="0"/>
    <s v="Lib"/>
    <s v="M"/>
    <x v="1"/>
    <n v="8.73"/>
    <n v="43.650000000000006"/>
    <x v="3"/>
    <x v="0"/>
    <x v="0"/>
  </r>
  <r>
    <s v="EPT-12715-397"/>
    <x v="128"/>
    <s v="08478-75251-OG"/>
    <s v="A-D-0.2"/>
    <n v="6"/>
    <x v="360"/>
    <s v=""/>
    <x v="0"/>
    <s v="Ara"/>
    <s v="D"/>
    <x v="3"/>
    <n v="2.9849999999999999"/>
    <n v="17.91"/>
    <x v="2"/>
    <x v="2"/>
    <x v="0"/>
  </r>
  <r>
    <s v="DHT-93810-053"/>
    <x v="323"/>
    <s v="17005-82030-EA"/>
    <s v="E-L-1"/>
    <n v="5"/>
    <x v="361"/>
    <s v="sweldsar@wired.com"/>
    <x v="0"/>
    <s v="Exc"/>
    <s v="L"/>
    <x v="0"/>
    <n v="14.85"/>
    <n v="74.25"/>
    <x v="1"/>
    <x v="1"/>
    <x v="0"/>
  </r>
  <r>
    <s v="DMY-96037-963"/>
    <x v="324"/>
    <s v="42179-95059-DO"/>
    <s v="L-D-0.2"/>
    <n v="3"/>
    <x v="362"/>
    <s v="msarvaras@artisteer.com"/>
    <x v="0"/>
    <s v="Lib"/>
    <s v="D"/>
    <x v="3"/>
    <n v="3.8849999999999998"/>
    <n v="11.654999999999999"/>
    <x v="3"/>
    <x v="2"/>
    <x v="0"/>
  </r>
  <r>
    <s v="MBM-55936-917"/>
    <x v="325"/>
    <s v="55989-39849-WO"/>
    <s v="L-D-0.5"/>
    <n v="3"/>
    <x v="363"/>
    <s v="ahavickat@nsw.gov.au"/>
    <x v="0"/>
    <s v="Lib"/>
    <s v="D"/>
    <x v="1"/>
    <n v="7.77"/>
    <n v="23.31"/>
    <x v="3"/>
    <x v="2"/>
    <x v="0"/>
  </r>
  <r>
    <s v="TPA-93614-840"/>
    <x v="326"/>
    <s v="28932-49296-TM"/>
    <s v="E-D-0.5"/>
    <n v="2"/>
    <x v="364"/>
    <s v="sdivinyau@ask.com"/>
    <x v="0"/>
    <s v="Exc"/>
    <s v="D"/>
    <x v="1"/>
    <n v="7.29"/>
    <n v="14.58"/>
    <x v="1"/>
    <x v="2"/>
    <x v="0"/>
  </r>
  <r>
    <s v="WDM-77521-710"/>
    <x v="327"/>
    <s v="86144-10144-CB"/>
    <s v="A-M-0.5"/>
    <n v="2"/>
    <x v="365"/>
    <s v="inorquoyav@businessweek.com"/>
    <x v="0"/>
    <s v="Ara"/>
    <s v="M"/>
    <x v="1"/>
    <n v="6.75"/>
    <n v="13.5"/>
    <x v="2"/>
    <x v="0"/>
    <x v="1"/>
  </r>
  <r>
    <s v="EIP-19142-462"/>
    <x v="328"/>
    <s v="60973-72562-DQ"/>
    <s v="E-L-1"/>
    <n v="6"/>
    <x v="366"/>
    <s v="aiddisonaw@usa.gov"/>
    <x v="0"/>
    <s v="Exc"/>
    <s v="L"/>
    <x v="0"/>
    <n v="14.85"/>
    <n v="89.1"/>
    <x v="1"/>
    <x v="1"/>
    <x v="1"/>
  </r>
  <r>
    <s v="EIP-19142-462"/>
    <x v="328"/>
    <s v="60973-72562-DQ"/>
    <s v="A-L-0.2"/>
    <n v="1"/>
    <x v="366"/>
    <s v="aiddisonaw@usa.gov"/>
    <x v="0"/>
    <s v="Ara"/>
    <s v="L"/>
    <x v="3"/>
    <n v="3.8849999999999998"/>
    <n v="3.8849999999999998"/>
    <x v="2"/>
    <x v="1"/>
    <x v="1"/>
  </r>
  <r>
    <s v="ZZL-76364-387"/>
    <x v="128"/>
    <s v="11263-86515-VU"/>
    <s v="R-L-2.5"/>
    <n v="4"/>
    <x v="367"/>
    <s v="rlongfielday@bluehost.com"/>
    <x v="0"/>
    <s v="Rob"/>
    <s v="L"/>
    <x v="2"/>
    <n v="27.484999999999996"/>
    <n v="109.93999999999998"/>
    <x v="0"/>
    <x v="1"/>
    <x v="1"/>
  </r>
  <r>
    <s v="GMF-18638-786"/>
    <x v="329"/>
    <s v="60004-62976-NI"/>
    <s v="L-D-0.5"/>
    <n v="6"/>
    <x v="368"/>
    <s v="gkislingburyaz@samsung.com"/>
    <x v="0"/>
    <s v="Lib"/>
    <s v="D"/>
    <x v="1"/>
    <n v="7.77"/>
    <n v="46.62"/>
    <x v="3"/>
    <x v="2"/>
    <x v="0"/>
  </r>
  <r>
    <s v="TDJ-20844-787"/>
    <x v="330"/>
    <s v="77876-28498-HI"/>
    <s v="A-L-0.5"/>
    <n v="5"/>
    <x v="369"/>
    <s v="xgibbonsb0@artisteer.com"/>
    <x v="0"/>
    <s v="Ara"/>
    <s v="L"/>
    <x v="1"/>
    <n v="7.77"/>
    <n v="38.849999999999994"/>
    <x v="2"/>
    <x v="1"/>
    <x v="1"/>
  </r>
  <r>
    <s v="BWK-39400-446"/>
    <x v="331"/>
    <s v="61302-06948-EH"/>
    <s v="L-D-0.5"/>
    <n v="4"/>
    <x v="370"/>
    <s v="fparresb1@imageshack.us"/>
    <x v="0"/>
    <s v="Lib"/>
    <s v="D"/>
    <x v="1"/>
    <n v="7.77"/>
    <n v="31.08"/>
    <x v="3"/>
    <x v="2"/>
    <x v="0"/>
  </r>
  <r>
    <s v="LCB-02099-995"/>
    <x v="332"/>
    <s v="06757-96251-UH"/>
    <s v="A-D-0.2"/>
    <n v="6"/>
    <x v="371"/>
    <s v="gsibrayb2@wsj.com"/>
    <x v="0"/>
    <s v="Ara"/>
    <s v="D"/>
    <x v="3"/>
    <n v="2.9849999999999999"/>
    <n v="17.91"/>
    <x v="2"/>
    <x v="2"/>
    <x v="0"/>
  </r>
  <r>
    <s v="UBA-43678-174"/>
    <x v="333"/>
    <s v="44530-75983-OD"/>
    <s v="E-D-2.5"/>
    <n v="6"/>
    <x v="372"/>
    <s v="ihotchkinb3@mit.edu"/>
    <x v="2"/>
    <s v="Exc"/>
    <s v="D"/>
    <x v="2"/>
    <n v="27.945"/>
    <n v="167.67000000000002"/>
    <x v="1"/>
    <x v="2"/>
    <x v="1"/>
  </r>
  <r>
    <s v="UDH-24280-432"/>
    <x v="334"/>
    <s v="44865-58249-RY"/>
    <s v="L-L-1"/>
    <n v="4"/>
    <x v="373"/>
    <s v="nbroadberrieb4@gnu.org"/>
    <x v="0"/>
    <s v="Lib"/>
    <s v="L"/>
    <x v="0"/>
    <n v="15.85"/>
    <n v="63.4"/>
    <x v="3"/>
    <x v="1"/>
    <x v="1"/>
  </r>
  <r>
    <s v="IDQ-20193-502"/>
    <x v="335"/>
    <s v="36021-61205-DF"/>
    <s v="L-M-0.2"/>
    <n v="2"/>
    <x v="374"/>
    <s v="rpithcockb5@yellowbook.com"/>
    <x v="0"/>
    <s v="Lib"/>
    <s v="M"/>
    <x v="3"/>
    <n v="4.3650000000000002"/>
    <n v="8.73"/>
    <x v="3"/>
    <x v="0"/>
    <x v="0"/>
  </r>
  <r>
    <s v="DJG-14442-608"/>
    <x v="336"/>
    <s v="75716-12782-SS"/>
    <s v="R-D-1"/>
    <n v="3"/>
    <x v="375"/>
    <s v="gcroysdaleb6@nih.gov"/>
    <x v="0"/>
    <s v="Rob"/>
    <s v="D"/>
    <x v="0"/>
    <n v="8.9499999999999993"/>
    <n v="26.849999999999998"/>
    <x v="0"/>
    <x v="2"/>
    <x v="0"/>
  </r>
  <r>
    <s v="DWB-61381-370"/>
    <x v="337"/>
    <s v="11812-00461-KH"/>
    <s v="L-L-0.2"/>
    <n v="2"/>
    <x v="376"/>
    <s v="bgozzettb7@github.com"/>
    <x v="0"/>
    <s v="Lib"/>
    <s v="L"/>
    <x v="3"/>
    <n v="4.7549999999999999"/>
    <n v="9.51"/>
    <x v="3"/>
    <x v="1"/>
    <x v="1"/>
  </r>
  <r>
    <s v="FRD-17347-990"/>
    <x v="80"/>
    <s v="46681-78850-ZW"/>
    <s v="A-D-1"/>
    <n v="4"/>
    <x v="377"/>
    <s v="tcraggsb8@house.gov"/>
    <x v="1"/>
    <s v="Ara"/>
    <s v="D"/>
    <x v="0"/>
    <n v="9.9499999999999993"/>
    <n v="39.799999999999997"/>
    <x v="2"/>
    <x v="2"/>
    <x v="1"/>
  </r>
  <r>
    <s v="YPP-27450-525"/>
    <x v="338"/>
    <s v="01932-87052-KO"/>
    <s v="E-M-0.5"/>
    <n v="3"/>
    <x v="378"/>
    <s v="lcullrfordb9@xing.com"/>
    <x v="0"/>
    <s v="Exc"/>
    <s v="M"/>
    <x v="1"/>
    <n v="8.25"/>
    <n v="24.75"/>
    <x v="1"/>
    <x v="0"/>
    <x v="0"/>
  </r>
  <r>
    <s v="EFC-39577-424"/>
    <x v="339"/>
    <s v="16046-34805-ZF"/>
    <s v="E-M-1"/>
    <n v="5"/>
    <x v="379"/>
    <s v="arizonba@xing.com"/>
    <x v="0"/>
    <s v="Exc"/>
    <s v="M"/>
    <x v="0"/>
    <n v="13.75"/>
    <n v="68.75"/>
    <x v="1"/>
    <x v="0"/>
    <x v="0"/>
  </r>
  <r>
    <s v="LAW-80062-016"/>
    <x v="340"/>
    <s v="34546-70516-LR"/>
    <s v="E-M-0.5"/>
    <n v="6"/>
    <x v="380"/>
    <s v=""/>
    <x v="1"/>
    <s v="Exc"/>
    <s v="M"/>
    <x v="1"/>
    <n v="8.25"/>
    <n v="49.5"/>
    <x v="1"/>
    <x v="0"/>
    <x v="1"/>
  </r>
  <r>
    <s v="WKL-27981-758"/>
    <x v="177"/>
    <s v="73699-93557-FZ"/>
    <s v="A-M-2.5"/>
    <n v="2"/>
    <x v="381"/>
    <s v="fmiellbc@spiegel.de"/>
    <x v="0"/>
    <s v="Ara"/>
    <s v="M"/>
    <x v="2"/>
    <n v="25.874999999999996"/>
    <n v="51.749999999999993"/>
    <x v="2"/>
    <x v="0"/>
    <x v="0"/>
  </r>
  <r>
    <s v="VRT-39834-265"/>
    <x v="341"/>
    <s v="86686-37462-CK"/>
    <s v="L-L-1"/>
    <n v="3"/>
    <x v="382"/>
    <s v=""/>
    <x v="1"/>
    <s v="Lib"/>
    <s v="L"/>
    <x v="0"/>
    <n v="15.85"/>
    <n v="47.55"/>
    <x v="3"/>
    <x v="1"/>
    <x v="0"/>
  </r>
  <r>
    <s v="QTC-71005-730"/>
    <x v="342"/>
    <s v="14298-02150-KH"/>
    <s v="A-L-0.2"/>
    <n v="4"/>
    <x v="383"/>
    <s v=""/>
    <x v="0"/>
    <s v="Ara"/>
    <s v="L"/>
    <x v="3"/>
    <n v="3.8849999999999998"/>
    <n v="15.54"/>
    <x v="2"/>
    <x v="1"/>
    <x v="1"/>
  </r>
  <r>
    <s v="TNX-09857-717"/>
    <x v="343"/>
    <s v="48675-07824-HJ"/>
    <s v="L-M-1"/>
    <n v="6"/>
    <x v="384"/>
    <s v=""/>
    <x v="0"/>
    <s v="Lib"/>
    <s v="M"/>
    <x v="0"/>
    <n v="14.55"/>
    <n v="87.300000000000011"/>
    <x v="3"/>
    <x v="0"/>
    <x v="0"/>
  </r>
  <r>
    <s v="JZV-43874-185"/>
    <x v="344"/>
    <s v="18551-80943-YQ"/>
    <s v="A-M-1"/>
    <n v="5"/>
    <x v="385"/>
    <s v=""/>
    <x v="0"/>
    <s v="Ara"/>
    <s v="M"/>
    <x v="0"/>
    <n v="11.25"/>
    <n v="56.25"/>
    <x v="2"/>
    <x v="0"/>
    <x v="0"/>
  </r>
  <r>
    <s v="ICF-17486-106"/>
    <x v="47"/>
    <s v="19196-09748-DB"/>
    <s v="L-L-2.5"/>
    <n v="1"/>
    <x v="386"/>
    <s v="wspringallbh@jugem.jp"/>
    <x v="0"/>
    <s v="Lib"/>
    <s v="L"/>
    <x v="2"/>
    <n v="36.454999999999998"/>
    <n v="36.454999999999998"/>
    <x v="3"/>
    <x v="1"/>
    <x v="0"/>
  </r>
  <r>
    <s v="BMK-49520-383"/>
    <x v="345"/>
    <s v="72233-08665-IP"/>
    <s v="R-L-0.2"/>
    <n v="3"/>
    <x v="387"/>
    <s v=""/>
    <x v="0"/>
    <s v="Rob"/>
    <s v="L"/>
    <x v="3"/>
    <n v="3.5849999999999995"/>
    <n v="10.754999999999999"/>
    <x v="0"/>
    <x v="1"/>
    <x v="0"/>
  </r>
  <r>
    <s v="HTS-15020-632"/>
    <x v="169"/>
    <s v="53817-13148-RK"/>
    <s v="R-M-0.2"/>
    <n v="3"/>
    <x v="388"/>
    <s v="ghawkyensbj@census.gov"/>
    <x v="0"/>
    <s v="Rob"/>
    <s v="M"/>
    <x v="3"/>
    <n v="2.9849999999999999"/>
    <n v="8.9550000000000001"/>
    <x v="0"/>
    <x v="0"/>
    <x v="1"/>
  </r>
  <r>
    <s v="YLE-18247-749"/>
    <x v="346"/>
    <s v="92227-49331-QR"/>
    <s v="A-L-0.5"/>
    <n v="3"/>
    <x v="389"/>
    <s v=""/>
    <x v="0"/>
    <s v="Ara"/>
    <s v="L"/>
    <x v="1"/>
    <n v="7.77"/>
    <n v="23.31"/>
    <x v="2"/>
    <x v="1"/>
    <x v="0"/>
  </r>
  <r>
    <s v="KJJ-12573-591"/>
    <x v="347"/>
    <s v="12997-41076-FQ"/>
    <s v="A-L-2.5"/>
    <n v="1"/>
    <x v="390"/>
    <s v=""/>
    <x v="0"/>
    <s v="Ara"/>
    <s v="L"/>
    <x v="2"/>
    <n v="29.784999999999997"/>
    <n v="29.784999999999997"/>
    <x v="2"/>
    <x v="1"/>
    <x v="0"/>
  </r>
  <r>
    <s v="RGU-43561-950"/>
    <x v="348"/>
    <s v="44220-00348-MB"/>
    <s v="A-L-2.5"/>
    <n v="5"/>
    <x v="391"/>
    <s v="bmcgilvrabm@so-net.ne.jp"/>
    <x v="0"/>
    <s v="Ara"/>
    <s v="L"/>
    <x v="2"/>
    <n v="29.784999999999997"/>
    <n v="148.92499999999998"/>
    <x v="2"/>
    <x v="1"/>
    <x v="0"/>
  </r>
  <r>
    <s v="JSN-73975-443"/>
    <x v="349"/>
    <s v="93047-98331-DD"/>
    <s v="L-M-0.5"/>
    <n v="1"/>
    <x v="392"/>
    <s v="adanzeybn@github.com"/>
    <x v="0"/>
    <s v="Lib"/>
    <s v="M"/>
    <x v="1"/>
    <n v="8.73"/>
    <n v="8.73"/>
    <x v="3"/>
    <x v="0"/>
    <x v="0"/>
  </r>
  <r>
    <s v="WNR-71736-993"/>
    <x v="350"/>
    <s v="16880-78077-FB"/>
    <s v="L-D-0.5"/>
    <n v="4"/>
    <x v="347"/>
    <s v="tfarraac@behance.net"/>
    <x v="0"/>
    <s v="Lib"/>
    <s v="D"/>
    <x v="1"/>
    <n v="7.77"/>
    <n v="31.08"/>
    <x v="3"/>
    <x v="2"/>
    <x v="1"/>
  </r>
  <r>
    <s v="WNR-71736-993"/>
    <x v="350"/>
    <s v="16880-78077-FB"/>
    <s v="A-D-2.5"/>
    <n v="6"/>
    <x v="347"/>
    <s v="tfarraac@behance.net"/>
    <x v="0"/>
    <s v="Ara"/>
    <s v="D"/>
    <x v="2"/>
    <n v="22.884999999999998"/>
    <n v="137.31"/>
    <x v="2"/>
    <x v="2"/>
    <x v="1"/>
  </r>
  <r>
    <s v="HNI-91338-546"/>
    <x v="54"/>
    <s v="67285-75317-XI"/>
    <s v="A-D-0.5"/>
    <n v="5"/>
    <x v="393"/>
    <s v=""/>
    <x v="0"/>
    <s v="Ara"/>
    <s v="D"/>
    <x v="1"/>
    <n v="5.97"/>
    <n v="29.849999999999998"/>
    <x v="2"/>
    <x v="2"/>
    <x v="1"/>
  </r>
  <r>
    <s v="CYH-53243-218"/>
    <x v="237"/>
    <s v="88167-57964-PH"/>
    <s v="R-M-0.5"/>
    <n v="3"/>
    <x v="394"/>
    <s v=""/>
    <x v="0"/>
    <s v="Rob"/>
    <s v="M"/>
    <x v="1"/>
    <n v="5.97"/>
    <n v="17.91"/>
    <x v="0"/>
    <x v="0"/>
    <x v="1"/>
  </r>
  <r>
    <s v="SVD-75407-177"/>
    <x v="351"/>
    <s v="16106-36039-QS"/>
    <s v="E-L-0.5"/>
    <n v="3"/>
    <x v="395"/>
    <s v="ydombrellbs@dedecms.com"/>
    <x v="0"/>
    <s v="Exc"/>
    <s v="L"/>
    <x v="1"/>
    <n v="8.91"/>
    <n v="26.73"/>
    <x v="1"/>
    <x v="1"/>
    <x v="0"/>
  </r>
  <r>
    <s v="NVN-66443-451"/>
    <x v="352"/>
    <s v="98921-82417-GN"/>
    <s v="R-D-1"/>
    <n v="2"/>
    <x v="396"/>
    <s v="adarthbt@t.co"/>
    <x v="0"/>
    <s v="Rob"/>
    <s v="D"/>
    <x v="0"/>
    <n v="8.9499999999999993"/>
    <n v="17.899999999999999"/>
    <x v="0"/>
    <x v="2"/>
    <x v="1"/>
  </r>
  <r>
    <s v="JUA-13580-095"/>
    <x v="102"/>
    <s v="55265-75151-AK"/>
    <s v="R-L-0.2"/>
    <n v="4"/>
    <x v="397"/>
    <s v="mdarrigoebu@hud.gov"/>
    <x v="1"/>
    <s v="Rob"/>
    <s v="L"/>
    <x v="3"/>
    <n v="3.5849999999999995"/>
    <n v="14.339999999999998"/>
    <x v="0"/>
    <x v="1"/>
    <x v="0"/>
  </r>
  <r>
    <s v="ACY-56225-839"/>
    <x v="353"/>
    <s v="47386-50743-FG"/>
    <s v="A-M-2.5"/>
    <n v="3"/>
    <x v="398"/>
    <s v=""/>
    <x v="0"/>
    <s v="Ara"/>
    <s v="M"/>
    <x v="2"/>
    <n v="25.874999999999996"/>
    <n v="77.624999999999986"/>
    <x v="2"/>
    <x v="0"/>
    <x v="0"/>
  </r>
  <r>
    <s v="QBB-07903-622"/>
    <x v="354"/>
    <s v="32622-54551-UC"/>
    <s v="R-L-1"/>
    <n v="5"/>
    <x v="399"/>
    <s v="mackrillbw@bandcamp.com"/>
    <x v="0"/>
    <s v="Rob"/>
    <s v="L"/>
    <x v="0"/>
    <n v="11.95"/>
    <n v="59.75"/>
    <x v="0"/>
    <x v="1"/>
    <x v="1"/>
  </r>
  <r>
    <s v="JLJ-81802-619"/>
    <x v="135"/>
    <s v="16880-78077-FB"/>
    <s v="A-L-1"/>
    <n v="6"/>
    <x v="347"/>
    <s v="tfarraac@behance.net"/>
    <x v="0"/>
    <s v="Ara"/>
    <s v="L"/>
    <x v="0"/>
    <n v="12.95"/>
    <n v="77.699999999999989"/>
    <x v="2"/>
    <x v="1"/>
    <x v="1"/>
  </r>
  <r>
    <s v="HFT-77191-168"/>
    <x v="343"/>
    <s v="48419-02347-XP"/>
    <s v="R-D-0.2"/>
    <n v="2"/>
    <x v="400"/>
    <s v="mkippenby@dion.ne.jp"/>
    <x v="0"/>
    <s v="Rob"/>
    <s v="D"/>
    <x v="3"/>
    <n v="2.6849999999999996"/>
    <n v="5.3699999999999992"/>
    <x v="0"/>
    <x v="2"/>
    <x v="0"/>
  </r>
  <r>
    <s v="SZR-35951-530"/>
    <x v="89"/>
    <s v="14121-20527-OJ"/>
    <s v="E-D-2.5"/>
    <n v="3"/>
    <x v="401"/>
    <s v="wransonbz@ted.com"/>
    <x v="1"/>
    <s v="Exc"/>
    <s v="D"/>
    <x v="2"/>
    <n v="27.945"/>
    <n v="83.835000000000008"/>
    <x v="1"/>
    <x v="2"/>
    <x v="0"/>
  </r>
  <r>
    <s v="IKL-95976-565"/>
    <x v="355"/>
    <s v="53486-73919-BQ"/>
    <s v="A-M-1"/>
    <n v="2"/>
    <x v="402"/>
    <s v=""/>
    <x v="0"/>
    <s v="Ara"/>
    <s v="M"/>
    <x v="0"/>
    <n v="11.25"/>
    <n v="22.5"/>
    <x v="2"/>
    <x v="0"/>
    <x v="1"/>
  </r>
  <r>
    <s v="XEY-48929-474"/>
    <x v="204"/>
    <s v="21889-94615-WT"/>
    <s v="L-M-2.5"/>
    <n v="6"/>
    <x v="403"/>
    <s v="lrignoldc1@miibeian.gov.cn"/>
    <x v="0"/>
    <s v="Lib"/>
    <s v="M"/>
    <x v="2"/>
    <n v="33.464999999999996"/>
    <n v="200.78999999999996"/>
    <x v="3"/>
    <x v="0"/>
    <x v="0"/>
  </r>
  <r>
    <s v="SQT-07286-736"/>
    <x v="356"/>
    <s v="87726-16941-QW"/>
    <s v="A-M-1"/>
    <n v="6"/>
    <x v="404"/>
    <s v=""/>
    <x v="0"/>
    <s v="Ara"/>
    <s v="M"/>
    <x v="0"/>
    <n v="11.25"/>
    <n v="67.5"/>
    <x v="2"/>
    <x v="0"/>
    <x v="1"/>
  </r>
  <r>
    <s v="QDU-45390-361"/>
    <x v="357"/>
    <s v="03677-09134-BC"/>
    <s v="E-M-0.5"/>
    <n v="1"/>
    <x v="405"/>
    <s v="crowthornc3@msn.com"/>
    <x v="0"/>
    <s v="Exc"/>
    <s v="M"/>
    <x v="1"/>
    <n v="8.25"/>
    <n v="8.25"/>
    <x v="1"/>
    <x v="0"/>
    <x v="1"/>
  </r>
  <r>
    <s v="RUJ-30649-712"/>
    <x v="300"/>
    <s v="93224-71517-WV"/>
    <s v="L-L-0.2"/>
    <n v="2"/>
    <x v="406"/>
    <s v="orylandc4@deviantart.com"/>
    <x v="0"/>
    <s v="Lib"/>
    <s v="L"/>
    <x v="3"/>
    <n v="4.7549999999999999"/>
    <n v="9.51"/>
    <x v="3"/>
    <x v="1"/>
    <x v="0"/>
  </r>
  <r>
    <s v="WSV-49732-075"/>
    <x v="358"/>
    <s v="76263-95145-GJ"/>
    <s v="L-D-2.5"/>
    <n v="1"/>
    <x v="407"/>
    <s v=""/>
    <x v="0"/>
    <s v="Lib"/>
    <s v="D"/>
    <x v="2"/>
    <n v="29.784999999999997"/>
    <n v="29.784999999999997"/>
    <x v="3"/>
    <x v="2"/>
    <x v="1"/>
  </r>
  <r>
    <s v="VJF-46305-323"/>
    <x v="161"/>
    <s v="68555-89840-GZ"/>
    <s v="L-D-0.5"/>
    <n v="2"/>
    <x v="408"/>
    <s v="msesonck@census.gov"/>
    <x v="0"/>
    <s v="Lib"/>
    <s v="D"/>
    <x v="1"/>
    <n v="7.77"/>
    <n v="15.54"/>
    <x v="3"/>
    <x v="2"/>
    <x v="1"/>
  </r>
  <r>
    <s v="CXD-74176-600"/>
    <x v="129"/>
    <s v="70624-19112-AO"/>
    <s v="E-L-0.5"/>
    <n v="4"/>
    <x v="409"/>
    <s v="craglessc7@webmd.com"/>
    <x v="1"/>
    <s v="Exc"/>
    <s v="L"/>
    <x v="1"/>
    <n v="8.91"/>
    <n v="35.64"/>
    <x v="1"/>
    <x v="1"/>
    <x v="1"/>
  </r>
  <r>
    <s v="ADX-50674-975"/>
    <x v="359"/>
    <s v="58916-61837-QH"/>
    <s v="A-M-2.5"/>
    <n v="4"/>
    <x v="410"/>
    <s v="fhollowsc8@blogtalkradio.com"/>
    <x v="0"/>
    <s v="Ara"/>
    <s v="M"/>
    <x v="2"/>
    <n v="25.874999999999996"/>
    <n v="103.49999999999999"/>
    <x v="2"/>
    <x v="0"/>
    <x v="0"/>
  </r>
  <r>
    <s v="RRP-51647-420"/>
    <x v="360"/>
    <s v="89292-52335-YZ"/>
    <s v="E-D-1"/>
    <n v="3"/>
    <x v="411"/>
    <s v="llathleiffc9@nationalgeographic.com"/>
    <x v="1"/>
    <s v="Exc"/>
    <s v="D"/>
    <x v="0"/>
    <n v="12.15"/>
    <n v="36.450000000000003"/>
    <x v="1"/>
    <x v="2"/>
    <x v="0"/>
  </r>
  <r>
    <s v="PKJ-99134-523"/>
    <x v="361"/>
    <s v="77284-34297-YY"/>
    <s v="R-L-0.5"/>
    <n v="5"/>
    <x v="412"/>
    <s v="kheadsca@jalbum.net"/>
    <x v="0"/>
    <s v="Rob"/>
    <s v="L"/>
    <x v="1"/>
    <n v="7.169999999999999"/>
    <n v="35.849999999999994"/>
    <x v="0"/>
    <x v="1"/>
    <x v="1"/>
  </r>
  <r>
    <s v="FZQ-29439-457"/>
    <x v="362"/>
    <s v="50449-80974-BZ"/>
    <s v="E-L-0.2"/>
    <n v="5"/>
    <x v="413"/>
    <s v="tbownecb@unicef.org"/>
    <x v="1"/>
    <s v="Exc"/>
    <s v="L"/>
    <x v="3"/>
    <n v="4.4550000000000001"/>
    <n v="22.274999999999999"/>
    <x v="1"/>
    <x v="1"/>
    <x v="0"/>
  </r>
  <r>
    <s v="USN-68115-161"/>
    <x v="363"/>
    <s v="08120-16183-AW"/>
    <s v="E-M-0.2"/>
    <n v="6"/>
    <x v="414"/>
    <s v="rjacquemardcc@acquirethisname.com"/>
    <x v="1"/>
    <s v="Exc"/>
    <s v="M"/>
    <x v="3"/>
    <n v="4.125"/>
    <n v="24.75"/>
    <x v="1"/>
    <x v="0"/>
    <x v="1"/>
  </r>
  <r>
    <s v="IXU-20263-532"/>
    <x v="364"/>
    <s v="68044-89277-ML"/>
    <s v="L-M-2.5"/>
    <n v="2"/>
    <x v="415"/>
    <s v="kwarmancd@printfriendly.com"/>
    <x v="1"/>
    <s v="Lib"/>
    <s v="M"/>
    <x v="2"/>
    <n v="33.464999999999996"/>
    <n v="66.929999999999993"/>
    <x v="3"/>
    <x v="0"/>
    <x v="0"/>
  </r>
  <r>
    <s v="CBT-15092-420"/>
    <x v="85"/>
    <s v="71364-35210-HS"/>
    <s v="L-M-0.5"/>
    <n v="1"/>
    <x v="416"/>
    <s v="wcholomince@about.com"/>
    <x v="2"/>
    <s v="Lib"/>
    <s v="M"/>
    <x v="1"/>
    <n v="8.73"/>
    <n v="8.73"/>
    <x v="3"/>
    <x v="0"/>
    <x v="0"/>
  </r>
  <r>
    <s v="PKQ-46841-696"/>
    <x v="365"/>
    <s v="37177-68797-ON"/>
    <s v="R-M-0.5"/>
    <n v="3"/>
    <x v="417"/>
    <s v="abraidmancf@census.gov"/>
    <x v="0"/>
    <s v="Rob"/>
    <s v="M"/>
    <x v="1"/>
    <n v="5.97"/>
    <n v="17.91"/>
    <x v="0"/>
    <x v="0"/>
    <x v="1"/>
  </r>
  <r>
    <s v="XDU-05471-219"/>
    <x v="366"/>
    <s v="60308-06944-GS"/>
    <s v="R-L-0.5"/>
    <n v="1"/>
    <x v="418"/>
    <s v="pdurbancg@symantec.com"/>
    <x v="1"/>
    <s v="Rob"/>
    <s v="L"/>
    <x v="1"/>
    <n v="7.169999999999999"/>
    <n v="7.169999999999999"/>
    <x v="0"/>
    <x v="1"/>
    <x v="1"/>
  </r>
  <r>
    <s v="NID-20149-329"/>
    <x v="367"/>
    <s v="49888-39458-PF"/>
    <s v="R-D-0.2"/>
    <n v="2"/>
    <x v="419"/>
    <s v="aharroldch@miibeian.gov.cn"/>
    <x v="0"/>
    <s v="Rob"/>
    <s v="D"/>
    <x v="3"/>
    <n v="2.6849999999999996"/>
    <n v="5.3699999999999992"/>
    <x v="0"/>
    <x v="2"/>
    <x v="1"/>
  </r>
  <r>
    <s v="SVU-27222-213"/>
    <x v="142"/>
    <s v="60748-46813-DZ"/>
    <s v="L-L-0.2"/>
    <n v="5"/>
    <x v="420"/>
    <s v="spamphilonci@mlb.com"/>
    <x v="1"/>
    <s v="Lib"/>
    <s v="L"/>
    <x v="3"/>
    <n v="4.7549999999999999"/>
    <n v="23.774999999999999"/>
    <x v="3"/>
    <x v="1"/>
    <x v="1"/>
  </r>
  <r>
    <s v="RWI-84131-848"/>
    <x v="368"/>
    <s v="16385-11286-NX"/>
    <s v="R-D-2.5"/>
    <n v="2"/>
    <x v="421"/>
    <s v="mspurdencj@exblog.jp"/>
    <x v="0"/>
    <s v="Rob"/>
    <s v="D"/>
    <x v="2"/>
    <n v="20.584999999999997"/>
    <n v="41.169999999999995"/>
    <x v="0"/>
    <x v="2"/>
    <x v="0"/>
  </r>
  <r>
    <s v="GUU-40666-525"/>
    <x v="31"/>
    <s v="68555-89840-GZ"/>
    <s v="A-L-0.2"/>
    <n v="3"/>
    <x v="408"/>
    <s v="msesonck@census.gov"/>
    <x v="0"/>
    <s v="Ara"/>
    <s v="L"/>
    <x v="3"/>
    <n v="3.8849999999999998"/>
    <n v="11.654999999999999"/>
    <x v="2"/>
    <x v="1"/>
    <x v="1"/>
  </r>
  <r>
    <s v="SCN-51395-066"/>
    <x v="369"/>
    <s v="72164-90254-EJ"/>
    <s v="L-L-0.5"/>
    <n v="4"/>
    <x v="422"/>
    <s v="npirronecl@weibo.com"/>
    <x v="0"/>
    <s v="Lib"/>
    <s v="L"/>
    <x v="1"/>
    <n v="9.51"/>
    <n v="38.04"/>
    <x v="3"/>
    <x v="1"/>
    <x v="1"/>
  </r>
  <r>
    <s v="ULA-24644-321"/>
    <x v="370"/>
    <s v="67010-92988-CT"/>
    <s v="R-D-2.5"/>
    <n v="4"/>
    <x v="423"/>
    <s v="rcawleycm@yellowbook.com"/>
    <x v="1"/>
    <s v="Rob"/>
    <s v="D"/>
    <x v="2"/>
    <n v="20.584999999999997"/>
    <n v="82.339999999999989"/>
    <x v="0"/>
    <x v="2"/>
    <x v="0"/>
  </r>
  <r>
    <s v="EOL-92666-762"/>
    <x v="371"/>
    <s v="15776-91507-GT"/>
    <s v="L-L-0.2"/>
    <n v="2"/>
    <x v="424"/>
    <s v="sbarribalcn@microsoft.com"/>
    <x v="1"/>
    <s v="Lib"/>
    <s v="L"/>
    <x v="3"/>
    <n v="4.7549999999999999"/>
    <n v="9.51"/>
    <x v="3"/>
    <x v="1"/>
    <x v="0"/>
  </r>
  <r>
    <s v="AJV-18231-334"/>
    <x v="372"/>
    <s v="23473-41001-CD"/>
    <s v="R-D-2.5"/>
    <n v="2"/>
    <x v="425"/>
    <s v="aadamidesco@bizjournals.com"/>
    <x v="2"/>
    <s v="Rob"/>
    <s v="D"/>
    <x v="2"/>
    <n v="20.584999999999997"/>
    <n v="41.169999999999995"/>
    <x v="0"/>
    <x v="2"/>
    <x v="1"/>
  </r>
  <r>
    <s v="ZQI-47236-301"/>
    <x v="373"/>
    <s v="23446-47798-ID"/>
    <s v="L-L-0.5"/>
    <n v="5"/>
    <x v="426"/>
    <s v="cthowescp@craigslist.org"/>
    <x v="0"/>
    <s v="Lib"/>
    <s v="L"/>
    <x v="1"/>
    <n v="9.51"/>
    <n v="47.55"/>
    <x v="3"/>
    <x v="1"/>
    <x v="1"/>
  </r>
  <r>
    <s v="ZCR-15721-658"/>
    <x v="374"/>
    <s v="28327-84469-ND"/>
    <s v="A-M-1"/>
    <n v="4"/>
    <x v="427"/>
    <s v="rwillowaycq@admin.ch"/>
    <x v="0"/>
    <s v="Ara"/>
    <s v="M"/>
    <x v="0"/>
    <n v="11.25"/>
    <n v="45"/>
    <x v="2"/>
    <x v="0"/>
    <x v="1"/>
  </r>
  <r>
    <s v="QEW-47945-682"/>
    <x v="319"/>
    <s v="42466-87067-DT"/>
    <s v="L-L-0.2"/>
    <n v="5"/>
    <x v="428"/>
    <s v="aelwincr@privacy.gov.au"/>
    <x v="0"/>
    <s v="Lib"/>
    <s v="L"/>
    <x v="3"/>
    <n v="4.7549999999999999"/>
    <n v="23.774999999999999"/>
    <x v="3"/>
    <x v="1"/>
    <x v="1"/>
  </r>
  <r>
    <s v="PSY-45485-542"/>
    <x v="375"/>
    <s v="62246-99443-HF"/>
    <s v="R-D-0.5"/>
    <n v="3"/>
    <x v="429"/>
    <s v="abilbrookcs@booking.com"/>
    <x v="1"/>
    <s v="Rob"/>
    <s v="D"/>
    <x v="1"/>
    <n v="5.3699999999999992"/>
    <n v="16.11"/>
    <x v="0"/>
    <x v="2"/>
    <x v="0"/>
  </r>
  <r>
    <s v="BAQ-74241-156"/>
    <x v="376"/>
    <s v="99869-55718-UU"/>
    <s v="R-D-0.2"/>
    <n v="4"/>
    <x v="430"/>
    <s v="rmckallct@sakura.ne.jp"/>
    <x v="2"/>
    <s v="Rob"/>
    <s v="D"/>
    <x v="3"/>
    <n v="2.6849999999999996"/>
    <n v="10.739999999999998"/>
    <x v="0"/>
    <x v="2"/>
    <x v="0"/>
  </r>
  <r>
    <s v="BVU-77367-451"/>
    <x v="377"/>
    <s v="77421-46059-RY"/>
    <s v="A-D-1"/>
    <n v="5"/>
    <x v="431"/>
    <s v="bdailecu@vistaprint.com"/>
    <x v="0"/>
    <s v="Ara"/>
    <s v="D"/>
    <x v="0"/>
    <n v="9.9499999999999993"/>
    <n v="49.75"/>
    <x v="2"/>
    <x v="2"/>
    <x v="0"/>
  </r>
  <r>
    <s v="TJE-91516-344"/>
    <x v="378"/>
    <s v="49894-06550-OQ"/>
    <s v="E-M-1"/>
    <n v="2"/>
    <x v="432"/>
    <s v="atrehernecv@state.tx.us"/>
    <x v="1"/>
    <s v="Exc"/>
    <s v="M"/>
    <x v="0"/>
    <n v="13.75"/>
    <n v="27.5"/>
    <x v="1"/>
    <x v="0"/>
    <x v="1"/>
  </r>
  <r>
    <s v="LIS-96202-702"/>
    <x v="277"/>
    <s v="72028-63343-SU"/>
    <s v="L-D-2.5"/>
    <n v="4"/>
    <x v="433"/>
    <s v="abrentnallcw@biglobe.ne.jp"/>
    <x v="2"/>
    <s v="Lib"/>
    <s v="D"/>
    <x v="2"/>
    <n v="29.784999999999997"/>
    <n v="119.13999999999999"/>
    <x v="3"/>
    <x v="2"/>
    <x v="1"/>
  </r>
  <r>
    <s v="VIO-27668-766"/>
    <x v="379"/>
    <s v="10074-20104-NN"/>
    <s v="R-D-2.5"/>
    <n v="1"/>
    <x v="434"/>
    <s v="ddrinkallcx@psu.edu"/>
    <x v="0"/>
    <s v="Rob"/>
    <s v="D"/>
    <x v="2"/>
    <n v="20.584999999999997"/>
    <n v="20.584999999999997"/>
    <x v="0"/>
    <x v="2"/>
    <x v="0"/>
  </r>
  <r>
    <s v="ZVG-20473-043"/>
    <x v="86"/>
    <s v="71769-10219-IM"/>
    <s v="A-D-0.2"/>
    <n v="3"/>
    <x v="435"/>
    <s v="dkornelcy@cyberchimps.com"/>
    <x v="0"/>
    <s v="Ara"/>
    <s v="D"/>
    <x v="3"/>
    <n v="2.9849999999999999"/>
    <n v="8.9550000000000001"/>
    <x v="2"/>
    <x v="2"/>
    <x v="0"/>
  </r>
  <r>
    <s v="KGZ-56395-231"/>
    <x v="380"/>
    <s v="22221-71106-JD"/>
    <s v="A-D-0.5"/>
    <n v="1"/>
    <x v="436"/>
    <s v="rlequeuxcz@newyorker.com"/>
    <x v="0"/>
    <s v="Ara"/>
    <s v="D"/>
    <x v="1"/>
    <n v="5.97"/>
    <n v="5.97"/>
    <x v="2"/>
    <x v="2"/>
    <x v="1"/>
  </r>
  <r>
    <s v="CUU-92244-729"/>
    <x v="381"/>
    <s v="99735-44927-OL"/>
    <s v="E-M-1"/>
    <n v="3"/>
    <x v="437"/>
    <s v="jmccaulld0@parallels.com"/>
    <x v="0"/>
    <s v="Exc"/>
    <s v="M"/>
    <x v="0"/>
    <n v="13.75"/>
    <n v="41.25"/>
    <x v="1"/>
    <x v="0"/>
    <x v="0"/>
  </r>
  <r>
    <s v="EHE-94714-312"/>
    <x v="382"/>
    <s v="27132-68907-RC"/>
    <s v="E-L-0.2"/>
    <n v="5"/>
    <x v="438"/>
    <s v="abrashda@plala.or.jp"/>
    <x v="0"/>
    <s v="Exc"/>
    <s v="L"/>
    <x v="3"/>
    <n v="4.4550000000000001"/>
    <n v="22.274999999999999"/>
    <x v="1"/>
    <x v="1"/>
    <x v="0"/>
  </r>
  <r>
    <s v="RTL-16205-161"/>
    <x v="11"/>
    <s v="90440-62727-HI"/>
    <s v="A-M-0.5"/>
    <n v="1"/>
    <x v="439"/>
    <s v="ahutchinsond2@imgur.com"/>
    <x v="0"/>
    <s v="Ara"/>
    <s v="M"/>
    <x v="1"/>
    <n v="6.75"/>
    <n v="6.75"/>
    <x v="2"/>
    <x v="0"/>
    <x v="0"/>
  </r>
  <r>
    <s v="GTS-22482-014"/>
    <x v="167"/>
    <s v="36769-16558-SX"/>
    <s v="L-M-2.5"/>
    <n v="4"/>
    <x v="440"/>
    <s v=""/>
    <x v="0"/>
    <s v="Lib"/>
    <s v="M"/>
    <x v="2"/>
    <n v="33.464999999999996"/>
    <n v="133.85999999999999"/>
    <x v="3"/>
    <x v="0"/>
    <x v="0"/>
  </r>
  <r>
    <s v="DYG-25473-881"/>
    <x v="383"/>
    <s v="10138-31681-SD"/>
    <s v="A-D-0.2"/>
    <n v="2"/>
    <x v="441"/>
    <s v="rdriversd4@hexun.com"/>
    <x v="0"/>
    <s v="Ara"/>
    <s v="D"/>
    <x v="3"/>
    <n v="2.9849999999999999"/>
    <n v="5.97"/>
    <x v="2"/>
    <x v="2"/>
    <x v="1"/>
  </r>
  <r>
    <s v="HTR-21838-286"/>
    <x v="18"/>
    <s v="24669-76297-SF"/>
    <s v="A-L-1"/>
    <n v="2"/>
    <x v="442"/>
    <s v="hzeald5@google.de"/>
    <x v="0"/>
    <s v="Ara"/>
    <s v="L"/>
    <x v="0"/>
    <n v="12.95"/>
    <n v="25.9"/>
    <x v="2"/>
    <x v="1"/>
    <x v="1"/>
  </r>
  <r>
    <s v="KYG-28296-920"/>
    <x v="84"/>
    <s v="78050-20355-DI"/>
    <s v="E-M-2.5"/>
    <n v="1"/>
    <x v="443"/>
    <s v="gsmallcombed6@ucla.edu"/>
    <x v="1"/>
    <s v="Exc"/>
    <s v="M"/>
    <x v="2"/>
    <n v="31.624999999999996"/>
    <n v="31.624999999999996"/>
    <x v="1"/>
    <x v="0"/>
    <x v="0"/>
  </r>
  <r>
    <s v="NNB-20459-430"/>
    <x v="384"/>
    <s v="79825-17822-UH"/>
    <s v="L-M-0.2"/>
    <n v="2"/>
    <x v="444"/>
    <s v="ddibleyd7@feedburner.com"/>
    <x v="0"/>
    <s v="Lib"/>
    <s v="M"/>
    <x v="3"/>
    <n v="4.3650000000000002"/>
    <n v="8.73"/>
    <x v="3"/>
    <x v="0"/>
    <x v="1"/>
  </r>
  <r>
    <s v="FEK-14025-351"/>
    <x v="385"/>
    <s v="03990-21586-MQ"/>
    <s v="E-L-0.2"/>
    <n v="6"/>
    <x v="445"/>
    <s v="gdimitrioud8@chronoengine.com"/>
    <x v="0"/>
    <s v="Exc"/>
    <s v="L"/>
    <x v="3"/>
    <n v="4.4550000000000001"/>
    <n v="26.73"/>
    <x v="1"/>
    <x v="1"/>
    <x v="0"/>
  </r>
  <r>
    <s v="AWH-16980-469"/>
    <x v="386"/>
    <s v="27493-46921-TZ"/>
    <s v="L-M-0.2"/>
    <n v="6"/>
    <x v="446"/>
    <s v="fflanagand9@woothemes.com"/>
    <x v="0"/>
    <s v="Lib"/>
    <s v="M"/>
    <x v="3"/>
    <n v="4.3650000000000002"/>
    <n v="26.19"/>
    <x v="3"/>
    <x v="0"/>
    <x v="1"/>
  </r>
  <r>
    <s v="ZPW-31329-741"/>
    <x v="387"/>
    <s v="27132-68907-RC"/>
    <s v="R-D-1"/>
    <n v="6"/>
    <x v="438"/>
    <s v="abrashda@plala.or.jp"/>
    <x v="0"/>
    <s v="Rob"/>
    <s v="D"/>
    <x v="0"/>
    <n v="8.9499999999999993"/>
    <n v="53.699999999999996"/>
    <x v="0"/>
    <x v="2"/>
    <x v="0"/>
  </r>
  <r>
    <s v="ZPW-31329-741"/>
    <x v="387"/>
    <s v="27132-68907-RC"/>
    <s v="E-M-2.5"/>
    <n v="4"/>
    <x v="438"/>
    <s v="abrashda@plala.or.jp"/>
    <x v="0"/>
    <s v="Exc"/>
    <s v="M"/>
    <x v="2"/>
    <n v="31.624999999999996"/>
    <n v="126.49999999999999"/>
    <x v="1"/>
    <x v="0"/>
    <x v="0"/>
  </r>
  <r>
    <s v="ZPW-31329-741"/>
    <x v="387"/>
    <s v="27132-68907-RC"/>
    <s v="E-M-0.2"/>
    <n v="1"/>
    <x v="438"/>
    <s v="abrashda@plala.or.jp"/>
    <x v="0"/>
    <s v="Exc"/>
    <s v="M"/>
    <x v="3"/>
    <n v="4.125"/>
    <n v="4.125"/>
    <x v="1"/>
    <x v="0"/>
    <x v="0"/>
  </r>
  <r>
    <s v="UBI-83843-396"/>
    <x v="388"/>
    <s v="58816-74064-TF"/>
    <s v="R-L-1"/>
    <n v="2"/>
    <x v="447"/>
    <s v="nizhakovdd@aol.com"/>
    <x v="2"/>
    <s v="Rob"/>
    <s v="L"/>
    <x v="0"/>
    <n v="11.95"/>
    <n v="23.9"/>
    <x v="0"/>
    <x v="1"/>
    <x v="1"/>
  </r>
  <r>
    <s v="VID-40587-569"/>
    <x v="389"/>
    <s v="09818-59895-EH"/>
    <s v="E-D-2.5"/>
    <n v="5"/>
    <x v="448"/>
    <s v="skeetsde@answers.com"/>
    <x v="0"/>
    <s v="Exc"/>
    <s v="D"/>
    <x v="2"/>
    <n v="27.945"/>
    <n v="139.72499999999999"/>
    <x v="1"/>
    <x v="2"/>
    <x v="0"/>
  </r>
  <r>
    <s v="KBB-52530-416"/>
    <x v="229"/>
    <s v="06488-46303-IZ"/>
    <s v="L-D-2.5"/>
    <n v="2"/>
    <x v="449"/>
    <s v=""/>
    <x v="0"/>
    <s v="Lib"/>
    <s v="D"/>
    <x v="2"/>
    <n v="29.784999999999997"/>
    <n v="59.569999999999993"/>
    <x v="3"/>
    <x v="2"/>
    <x v="0"/>
  </r>
  <r>
    <s v="ISJ-48676-420"/>
    <x v="390"/>
    <s v="93046-67561-AY"/>
    <s v="L-L-0.5"/>
    <n v="6"/>
    <x v="450"/>
    <s v="kcakedg@huffingtonpost.com"/>
    <x v="0"/>
    <s v="Lib"/>
    <s v="L"/>
    <x v="1"/>
    <n v="9.51"/>
    <n v="57.06"/>
    <x v="3"/>
    <x v="1"/>
    <x v="1"/>
  </r>
  <r>
    <s v="MIF-17920-768"/>
    <x v="391"/>
    <s v="68946-40750-LK"/>
    <s v="R-L-0.2"/>
    <n v="6"/>
    <x v="451"/>
    <s v="mhanseddh@instagram.com"/>
    <x v="1"/>
    <s v="Rob"/>
    <s v="L"/>
    <x v="3"/>
    <n v="3.5849999999999995"/>
    <n v="21.509999999999998"/>
    <x v="0"/>
    <x v="1"/>
    <x v="0"/>
  </r>
  <r>
    <s v="CPX-19312-088"/>
    <x v="117"/>
    <s v="38387-64959-WW"/>
    <s v="L-M-0.5"/>
    <n v="6"/>
    <x v="452"/>
    <s v="fkienleindi@trellian.com"/>
    <x v="1"/>
    <s v="Lib"/>
    <s v="M"/>
    <x v="1"/>
    <n v="8.73"/>
    <n v="52.38"/>
    <x v="3"/>
    <x v="0"/>
    <x v="0"/>
  </r>
  <r>
    <s v="RXI-67978-260"/>
    <x v="392"/>
    <s v="48418-60841-CC"/>
    <s v="E-D-1"/>
    <n v="6"/>
    <x v="453"/>
    <s v="kegglestonedj@sphinn.com"/>
    <x v="1"/>
    <s v="Exc"/>
    <s v="D"/>
    <x v="0"/>
    <n v="12.15"/>
    <n v="72.900000000000006"/>
    <x v="1"/>
    <x v="2"/>
    <x v="1"/>
  </r>
  <r>
    <s v="LKE-14821-285"/>
    <x v="393"/>
    <s v="13736-92418-JS"/>
    <s v="R-M-0.2"/>
    <n v="5"/>
    <x v="454"/>
    <s v="bsemkinsdk@unc.edu"/>
    <x v="1"/>
    <s v="Rob"/>
    <s v="M"/>
    <x v="3"/>
    <n v="2.9849999999999999"/>
    <n v="14.924999999999999"/>
    <x v="0"/>
    <x v="0"/>
    <x v="0"/>
  </r>
  <r>
    <s v="LRK-97117-150"/>
    <x v="394"/>
    <s v="33000-22405-LO"/>
    <s v="L-L-1"/>
    <n v="6"/>
    <x v="455"/>
    <s v="slorenzettidl@is.gd"/>
    <x v="0"/>
    <s v="Lib"/>
    <s v="L"/>
    <x v="0"/>
    <n v="15.85"/>
    <n v="95.1"/>
    <x v="3"/>
    <x v="1"/>
    <x v="1"/>
  </r>
  <r>
    <s v="IGK-51227-573"/>
    <x v="137"/>
    <s v="46959-60474-LT"/>
    <s v="L-D-0.5"/>
    <n v="2"/>
    <x v="456"/>
    <s v="bgiannazzidm@apple.com"/>
    <x v="0"/>
    <s v="Lib"/>
    <s v="D"/>
    <x v="1"/>
    <n v="7.77"/>
    <n v="15.54"/>
    <x v="3"/>
    <x v="2"/>
    <x v="1"/>
  </r>
  <r>
    <s v="ZAY-43009-775"/>
    <x v="395"/>
    <s v="73431-39823-UP"/>
    <s v="L-D-0.2"/>
    <n v="6"/>
    <x v="457"/>
    <s v=""/>
    <x v="0"/>
    <s v="Lib"/>
    <s v="D"/>
    <x v="3"/>
    <n v="3.8849999999999998"/>
    <n v="23.31"/>
    <x v="3"/>
    <x v="2"/>
    <x v="1"/>
  </r>
  <r>
    <s v="EMA-63190-618"/>
    <x v="396"/>
    <s v="90993-98984-JK"/>
    <s v="E-M-0.2"/>
    <n v="1"/>
    <x v="458"/>
    <s v="ulethbrigdo@hc360.com"/>
    <x v="0"/>
    <s v="Exc"/>
    <s v="M"/>
    <x v="3"/>
    <n v="4.125"/>
    <n v="4.125"/>
    <x v="1"/>
    <x v="0"/>
    <x v="0"/>
  </r>
  <r>
    <s v="FBI-35855-418"/>
    <x v="189"/>
    <s v="06552-04430-AG"/>
    <s v="R-M-0.5"/>
    <n v="6"/>
    <x v="459"/>
    <s v="sfarnishdp@dmoz.org"/>
    <x v="2"/>
    <s v="Rob"/>
    <s v="M"/>
    <x v="1"/>
    <n v="5.97"/>
    <n v="35.82"/>
    <x v="0"/>
    <x v="0"/>
    <x v="1"/>
  </r>
  <r>
    <s v="TXB-80533-417"/>
    <x v="8"/>
    <s v="54597-57004-QM"/>
    <s v="L-L-1"/>
    <n v="2"/>
    <x v="460"/>
    <s v="fjecockdq@unicef.org"/>
    <x v="0"/>
    <s v="Lib"/>
    <s v="L"/>
    <x v="0"/>
    <n v="15.85"/>
    <n v="31.7"/>
    <x v="3"/>
    <x v="1"/>
    <x v="1"/>
  </r>
  <r>
    <s v="MBM-00112-248"/>
    <x v="397"/>
    <s v="50238-24377-ZS"/>
    <s v="L-L-1"/>
    <n v="5"/>
    <x v="461"/>
    <s v=""/>
    <x v="0"/>
    <s v="Lib"/>
    <s v="L"/>
    <x v="0"/>
    <n v="15.85"/>
    <n v="79.25"/>
    <x v="3"/>
    <x v="1"/>
    <x v="0"/>
  </r>
  <r>
    <s v="EUO-69145-988"/>
    <x v="398"/>
    <s v="60370-41934-IF"/>
    <s v="E-D-0.2"/>
    <n v="3"/>
    <x v="462"/>
    <s v="hpallisterds@ning.com"/>
    <x v="0"/>
    <s v="Exc"/>
    <s v="D"/>
    <x v="3"/>
    <n v="3.645"/>
    <n v="10.935"/>
    <x v="1"/>
    <x v="2"/>
    <x v="1"/>
  </r>
  <r>
    <s v="GYA-80327-368"/>
    <x v="399"/>
    <s v="06899-54551-EH"/>
    <s v="A-D-1"/>
    <n v="4"/>
    <x v="463"/>
    <s v="cmershdt@drupal.org"/>
    <x v="1"/>
    <s v="Ara"/>
    <s v="D"/>
    <x v="0"/>
    <n v="9.9499999999999993"/>
    <n v="39.799999999999997"/>
    <x v="2"/>
    <x v="2"/>
    <x v="1"/>
  </r>
  <r>
    <s v="TNW-41601-420"/>
    <x v="400"/>
    <s v="66458-91190-YC"/>
    <s v="R-M-1"/>
    <n v="5"/>
    <x v="464"/>
    <s v="murione5@alexa.com"/>
    <x v="1"/>
    <s v="Rob"/>
    <s v="M"/>
    <x v="0"/>
    <n v="9.9499999999999993"/>
    <n v="49.75"/>
    <x v="0"/>
    <x v="0"/>
    <x v="0"/>
  </r>
  <r>
    <s v="ALR-62963-723"/>
    <x v="401"/>
    <s v="80463-43913-WZ"/>
    <s v="R-D-0.2"/>
    <n v="3"/>
    <x v="465"/>
    <s v=""/>
    <x v="1"/>
    <s v="Rob"/>
    <s v="D"/>
    <x v="3"/>
    <n v="2.6849999999999996"/>
    <n v="8.0549999999999997"/>
    <x v="0"/>
    <x v="2"/>
    <x v="0"/>
  </r>
  <r>
    <s v="JIG-27636-870"/>
    <x v="402"/>
    <s v="67204-04870-LG"/>
    <s v="R-L-1"/>
    <n v="4"/>
    <x v="466"/>
    <s v=""/>
    <x v="0"/>
    <s v="Rob"/>
    <s v="L"/>
    <x v="0"/>
    <n v="11.95"/>
    <n v="47.8"/>
    <x v="0"/>
    <x v="1"/>
    <x v="1"/>
  </r>
  <r>
    <s v="CTE-31437-326"/>
    <x v="6"/>
    <s v="22721-63196-UJ"/>
    <s v="R-M-0.2"/>
    <n v="4"/>
    <x v="467"/>
    <s v="gduckerdx@patch.com"/>
    <x v="2"/>
    <s v="Rob"/>
    <s v="M"/>
    <x v="3"/>
    <n v="2.9849999999999999"/>
    <n v="11.94"/>
    <x v="0"/>
    <x v="0"/>
    <x v="1"/>
  </r>
  <r>
    <s v="CTE-31437-326"/>
    <x v="6"/>
    <s v="22721-63196-UJ"/>
    <s v="E-M-0.2"/>
    <n v="4"/>
    <x v="467"/>
    <s v="gduckerdx@patch.com"/>
    <x v="2"/>
    <s v="Exc"/>
    <s v="M"/>
    <x v="3"/>
    <n v="4.125"/>
    <n v="16.5"/>
    <x v="1"/>
    <x v="0"/>
    <x v="1"/>
  </r>
  <r>
    <s v="CTE-31437-326"/>
    <x v="6"/>
    <s v="22721-63196-UJ"/>
    <s v="L-D-1"/>
    <n v="4"/>
    <x v="467"/>
    <s v="gduckerdx@patch.com"/>
    <x v="2"/>
    <s v="Lib"/>
    <s v="D"/>
    <x v="0"/>
    <n v="12.95"/>
    <n v="51.8"/>
    <x v="3"/>
    <x v="2"/>
    <x v="1"/>
  </r>
  <r>
    <s v="CTE-31437-326"/>
    <x v="6"/>
    <s v="22721-63196-UJ"/>
    <s v="L-L-0.2"/>
    <n v="3"/>
    <x v="467"/>
    <s v="gduckerdx@patch.com"/>
    <x v="2"/>
    <s v="Lib"/>
    <s v="L"/>
    <x v="3"/>
    <n v="4.7549999999999999"/>
    <n v="14.265000000000001"/>
    <x v="3"/>
    <x v="1"/>
    <x v="1"/>
  </r>
  <r>
    <s v="SLD-63003-334"/>
    <x v="403"/>
    <s v="55515-37571-RS"/>
    <s v="L-M-0.2"/>
    <n v="6"/>
    <x v="468"/>
    <s v="wstearleye1@census.gov"/>
    <x v="0"/>
    <s v="Lib"/>
    <s v="M"/>
    <x v="3"/>
    <n v="4.3650000000000002"/>
    <n v="26.19"/>
    <x v="3"/>
    <x v="0"/>
    <x v="1"/>
  </r>
  <r>
    <s v="BXN-64230-789"/>
    <x v="404"/>
    <s v="25598-77476-CB"/>
    <s v="A-L-1"/>
    <n v="2"/>
    <x v="469"/>
    <s v="dwincere2@marriott.com"/>
    <x v="0"/>
    <s v="Ara"/>
    <s v="L"/>
    <x v="0"/>
    <n v="12.95"/>
    <n v="25.9"/>
    <x v="2"/>
    <x v="1"/>
    <x v="0"/>
  </r>
  <r>
    <s v="XEE-37895-169"/>
    <x v="21"/>
    <s v="14888-85625-TM"/>
    <s v="A-L-2.5"/>
    <n v="3"/>
    <x v="470"/>
    <s v="plyfielde3@baidu.com"/>
    <x v="0"/>
    <s v="Ara"/>
    <s v="L"/>
    <x v="2"/>
    <n v="29.784999999999997"/>
    <n v="89.35499999999999"/>
    <x v="2"/>
    <x v="1"/>
    <x v="0"/>
  </r>
  <r>
    <s v="ZTX-80764-911"/>
    <x v="239"/>
    <s v="92793-68332-NR"/>
    <s v="L-D-0.5"/>
    <n v="6"/>
    <x v="471"/>
    <s v="hperrise4@studiopress.com"/>
    <x v="1"/>
    <s v="Lib"/>
    <s v="D"/>
    <x v="1"/>
    <n v="7.77"/>
    <n v="46.62"/>
    <x v="3"/>
    <x v="2"/>
    <x v="1"/>
  </r>
  <r>
    <s v="WVT-88135-549"/>
    <x v="405"/>
    <s v="66458-91190-YC"/>
    <s v="A-D-1"/>
    <n v="3"/>
    <x v="464"/>
    <s v="murione5@alexa.com"/>
    <x v="1"/>
    <s v="Ara"/>
    <s v="D"/>
    <x v="0"/>
    <n v="9.9499999999999993"/>
    <n v="29.849999999999998"/>
    <x v="2"/>
    <x v="2"/>
    <x v="0"/>
  </r>
  <r>
    <s v="IPA-94170-889"/>
    <x v="292"/>
    <s v="64439-27325-LG"/>
    <s v="R-L-0.2"/>
    <n v="3"/>
    <x v="472"/>
    <s v="ckide6@narod.ru"/>
    <x v="1"/>
    <s v="Rob"/>
    <s v="L"/>
    <x v="3"/>
    <n v="3.5849999999999995"/>
    <n v="10.754999999999999"/>
    <x v="0"/>
    <x v="1"/>
    <x v="0"/>
  </r>
  <r>
    <s v="YQL-63755-365"/>
    <x v="117"/>
    <s v="78570-76770-LB"/>
    <s v="A-M-0.2"/>
    <n v="4"/>
    <x v="473"/>
    <s v="cbeinee7@xinhuanet.com"/>
    <x v="0"/>
    <s v="Ara"/>
    <s v="M"/>
    <x v="3"/>
    <n v="3.375"/>
    <n v="13.5"/>
    <x v="2"/>
    <x v="0"/>
    <x v="0"/>
  </r>
  <r>
    <s v="RKW-81145-984"/>
    <x v="406"/>
    <s v="98661-69719-VI"/>
    <s v="L-L-1"/>
    <n v="3"/>
    <x v="474"/>
    <s v="cbakeupe8@globo.com"/>
    <x v="0"/>
    <s v="Lib"/>
    <s v="L"/>
    <x v="0"/>
    <n v="15.85"/>
    <n v="47.55"/>
    <x v="3"/>
    <x v="1"/>
    <x v="1"/>
  </r>
  <r>
    <s v="MBT-23379-866"/>
    <x v="407"/>
    <s v="82990-92703-IX"/>
    <s v="L-L-1"/>
    <n v="5"/>
    <x v="475"/>
    <s v="nhelkine9@example.com"/>
    <x v="0"/>
    <s v="Lib"/>
    <s v="L"/>
    <x v="0"/>
    <n v="15.85"/>
    <n v="79.25"/>
    <x v="3"/>
    <x v="1"/>
    <x v="1"/>
  </r>
  <r>
    <s v="GEJ-39834-935"/>
    <x v="408"/>
    <s v="49412-86877-VY"/>
    <s v="L-M-0.2"/>
    <n v="6"/>
    <x v="476"/>
    <s v="pwitheringtonea@networkadvertising.org"/>
    <x v="0"/>
    <s v="Lib"/>
    <s v="M"/>
    <x v="3"/>
    <n v="4.3650000000000002"/>
    <n v="26.19"/>
    <x v="3"/>
    <x v="0"/>
    <x v="0"/>
  </r>
  <r>
    <s v="KRW-91640-596"/>
    <x v="409"/>
    <s v="70879-00984-FJ"/>
    <s v="R-L-0.5"/>
    <n v="3"/>
    <x v="477"/>
    <s v="ttilzeyeb@hostgator.com"/>
    <x v="0"/>
    <s v="Rob"/>
    <s v="L"/>
    <x v="1"/>
    <n v="7.169999999999999"/>
    <n v="21.509999999999998"/>
    <x v="0"/>
    <x v="1"/>
    <x v="1"/>
  </r>
  <r>
    <s v="AOT-70449-651"/>
    <x v="410"/>
    <s v="53414-73391-CR"/>
    <s v="R-D-2.5"/>
    <n v="5"/>
    <x v="478"/>
    <s v=""/>
    <x v="0"/>
    <s v="Rob"/>
    <s v="D"/>
    <x v="2"/>
    <n v="20.584999999999997"/>
    <n v="102.92499999999998"/>
    <x v="0"/>
    <x v="2"/>
    <x v="0"/>
  </r>
  <r>
    <s v="DGC-21813-731"/>
    <x v="127"/>
    <s v="43606-83072-OA"/>
    <s v="L-D-0.2"/>
    <n v="2"/>
    <x v="479"/>
    <s v=""/>
    <x v="0"/>
    <s v="Lib"/>
    <s v="D"/>
    <x v="3"/>
    <n v="3.8849999999999998"/>
    <n v="7.77"/>
    <x v="3"/>
    <x v="2"/>
    <x v="1"/>
  </r>
  <r>
    <s v="JBE-92943-643"/>
    <x v="411"/>
    <s v="84466-22864-CE"/>
    <s v="E-D-2.5"/>
    <n v="5"/>
    <x v="480"/>
    <s v="kimortsee@alexa.com"/>
    <x v="0"/>
    <s v="Exc"/>
    <s v="D"/>
    <x v="2"/>
    <n v="27.945"/>
    <n v="139.72499999999999"/>
    <x v="1"/>
    <x v="2"/>
    <x v="1"/>
  </r>
  <r>
    <s v="ZIL-34948-499"/>
    <x v="112"/>
    <s v="66458-91190-YC"/>
    <s v="A-D-0.5"/>
    <n v="2"/>
    <x v="464"/>
    <s v="murione5@alexa.com"/>
    <x v="1"/>
    <s v="Ara"/>
    <s v="D"/>
    <x v="1"/>
    <n v="5.97"/>
    <n v="11.94"/>
    <x v="2"/>
    <x v="2"/>
    <x v="0"/>
  </r>
  <r>
    <s v="JSU-23781-256"/>
    <x v="412"/>
    <s v="76499-89100-JQ"/>
    <s v="L-D-0.2"/>
    <n v="1"/>
    <x v="481"/>
    <s v="marmisteadeg@blogtalkradio.com"/>
    <x v="0"/>
    <s v="Lib"/>
    <s v="D"/>
    <x v="3"/>
    <n v="3.8849999999999998"/>
    <n v="3.8849999999999998"/>
    <x v="3"/>
    <x v="2"/>
    <x v="1"/>
  </r>
  <r>
    <s v="JSU-23781-256"/>
    <x v="412"/>
    <s v="76499-89100-JQ"/>
    <s v="R-M-1"/>
    <n v="4"/>
    <x v="481"/>
    <s v="marmisteadeg@blogtalkradio.com"/>
    <x v="0"/>
    <s v="Rob"/>
    <s v="M"/>
    <x v="0"/>
    <n v="9.9499999999999993"/>
    <n v="39.799999999999997"/>
    <x v="0"/>
    <x v="0"/>
    <x v="1"/>
  </r>
  <r>
    <s v="VPX-44956-367"/>
    <x v="413"/>
    <s v="39582-35773-ZJ"/>
    <s v="R-M-0.5"/>
    <n v="5"/>
    <x v="482"/>
    <s v="vupstoneei@google.pl"/>
    <x v="0"/>
    <s v="Rob"/>
    <s v="M"/>
    <x v="1"/>
    <n v="5.97"/>
    <n v="29.849999999999998"/>
    <x v="0"/>
    <x v="0"/>
    <x v="1"/>
  </r>
  <r>
    <s v="VTB-46451-959"/>
    <x v="414"/>
    <s v="66240-46962-IO"/>
    <s v="L-D-2.5"/>
    <n v="1"/>
    <x v="483"/>
    <s v="bbeelbyej@rediff.com"/>
    <x v="1"/>
    <s v="Lib"/>
    <s v="D"/>
    <x v="2"/>
    <n v="29.784999999999997"/>
    <n v="29.784999999999997"/>
    <x v="3"/>
    <x v="2"/>
    <x v="1"/>
  </r>
  <r>
    <s v="DNZ-11665-950"/>
    <x v="415"/>
    <s v="10637-45522-ID"/>
    <s v="L-L-2.5"/>
    <n v="2"/>
    <x v="484"/>
    <s v=""/>
    <x v="0"/>
    <s v="Lib"/>
    <s v="L"/>
    <x v="2"/>
    <n v="36.454999999999998"/>
    <n v="72.91"/>
    <x v="3"/>
    <x v="1"/>
    <x v="1"/>
  </r>
  <r>
    <s v="ITR-54735-364"/>
    <x v="416"/>
    <s v="92599-58687-CS"/>
    <s v="R-D-0.2"/>
    <n v="5"/>
    <x v="485"/>
    <s v=""/>
    <x v="0"/>
    <s v="Rob"/>
    <s v="D"/>
    <x v="3"/>
    <n v="2.6849999999999996"/>
    <n v="13.424999999999997"/>
    <x v="0"/>
    <x v="2"/>
    <x v="0"/>
  </r>
  <r>
    <s v="YDS-02797-307"/>
    <x v="417"/>
    <s v="06058-48844-PI"/>
    <s v="E-M-2.5"/>
    <n v="4"/>
    <x v="486"/>
    <s v="wspeechlyem@amazon.com"/>
    <x v="0"/>
    <s v="Exc"/>
    <s v="M"/>
    <x v="2"/>
    <n v="31.624999999999996"/>
    <n v="126.49999999999999"/>
    <x v="1"/>
    <x v="0"/>
    <x v="0"/>
  </r>
  <r>
    <s v="BPG-68988-842"/>
    <x v="418"/>
    <s v="53631-24432-SY"/>
    <s v="E-M-0.5"/>
    <n v="5"/>
    <x v="487"/>
    <s v="iphillpoten@buzzfeed.com"/>
    <x v="2"/>
    <s v="Exc"/>
    <s v="M"/>
    <x v="1"/>
    <n v="8.25"/>
    <n v="41.25"/>
    <x v="1"/>
    <x v="0"/>
    <x v="1"/>
  </r>
  <r>
    <s v="XZG-51938-658"/>
    <x v="419"/>
    <s v="18275-73980-KL"/>
    <s v="E-L-0.5"/>
    <n v="6"/>
    <x v="488"/>
    <s v="lpennaccieo@statcounter.com"/>
    <x v="0"/>
    <s v="Exc"/>
    <s v="L"/>
    <x v="1"/>
    <n v="8.91"/>
    <n v="53.46"/>
    <x v="1"/>
    <x v="1"/>
    <x v="1"/>
  </r>
  <r>
    <s v="KAR-24978-271"/>
    <x v="420"/>
    <s v="23187-65750-HZ"/>
    <s v="R-M-1"/>
    <n v="6"/>
    <x v="489"/>
    <s v="sarpinep@moonfruit.com"/>
    <x v="0"/>
    <s v="Rob"/>
    <s v="M"/>
    <x v="0"/>
    <n v="9.9499999999999993"/>
    <n v="59.699999999999996"/>
    <x v="0"/>
    <x v="0"/>
    <x v="1"/>
  </r>
  <r>
    <s v="FQK-28730-361"/>
    <x v="421"/>
    <s v="22725-79522-GP"/>
    <s v="R-M-1"/>
    <n v="6"/>
    <x v="490"/>
    <s v="dfrieseq@cargocollective.com"/>
    <x v="0"/>
    <s v="Rob"/>
    <s v="M"/>
    <x v="0"/>
    <n v="9.9499999999999993"/>
    <n v="59.699999999999996"/>
    <x v="0"/>
    <x v="0"/>
    <x v="1"/>
  </r>
  <r>
    <s v="BGB-67996-089"/>
    <x v="422"/>
    <s v="06279-72603-JE"/>
    <s v="R-D-1"/>
    <n v="5"/>
    <x v="491"/>
    <s v="rsharerer@flavors.me"/>
    <x v="0"/>
    <s v="Rob"/>
    <s v="D"/>
    <x v="0"/>
    <n v="8.9499999999999993"/>
    <n v="44.75"/>
    <x v="0"/>
    <x v="2"/>
    <x v="1"/>
  </r>
  <r>
    <s v="XMC-20620-809"/>
    <x v="423"/>
    <s v="83543-79246-ON"/>
    <s v="E-M-0.5"/>
    <n v="2"/>
    <x v="492"/>
    <s v="nnasebyes@umich.edu"/>
    <x v="0"/>
    <s v="Exc"/>
    <s v="M"/>
    <x v="1"/>
    <n v="8.25"/>
    <n v="16.5"/>
    <x v="1"/>
    <x v="0"/>
    <x v="0"/>
  </r>
  <r>
    <s v="ZSO-58292-191"/>
    <x v="109"/>
    <s v="66794-66795-VW"/>
    <s v="R-D-0.5"/>
    <n v="4"/>
    <x v="493"/>
    <s v=""/>
    <x v="0"/>
    <s v="Rob"/>
    <s v="D"/>
    <x v="1"/>
    <n v="5.3699999999999992"/>
    <n v="21.479999999999997"/>
    <x v="0"/>
    <x v="2"/>
    <x v="1"/>
  </r>
  <r>
    <s v="LWJ-06793-303"/>
    <x v="204"/>
    <s v="95424-67020-AP"/>
    <s v="R-M-2.5"/>
    <n v="2"/>
    <x v="494"/>
    <s v="koculleneu@ca.gov"/>
    <x v="1"/>
    <s v="Rob"/>
    <s v="M"/>
    <x v="2"/>
    <n v="22.884999999999998"/>
    <n v="45.769999999999996"/>
    <x v="0"/>
    <x v="0"/>
    <x v="0"/>
  </r>
  <r>
    <s v="FLM-82229-989"/>
    <x v="424"/>
    <s v="73017-69644-MS"/>
    <s v="L-L-0.2"/>
    <n v="2"/>
    <x v="495"/>
    <s v=""/>
    <x v="1"/>
    <s v="Lib"/>
    <s v="L"/>
    <x v="3"/>
    <n v="4.7549999999999999"/>
    <n v="9.51"/>
    <x v="3"/>
    <x v="1"/>
    <x v="1"/>
  </r>
  <r>
    <s v="CPV-90280-133"/>
    <x v="13"/>
    <s v="66458-91190-YC"/>
    <s v="R-D-0.2"/>
    <n v="3"/>
    <x v="464"/>
    <s v="murione5@alexa.com"/>
    <x v="1"/>
    <s v="Rob"/>
    <s v="D"/>
    <x v="3"/>
    <n v="2.6849999999999996"/>
    <n v="8.0549999999999997"/>
    <x v="0"/>
    <x v="2"/>
    <x v="0"/>
  </r>
  <r>
    <s v="OGW-60685-912"/>
    <x v="224"/>
    <s v="67423-10113-LM"/>
    <s v="E-D-2.5"/>
    <n v="4"/>
    <x v="496"/>
    <s v="hbranganex@woothemes.com"/>
    <x v="0"/>
    <s v="Exc"/>
    <s v="D"/>
    <x v="2"/>
    <n v="27.945"/>
    <n v="111.78"/>
    <x v="1"/>
    <x v="2"/>
    <x v="0"/>
  </r>
  <r>
    <s v="DEC-11160-362"/>
    <x v="220"/>
    <s v="48582-05061-RY"/>
    <s v="R-D-0.2"/>
    <n v="4"/>
    <x v="497"/>
    <s v="agallyoney@engadget.com"/>
    <x v="0"/>
    <s v="Rob"/>
    <s v="D"/>
    <x v="3"/>
    <n v="2.6849999999999996"/>
    <n v="10.739999999999998"/>
    <x v="0"/>
    <x v="2"/>
    <x v="0"/>
  </r>
  <r>
    <s v="WCT-07869-499"/>
    <x v="91"/>
    <s v="32031-49093-KE"/>
    <s v="R-D-0.5"/>
    <n v="5"/>
    <x v="498"/>
    <s v="bdomangeez@yahoo.co.jp"/>
    <x v="0"/>
    <s v="Rob"/>
    <s v="D"/>
    <x v="1"/>
    <n v="5.3699999999999992"/>
    <n v="26.849999999999994"/>
    <x v="0"/>
    <x v="2"/>
    <x v="1"/>
  </r>
  <r>
    <s v="FHD-89872-325"/>
    <x v="425"/>
    <s v="31715-98714-OO"/>
    <s v="L-L-1"/>
    <n v="4"/>
    <x v="499"/>
    <s v="koslerf0@gmpg.org"/>
    <x v="0"/>
    <s v="Lib"/>
    <s v="L"/>
    <x v="0"/>
    <n v="15.85"/>
    <n v="63.4"/>
    <x v="3"/>
    <x v="1"/>
    <x v="0"/>
  </r>
  <r>
    <s v="AZF-45991-584"/>
    <x v="426"/>
    <s v="73759-17258-KA"/>
    <s v="A-D-2.5"/>
    <n v="1"/>
    <x v="500"/>
    <s v=""/>
    <x v="1"/>
    <s v="Ara"/>
    <s v="D"/>
    <x v="2"/>
    <n v="22.884999999999998"/>
    <n v="22.884999999999998"/>
    <x v="2"/>
    <x v="2"/>
    <x v="0"/>
  </r>
  <r>
    <s v="MDG-14481-513"/>
    <x v="427"/>
    <s v="64897-79178-MH"/>
    <s v="A-M-2.5"/>
    <n v="4"/>
    <x v="501"/>
    <s v="zpellettf2@dailymotion.com"/>
    <x v="0"/>
    <s v="Ara"/>
    <s v="M"/>
    <x v="2"/>
    <n v="25.874999999999996"/>
    <n v="103.49999999999999"/>
    <x v="2"/>
    <x v="0"/>
    <x v="1"/>
  </r>
  <r>
    <s v="OFN-49424-848"/>
    <x v="428"/>
    <s v="73346-85564-JB"/>
    <s v="R-L-2.5"/>
    <n v="2"/>
    <x v="502"/>
    <s v="isprakesf3@spiegel.de"/>
    <x v="0"/>
    <s v="Rob"/>
    <s v="L"/>
    <x v="2"/>
    <n v="27.484999999999996"/>
    <n v="54.969999999999992"/>
    <x v="0"/>
    <x v="1"/>
    <x v="1"/>
  </r>
  <r>
    <s v="NFA-03411-746"/>
    <x v="383"/>
    <s v="07476-13102-NJ"/>
    <s v="A-L-0.5"/>
    <n v="2"/>
    <x v="503"/>
    <s v="hfromantf4@ucsd.edu"/>
    <x v="0"/>
    <s v="Ara"/>
    <s v="L"/>
    <x v="1"/>
    <n v="7.77"/>
    <n v="15.54"/>
    <x v="2"/>
    <x v="1"/>
    <x v="1"/>
  </r>
  <r>
    <s v="CYM-74988-450"/>
    <x v="156"/>
    <s v="87223-37422-SK"/>
    <s v="L-D-0.2"/>
    <n v="4"/>
    <x v="504"/>
    <s v="rflearf5@artisteer.com"/>
    <x v="2"/>
    <s v="Lib"/>
    <s v="D"/>
    <x v="3"/>
    <n v="3.8849999999999998"/>
    <n v="15.54"/>
    <x v="3"/>
    <x v="2"/>
    <x v="1"/>
  </r>
  <r>
    <s v="WTV-24996-658"/>
    <x v="429"/>
    <s v="57837-15577-YK"/>
    <s v="E-D-2.5"/>
    <n v="3"/>
    <x v="505"/>
    <s v=""/>
    <x v="1"/>
    <s v="Exc"/>
    <s v="D"/>
    <x v="2"/>
    <n v="27.945"/>
    <n v="83.835000000000008"/>
    <x v="1"/>
    <x v="2"/>
    <x v="1"/>
  </r>
  <r>
    <s v="DSL-69915-544"/>
    <x v="103"/>
    <s v="10142-55267-YO"/>
    <s v="R-L-0.2"/>
    <n v="3"/>
    <x v="506"/>
    <s v="wlightollersf9@baidu.com"/>
    <x v="0"/>
    <s v="Rob"/>
    <s v="L"/>
    <x v="3"/>
    <n v="3.5849999999999995"/>
    <n v="10.754999999999999"/>
    <x v="0"/>
    <x v="1"/>
    <x v="0"/>
  </r>
  <r>
    <s v="NBT-35757-542"/>
    <x v="361"/>
    <s v="73647-66148-VM"/>
    <s v="E-L-0.2"/>
    <n v="3"/>
    <x v="507"/>
    <s v="bmundenf8@elpais.com"/>
    <x v="0"/>
    <s v="Exc"/>
    <s v="L"/>
    <x v="3"/>
    <n v="4.4550000000000001"/>
    <n v="13.365"/>
    <x v="1"/>
    <x v="1"/>
    <x v="0"/>
  </r>
  <r>
    <s v="OYU-25085-528"/>
    <x v="120"/>
    <s v="10142-55267-YO"/>
    <s v="E-L-0.2"/>
    <n v="4"/>
    <x v="506"/>
    <s v="wlightollersf9@baidu.com"/>
    <x v="0"/>
    <s v="Exc"/>
    <s v="L"/>
    <x v="3"/>
    <n v="4.4550000000000001"/>
    <n v="17.82"/>
    <x v="1"/>
    <x v="1"/>
    <x v="0"/>
  </r>
  <r>
    <s v="XCG-07109-195"/>
    <x v="430"/>
    <s v="92976-19453-DT"/>
    <s v="L-D-0.2"/>
    <n v="6"/>
    <x v="508"/>
    <s v="nbrakespearfa@rediff.com"/>
    <x v="0"/>
    <s v="Lib"/>
    <s v="D"/>
    <x v="3"/>
    <n v="3.8849999999999998"/>
    <n v="23.31"/>
    <x v="3"/>
    <x v="2"/>
    <x v="0"/>
  </r>
  <r>
    <s v="YZA-25234-630"/>
    <x v="125"/>
    <s v="89757-51438-HX"/>
    <s v="E-D-0.2"/>
    <n v="2"/>
    <x v="509"/>
    <s v="mglawsopfb@reverbnation.com"/>
    <x v="0"/>
    <s v="Exc"/>
    <s v="D"/>
    <x v="3"/>
    <n v="3.645"/>
    <n v="7.29"/>
    <x v="1"/>
    <x v="2"/>
    <x v="1"/>
  </r>
  <r>
    <s v="OKU-29966-417"/>
    <x v="431"/>
    <s v="76192-13390-HZ"/>
    <s v="E-L-0.2"/>
    <n v="4"/>
    <x v="510"/>
    <s v="galbertsfc@etsy.com"/>
    <x v="2"/>
    <s v="Exc"/>
    <s v="L"/>
    <x v="3"/>
    <n v="4.4550000000000001"/>
    <n v="17.82"/>
    <x v="1"/>
    <x v="1"/>
    <x v="0"/>
  </r>
  <r>
    <s v="MEX-29350-659"/>
    <x v="40"/>
    <s v="02009-87294-SY"/>
    <s v="E-M-1"/>
    <n v="5"/>
    <x v="511"/>
    <s v="vpolglasefd@about.me"/>
    <x v="0"/>
    <s v="Exc"/>
    <s v="M"/>
    <x v="0"/>
    <n v="13.75"/>
    <n v="68.75"/>
    <x v="1"/>
    <x v="0"/>
    <x v="1"/>
  </r>
  <r>
    <s v="NOY-99738-977"/>
    <x v="432"/>
    <s v="82872-34456-LJ"/>
    <s v="R-L-2.5"/>
    <n v="2"/>
    <x v="512"/>
    <s v=""/>
    <x v="2"/>
    <s v="Rob"/>
    <s v="L"/>
    <x v="2"/>
    <n v="27.484999999999996"/>
    <n v="54.969999999999992"/>
    <x v="0"/>
    <x v="1"/>
    <x v="0"/>
  </r>
  <r>
    <s v="TCR-01064-030"/>
    <x v="254"/>
    <s v="13181-04387-LI"/>
    <s v="E-M-1"/>
    <n v="6"/>
    <x v="513"/>
    <s v="sbuschff@so-net.ne.jp"/>
    <x v="1"/>
    <s v="Exc"/>
    <s v="M"/>
    <x v="0"/>
    <n v="13.75"/>
    <n v="82.5"/>
    <x v="1"/>
    <x v="0"/>
    <x v="1"/>
  </r>
  <r>
    <s v="YUL-42750-776"/>
    <x v="219"/>
    <s v="24845-36117-TI"/>
    <s v="L-M-0.2"/>
    <n v="2"/>
    <x v="514"/>
    <s v="craisbeckfg@webnode.com"/>
    <x v="0"/>
    <s v="Lib"/>
    <s v="M"/>
    <x v="3"/>
    <n v="4.3650000000000002"/>
    <n v="8.73"/>
    <x v="3"/>
    <x v="0"/>
    <x v="0"/>
  </r>
  <r>
    <s v="XQJ-86887-506"/>
    <x v="433"/>
    <s v="66458-91190-YC"/>
    <s v="E-L-1"/>
    <n v="4"/>
    <x v="464"/>
    <s v="murione5@alexa.com"/>
    <x v="1"/>
    <s v="Exc"/>
    <s v="L"/>
    <x v="0"/>
    <n v="14.85"/>
    <n v="59.4"/>
    <x v="1"/>
    <x v="1"/>
    <x v="0"/>
  </r>
  <r>
    <s v="CUN-90044-279"/>
    <x v="434"/>
    <s v="86646-65810-TD"/>
    <s v="L-D-0.2"/>
    <n v="4"/>
    <x v="515"/>
    <s v=""/>
    <x v="0"/>
    <s v="Lib"/>
    <s v="D"/>
    <x v="3"/>
    <n v="3.8849999999999998"/>
    <n v="15.54"/>
    <x v="3"/>
    <x v="2"/>
    <x v="0"/>
  </r>
  <r>
    <s v="ICC-73030-502"/>
    <x v="435"/>
    <s v="59480-02795-IU"/>
    <s v="A-L-1"/>
    <n v="3"/>
    <x v="516"/>
    <s v="raynoldfj@ustream.tv"/>
    <x v="0"/>
    <s v="Ara"/>
    <s v="L"/>
    <x v="0"/>
    <n v="12.95"/>
    <n v="38.849999999999994"/>
    <x v="2"/>
    <x v="1"/>
    <x v="0"/>
  </r>
  <r>
    <s v="ADP-04506-084"/>
    <x v="436"/>
    <s v="61809-87758-LJ"/>
    <s v="E-M-2.5"/>
    <n v="6"/>
    <x v="517"/>
    <s v=""/>
    <x v="0"/>
    <s v="Exc"/>
    <s v="M"/>
    <x v="2"/>
    <n v="31.624999999999996"/>
    <n v="189.74999999999997"/>
    <x v="1"/>
    <x v="0"/>
    <x v="0"/>
  </r>
  <r>
    <s v="PNU-22150-408"/>
    <x v="437"/>
    <s v="77408-43873-RS"/>
    <s v="A-D-0.2"/>
    <n v="6"/>
    <x v="518"/>
    <s v=""/>
    <x v="1"/>
    <s v="Ara"/>
    <s v="D"/>
    <x v="3"/>
    <n v="2.9849999999999999"/>
    <n v="17.91"/>
    <x v="2"/>
    <x v="2"/>
    <x v="0"/>
  </r>
  <r>
    <s v="VSQ-07182-513"/>
    <x v="438"/>
    <s v="18366-65239-WF"/>
    <s v="L-L-0.2"/>
    <n v="6"/>
    <x v="519"/>
    <s v="bgrecefm@naver.com"/>
    <x v="2"/>
    <s v="Lib"/>
    <s v="L"/>
    <x v="3"/>
    <n v="4.7549999999999999"/>
    <n v="28.53"/>
    <x v="3"/>
    <x v="1"/>
    <x v="1"/>
  </r>
  <r>
    <s v="SPF-31673-217"/>
    <x v="439"/>
    <s v="19485-98072-PS"/>
    <s v="E-M-1"/>
    <n v="6"/>
    <x v="520"/>
    <s v="dflintiffg1@e-recht24.de"/>
    <x v="2"/>
    <s v="Exc"/>
    <s v="M"/>
    <x v="0"/>
    <n v="13.75"/>
    <n v="82.5"/>
    <x v="1"/>
    <x v="0"/>
    <x v="1"/>
  </r>
  <r>
    <s v="NEX-63825-598"/>
    <x v="175"/>
    <s v="72072-33025-SD"/>
    <s v="R-L-0.5"/>
    <n v="2"/>
    <x v="521"/>
    <s v="athysfo@cdc.gov"/>
    <x v="0"/>
    <s v="Rob"/>
    <s v="L"/>
    <x v="1"/>
    <n v="7.169999999999999"/>
    <n v="14.339999999999998"/>
    <x v="0"/>
    <x v="1"/>
    <x v="1"/>
  </r>
  <r>
    <s v="XPG-66112-335"/>
    <x v="440"/>
    <s v="58118-22461-GC"/>
    <s v="R-D-2.5"/>
    <n v="4"/>
    <x v="522"/>
    <s v="jchuggfp@about.me"/>
    <x v="0"/>
    <s v="Rob"/>
    <s v="D"/>
    <x v="2"/>
    <n v="20.584999999999997"/>
    <n v="82.339999999999989"/>
    <x v="0"/>
    <x v="2"/>
    <x v="1"/>
  </r>
  <r>
    <s v="NSQ-72210-345"/>
    <x v="441"/>
    <s v="90940-63327-DJ"/>
    <s v="A-M-0.2"/>
    <n v="6"/>
    <x v="523"/>
    <s v="akelstonfq@sakura.ne.jp"/>
    <x v="0"/>
    <s v="Ara"/>
    <s v="M"/>
    <x v="3"/>
    <n v="3.375"/>
    <n v="20.25"/>
    <x v="2"/>
    <x v="0"/>
    <x v="0"/>
  </r>
  <r>
    <s v="XRR-28376-277"/>
    <x v="442"/>
    <s v="64481-42546-II"/>
    <s v="R-L-2.5"/>
    <n v="6"/>
    <x v="524"/>
    <s v=""/>
    <x v="1"/>
    <s v="Rob"/>
    <s v="L"/>
    <x v="2"/>
    <n v="27.484999999999996"/>
    <n v="164.90999999999997"/>
    <x v="0"/>
    <x v="1"/>
    <x v="1"/>
  </r>
  <r>
    <s v="WHQ-25197-475"/>
    <x v="443"/>
    <s v="27536-28463-NJ"/>
    <s v="L-L-0.2"/>
    <n v="4"/>
    <x v="525"/>
    <s v="cmottramfs@harvard.edu"/>
    <x v="0"/>
    <s v="Lib"/>
    <s v="L"/>
    <x v="3"/>
    <n v="4.7549999999999999"/>
    <n v="19.02"/>
    <x v="3"/>
    <x v="1"/>
    <x v="0"/>
  </r>
  <r>
    <s v="HMB-30634-745"/>
    <x v="216"/>
    <s v="19485-98072-PS"/>
    <s v="A-D-2.5"/>
    <n v="6"/>
    <x v="520"/>
    <s v="dflintiffg1@e-recht24.de"/>
    <x v="2"/>
    <s v="Ara"/>
    <s v="D"/>
    <x v="2"/>
    <n v="22.884999999999998"/>
    <n v="137.31"/>
    <x v="2"/>
    <x v="2"/>
    <x v="1"/>
  </r>
  <r>
    <s v="XTL-68000-371"/>
    <x v="444"/>
    <s v="70140-82812-KD"/>
    <s v="A-M-0.5"/>
    <n v="4"/>
    <x v="526"/>
    <s v="dsangwinfu@weebly.com"/>
    <x v="0"/>
    <s v="Ara"/>
    <s v="M"/>
    <x v="1"/>
    <n v="6.75"/>
    <n v="27"/>
    <x v="2"/>
    <x v="0"/>
    <x v="1"/>
  </r>
  <r>
    <s v="YES-51109-625"/>
    <x v="37"/>
    <s v="91895-55605-LS"/>
    <s v="E-L-0.5"/>
    <n v="4"/>
    <x v="527"/>
    <s v="eaizikowitzfv@virginia.edu"/>
    <x v="2"/>
    <s v="Exc"/>
    <s v="L"/>
    <x v="1"/>
    <n v="8.91"/>
    <n v="35.64"/>
    <x v="1"/>
    <x v="1"/>
    <x v="1"/>
  </r>
  <r>
    <s v="EAY-89850-211"/>
    <x v="445"/>
    <s v="43155-71724-XP"/>
    <s v="A-D-0.2"/>
    <n v="2"/>
    <x v="528"/>
    <s v=""/>
    <x v="0"/>
    <s v="Ara"/>
    <s v="D"/>
    <x v="3"/>
    <n v="2.9849999999999999"/>
    <n v="5.97"/>
    <x v="2"/>
    <x v="2"/>
    <x v="0"/>
  </r>
  <r>
    <s v="IOQ-84840-827"/>
    <x v="446"/>
    <s v="32038-81174-JF"/>
    <s v="A-M-1"/>
    <n v="6"/>
    <x v="529"/>
    <s v="cvenourfx@ask.com"/>
    <x v="0"/>
    <s v="Ara"/>
    <s v="M"/>
    <x v="0"/>
    <n v="11.25"/>
    <n v="67.5"/>
    <x v="2"/>
    <x v="0"/>
    <x v="1"/>
  </r>
  <r>
    <s v="FBD-56220-430"/>
    <x v="245"/>
    <s v="59205-20324-NB"/>
    <s v="R-L-0.2"/>
    <n v="6"/>
    <x v="530"/>
    <s v="mharbyfy@163.com"/>
    <x v="0"/>
    <s v="Rob"/>
    <s v="L"/>
    <x v="3"/>
    <n v="3.5849999999999995"/>
    <n v="21.509999999999998"/>
    <x v="0"/>
    <x v="1"/>
    <x v="0"/>
  </r>
  <r>
    <s v="COV-52659-202"/>
    <x v="447"/>
    <s v="99899-54612-NX"/>
    <s v="L-M-2.5"/>
    <n v="2"/>
    <x v="531"/>
    <s v="rthickpennyfz@cafepress.com"/>
    <x v="0"/>
    <s v="Lib"/>
    <s v="M"/>
    <x v="2"/>
    <n v="33.464999999999996"/>
    <n v="66.929999999999993"/>
    <x v="3"/>
    <x v="0"/>
    <x v="1"/>
  </r>
  <r>
    <s v="YUO-76652-814"/>
    <x v="448"/>
    <s v="26248-84194-FI"/>
    <s v="A-D-0.2"/>
    <n v="6"/>
    <x v="532"/>
    <s v="pormerodg0@redcross.org"/>
    <x v="0"/>
    <s v="Ara"/>
    <s v="D"/>
    <x v="3"/>
    <n v="2.9849999999999999"/>
    <n v="17.91"/>
    <x v="2"/>
    <x v="2"/>
    <x v="1"/>
  </r>
  <r>
    <s v="PBT-36926-102"/>
    <x v="344"/>
    <s v="19485-98072-PS"/>
    <s v="L-M-1"/>
    <n v="4"/>
    <x v="520"/>
    <s v="dflintiffg1@e-recht24.de"/>
    <x v="2"/>
    <s v="Lib"/>
    <s v="M"/>
    <x v="0"/>
    <n v="14.55"/>
    <n v="58.2"/>
    <x v="3"/>
    <x v="0"/>
    <x v="1"/>
  </r>
  <r>
    <s v="BLV-60087-454"/>
    <x v="152"/>
    <s v="84493-71314-WX"/>
    <s v="E-L-0.2"/>
    <n v="3"/>
    <x v="533"/>
    <s v="tzanettig2@gravatar.com"/>
    <x v="1"/>
    <s v="Exc"/>
    <s v="L"/>
    <x v="3"/>
    <n v="4.4550000000000001"/>
    <n v="13.365"/>
    <x v="1"/>
    <x v="1"/>
    <x v="1"/>
  </r>
  <r>
    <s v="BLV-60087-454"/>
    <x v="152"/>
    <s v="84493-71314-WX"/>
    <s v="A-M-0.5"/>
    <n v="5"/>
    <x v="533"/>
    <s v="tzanettig2@gravatar.com"/>
    <x v="1"/>
    <s v="Ara"/>
    <s v="M"/>
    <x v="1"/>
    <n v="6.75"/>
    <n v="33.75"/>
    <x v="2"/>
    <x v="0"/>
    <x v="1"/>
  </r>
  <r>
    <s v="QYC-63914-195"/>
    <x v="449"/>
    <s v="39789-43945-IV"/>
    <s v="E-L-1"/>
    <n v="3"/>
    <x v="534"/>
    <s v="rkirtleyg4@hatena.ne.jp"/>
    <x v="0"/>
    <s v="Exc"/>
    <s v="L"/>
    <x v="0"/>
    <n v="14.85"/>
    <n v="44.55"/>
    <x v="1"/>
    <x v="1"/>
    <x v="0"/>
  </r>
  <r>
    <s v="OIB-77163-890"/>
    <x v="450"/>
    <s v="38972-89678-ZM"/>
    <s v="E-L-0.5"/>
    <n v="5"/>
    <x v="535"/>
    <s v="cclemencetg5@weather.com"/>
    <x v="2"/>
    <s v="Exc"/>
    <s v="L"/>
    <x v="1"/>
    <n v="8.91"/>
    <n v="44.55"/>
    <x v="1"/>
    <x v="1"/>
    <x v="0"/>
  </r>
  <r>
    <s v="SGS-87525-238"/>
    <x v="451"/>
    <s v="91465-84526-IJ"/>
    <s v="E-D-1"/>
    <n v="5"/>
    <x v="536"/>
    <s v="rdonetg6@oakley.com"/>
    <x v="0"/>
    <s v="Exc"/>
    <s v="D"/>
    <x v="0"/>
    <n v="12.15"/>
    <n v="60.75"/>
    <x v="1"/>
    <x v="2"/>
    <x v="1"/>
  </r>
  <r>
    <s v="GQR-12490-152"/>
    <x v="83"/>
    <s v="22832-98538-RB"/>
    <s v="R-L-0.2"/>
    <n v="1"/>
    <x v="537"/>
    <s v="sgaweng7@creativecommons.org"/>
    <x v="0"/>
    <s v="Rob"/>
    <s v="L"/>
    <x v="3"/>
    <n v="3.5849999999999995"/>
    <n v="3.5849999999999995"/>
    <x v="0"/>
    <x v="1"/>
    <x v="0"/>
  </r>
  <r>
    <s v="UOJ-28238-299"/>
    <x v="452"/>
    <s v="30844-91890-ZA"/>
    <s v="R-L-0.2"/>
    <n v="6"/>
    <x v="538"/>
    <s v="rreadieg8@guardian.co.uk"/>
    <x v="0"/>
    <s v="Rob"/>
    <s v="L"/>
    <x v="3"/>
    <n v="3.5849999999999995"/>
    <n v="21.509999999999998"/>
    <x v="0"/>
    <x v="1"/>
    <x v="1"/>
  </r>
  <r>
    <s v="ETD-58130-674"/>
    <x v="453"/>
    <s v="05325-97750-WP"/>
    <s v="E-M-0.5"/>
    <n v="2"/>
    <x v="539"/>
    <s v="cverissimogh@theglobeandmail.com"/>
    <x v="2"/>
    <s v="Exc"/>
    <s v="M"/>
    <x v="1"/>
    <n v="8.25"/>
    <n v="16.5"/>
    <x v="1"/>
    <x v="0"/>
    <x v="0"/>
  </r>
  <r>
    <s v="UPF-60123-025"/>
    <x v="454"/>
    <s v="88992-49081-AT"/>
    <s v="R-L-2.5"/>
    <n v="3"/>
    <x v="540"/>
    <s v=""/>
    <x v="0"/>
    <s v="Rob"/>
    <s v="L"/>
    <x v="2"/>
    <n v="27.484999999999996"/>
    <n v="82.454999999999984"/>
    <x v="0"/>
    <x v="1"/>
    <x v="1"/>
  </r>
  <r>
    <s v="NQS-01613-687"/>
    <x v="455"/>
    <s v="10204-31464-SA"/>
    <s v="L-D-0.5"/>
    <n v="1"/>
    <x v="541"/>
    <s v="bogb@elpais.com"/>
    <x v="0"/>
    <s v="Lib"/>
    <s v="D"/>
    <x v="1"/>
    <n v="7.77"/>
    <n v="7.77"/>
    <x v="3"/>
    <x v="2"/>
    <x v="0"/>
  </r>
  <r>
    <s v="MGH-36050-573"/>
    <x v="456"/>
    <s v="75156-80911-YT"/>
    <s v="R-M-0.5"/>
    <n v="2"/>
    <x v="542"/>
    <s v="vstansburygc@unblog.fr"/>
    <x v="0"/>
    <s v="Rob"/>
    <s v="M"/>
    <x v="1"/>
    <n v="5.97"/>
    <n v="11.94"/>
    <x v="0"/>
    <x v="0"/>
    <x v="0"/>
  </r>
  <r>
    <s v="UVF-59322-459"/>
    <x v="373"/>
    <s v="53971-49906-PZ"/>
    <s v="E-L-2.5"/>
    <n v="6"/>
    <x v="543"/>
    <s v="dheinonengd@printfriendly.com"/>
    <x v="0"/>
    <s v="Exc"/>
    <s v="L"/>
    <x v="2"/>
    <n v="34.154999999999994"/>
    <n v="204.92999999999995"/>
    <x v="1"/>
    <x v="1"/>
    <x v="1"/>
  </r>
  <r>
    <s v="VET-41158-896"/>
    <x v="457"/>
    <s v="10728-17633-ST"/>
    <s v="E-M-2.5"/>
    <n v="2"/>
    <x v="544"/>
    <s v="jshentonge@google.com.hk"/>
    <x v="0"/>
    <s v="Exc"/>
    <s v="M"/>
    <x v="2"/>
    <n v="31.624999999999996"/>
    <n v="63.249999999999993"/>
    <x v="1"/>
    <x v="0"/>
    <x v="0"/>
  </r>
  <r>
    <s v="XYL-52196-459"/>
    <x v="458"/>
    <s v="13549-65017-VE"/>
    <s v="R-D-0.2"/>
    <n v="3"/>
    <x v="545"/>
    <s v="jwilkissongf@nba.com"/>
    <x v="0"/>
    <s v="Rob"/>
    <s v="D"/>
    <x v="3"/>
    <n v="2.6849999999999996"/>
    <n v="8.0549999999999997"/>
    <x v="0"/>
    <x v="2"/>
    <x v="0"/>
  </r>
  <r>
    <s v="BPZ-51283-916"/>
    <x v="264"/>
    <s v="87688-42420-TO"/>
    <s v="A-M-2.5"/>
    <n v="2"/>
    <x v="546"/>
    <s v=""/>
    <x v="0"/>
    <s v="Ara"/>
    <s v="M"/>
    <x v="2"/>
    <n v="25.874999999999996"/>
    <n v="51.749999999999993"/>
    <x v="2"/>
    <x v="0"/>
    <x v="1"/>
  </r>
  <r>
    <s v="VQW-91903-926"/>
    <x v="459"/>
    <s v="05325-97750-WP"/>
    <s v="E-D-2.5"/>
    <n v="1"/>
    <x v="539"/>
    <s v="cverissimogh@theglobeandmail.com"/>
    <x v="2"/>
    <s v="Exc"/>
    <s v="D"/>
    <x v="2"/>
    <n v="27.945"/>
    <n v="27.945"/>
    <x v="1"/>
    <x v="2"/>
    <x v="0"/>
  </r>
  <r>
    <s v="OLF-77983-457"/>
    <x v="460"/>
    <s v="51901-35210-UI"/>
    <s v="A-L-2.5"/>
    <n v="2"/>
    <x v="547"/>
    <s v="gstarcksgi@abc.net.au"/>
    <x v="0"/>
    <s v="Ara"/>
    <s v="L"/>
    <x v="2"/>
    <n v="29.784999999999997"/>
    <n v="59.569999999999993"/>
    <x v="2"/>
    <x v="1"/>
    <x v="1"/>
  </r>
  <r>
    <s v="MVI-04946-827"/>
    <x v="461"/>
    <s v="62483-50867-OM"/>
    <s v="E-L-1"/>
    <n v="1"/>
    <x v="548"/>
    <s v=""/>
    <x v="2"/>
    <s v="Exc"/>
    <s v="L"/>
    <x v="0"/>
    <n v="14.85"/>
    <n v="14.85"/>
    <x v="1"/>
    <x v="1"/>
    <x v="1"/>
  </r>
  <r>
    <s v="UOG-94188-104"/>
    <x v="219"/>
    <s v="92753-50029-SD"/>
    <s v="A-M-0.5"/>
    <n v="5"/>
    <x v="549"/>
    <s v="kscholardgk@sbwire.com"/>
    <x v="0"/>
    <s v="Ara"/>
    <s v="M"/>
    <x v="1"/>
    <n v="6.75"/>
    <n v="33.75"/>
    <x v="2"/>
    <x v="0"/>
    <x v="1"/>
  </r>
  <r>
    <s v="DSN-15872-519"/>
    <x v="462"/>
    <s v="53809-98498-SN"/>
    <s v="L-L-2.5"/>
    <n v="4"/>
    <x v="550"/>
    <s v="bkindleygl@wikimedia.org"/>
    <x v="0"/>
    <s v="Lib"/>
    <s v="L"/>
    <x v="2"/>
    <n v="36.454999999999998"/>
    <n v="145.82"/>
    <x v="3"/>
    <x v="1"/>
    <x v="0"/>
  </r>
  <r>
    <s v="OUQ-73954-002"/>
    <x v="463"/>
    <s v="66308-13503-KD"/>
    <s v="R-M-0.2"/>
    <n v="4"/>
    <x v="551"/>
    <s v="khammettgm@dmoz.org"/>
    <x v="0"/>
    <s v="Rob"/>
    <s v="M"/>
    <x v="3"/>
    <n v="2.9849999999999999"/>
    <n v="11.94"/>
    <x v="0"/>
    <x v="0"/>
    <x v="0"/>
  </r>
  <r>
    <s v="LGL-16843-667"/>
    <x v="464"/>
    <s v="82458-87830-JE"/>
    <s v="A-D-0.2"/>
    <n v="4"/>
    <x v="552"/>
    <s v="ahulburtgn@fda.gov"/>
    <x v="0"/>
    <s v="Ara"/>
    <s v="D"/>
    <x v="3"/>
    <n v="2.9849999999999999"/>
    <n v="11.94"/>
    <x v="2"/>
    <x v="2"/>
    <x v="0"/>
  </r>
  <r>
    <s v="TCC-89722-031"/>
    <x v="465"/>
    <s v="41611-34336-WT"/>
    <s v="L-D-0.5"/>
    <n v="1"/>
    <x v="553"/>
    <s v="plauritzengo@photobucket.com"/>
    <x v="0"/>
    <s v="Lib"/>
    <s v="D"/>
    <x v="1"/>
    <n v="7.77"/>
    <n v="7.77"/>
    <x v="3"/>
    <x v="2"/>
    <x v="1"/>
  </r>
  <r>
    <s v="TRA-79507-007"/>
    <x v="466"/>
    <s v="70089-27418-UJ"/>
    <s v="R-L-2.5"/>
    <n v="4"/>
    <x v="554"/>
    <s v="aburgwingp@redcross.org"/>
    <x v="0"/>
    <s v="Rob"/>
    <s v="L"/>
    <x v="2"/>
    <n v="27.484999999999996"/>
    <n v="109.93999999999998"/>
    <x v="0"/>
    <x v="1"/>
    <x v="0"/>
  </r>
  <r>
    <s v="MZJ-77284-941"/>
    <x v="467"/>
    <s v="99978-56910-BN"/>
    <s v="E-L-0.2"/>
    <n v="5"/>
    <x v="555"/>
    <s v="erolingq@google.fr"/>
    <x v="0"/>
    <s v="Exc"/>
    <s v="L"/>
    <x v="3"/>
    <n v="4.4550000000000001"/>
    <n v="22.274999999999999"/>
    <x v="1"/>
    <x v="1"/>
    <x v="0"/>
  </r>
  <r>
    <s v="AXN-57779-891"/>
    <x v="468"/>
    <s v="09668-23340-IC"/>
    <s v="R-M-0.2"/>
    <n v="3"/>
    <x v="556"/>
    <s v="dfowlegr@epa.gov"/>
    <x v="0"/>
    <s v="Rob"/>
    <s v="M"/>
    <x v="3"/>
    <n v="2.9849999999999999"/>
    <n v="8.9550000000000001"/>
    <x v="0"/>
    <x v="0"/>
    <x v="1"/>
  </r>
  <r>
    <s v="PJB-15659-994"/>
    <x v="469"/>
    <s v="39457-62611-YK"/>
    <s v="L-D-2.5"/>
    <n v="4"/>
    <x v="557"/>
    <s v=""/>
    <x v="1"/>
    <s v="Lib"/>
    <s v="D"/>
    <x v="2"/>
    <n v="29.784999999999997"/>
    <n v="119.13999999999999"/>
    <x v="3"/>
    <x v="2"/>
    <x v="1"/>
  </r>
  <r>
    <s v="LTS-03470-353"/>
    <x v="470"/>
    <s v="90985-89807-RW"/>
    <s v="A-L-2.5"/>
    <n v="5"/>
    <x v="558"/>
    <s v="wpowleslandgt@soundcloud.com"/>
    <x v="0"/>
    <s v="Ara"/>
    <s v="L"/>
    <x v="2"/>
    <n v="29.784999999999997"/>
    <n v="148.92499999999998"/>
    <x v="2"/>
    <x v="1"/>
    <x v="0"/>
  </r>
  <r>
    <s v="UMM-28497-689"/>
    <x v="471"/>
    <s v="05325-97750-WP"/>
    <s v="L-L-2.5"/>
    <n v="3"/>
    <x v="539"/>
    <s v="cverissimogh@theglobeandmail.com"/>
    <x v="2"/>
    <s v="Lib"/>
    <s v="L"/>
    <x v="2"/>
    <n v="36.454999999999998"/>
    <n v="109.36499999999999"/>
    <x v="3"/>
    <x v="1"/>
    <x v="0"/>
  </r>
  <r>
    <s v="MJZ-93232-402"/>
    <x v="472"/>
    <s v="17816-67941-ZS"/>
    <s v="E-D-0.2"/>
    <n v="1"/>
    <x v="559"/>
    <s v="lellinghamgv@sciencedaily.com"/>
    <x v="0"/>
    <s v="Exc"/>
    <s v="D"/>
    <x v="3"/>
    <n v="3.645"/>
    <n v="3.645"/>
    <x v="1"/>
    <x v="2"/>
    <x v="0"/>
  </r>
  <r>
    <s v="UHW-74617-126"/>
    <x v="173"/>
    <s v="90816-65619-LM"/>
    <s v="E-D-2.5"/>
    <n v="2"/>
    <x v="560"/>
    <s v=""/>
    <x v="0"/>
    <s v="Exc"/>
    <s v="D"/>
    <x v="2"/>
    <n v="27.945"/>
    <n v="55.89"/>
    <x v="1"/>
    <x v="2"/>
    <x v="1"/>
  </r>
  <r>
    <s v="RIK-61730-794"/>
    <x v="473"/>
    <s v="69761-61146-KD"/>
    <s v="L-M-0.2"/>
    <n v="6"/>
    <x v="561"/>
    <s v="afendtgx@forbes.com"/>
    <x v="0"/>
    <s v="Lib"/>
    <s v="M"/>
    <x v="3"/>
    <n v="4.3650000000000002"/>
    <n v="26.19"/>
    <x v="3"/>
    <x v="0"/>
    <x v="0"/>
  </r>
  <r>
    <s v="IDJ-55379-750"/>
    <x v="474"/>
    <s v="24040-20817-QB"/>
    <s v="R-M-1"/>
    <n v="4"/>
    <x v="562"/>
    <s v="acleyburngy@lycos.com"/>
    <x v="0"/>
    <s v="Rob"/>
    <s v="M"/>
    <x v="0"/>
    <n v="9.9499999999999993"/>
    <n v="39.799999999999997"/>
    <x v="0"/>
    <x v="0"/>
    <x v="1"/>
  </r>
  <r>
    <s v="OHX-11953-965"/>
    <x v="475"/>
    <s v="19524-21432-XP"/>
    <s v="E-L-2.5"/>
    <n v="2"/>
    <x v="563"/>
    <s v="tcastiglionegz@xing.com"/>
    <x v="0"/>
    <s v="Exc"/>
    <s v="L"/>
    <x v="2"/>
    <n v="34.154999999999994"/>
    <n v="68.309999999999988"/>
    <x v="1"/>
    <x v="1"/>
    <x v="1"/>
  </r>
  <r>
    <s v="TVV-42245-088"/>
    <x v="476"/>
    <s v="14398-43114-RV"/>
    <s v="A-M-0.2"/>
    <n v="4"/>
    <x v="564"/>
    <s v=""/>
    <x v="1"/>
    <s v="Ara"/>
    <s v="M"/>
    <x v="3"/>
    <n v="3.375"/>
    <n v="13.5"/>
    <x v="2"/>
    <x v="0"/>
    <x v="1"/>
  </r>
  <r>
    <s v="DYP-74337-787"/>
    <x v="431"/>
    <s v="41486-52502-QQ"/>
    <s v="R-M-0.5"/>
    <n v="1"/>
    <x v="565"/>
    <s v=""/>
    <x v="0"/>
    <s v="Rob"/>
    <s v="M"/>
    <x v="1"/>
    <n v="5.97"/>
    <n v="5.97"/>
    <x v="0"/>
    <x v="0"/>
    <x v="1"/>
  </r>
  <r>
    <s v="OKA-93124-100"/>
    <x v="477"/>
    <s v="05325-97750-WP"/>
    <s v="R-M-0.5"/>
    <n v="5"/>
    <x v="539"/>
    <s v="cverissimogh@theglobeandmail.com"/>
    <x v="2"/>
    <s v="Rob"/>
    <s v="M"/>
    <x v="1"/>
    <n v="5.97"/>
    <n v="29.849999999999998"/>
    <x v="0"/>
    <x v="0"/>
    <x v="0"/>
  </r>
  <r>
    <s v="IXW-20780-268"/>
    <x v="478"/>
    <s v="20236-64364-QL"/>
    <s v="L-L-2.5"/>
    <n v="2"/>
    <x v="566"/>
    <s v="scouronneh3@mozilla.org"/>
    <x v="0"/>
    <s v="Lib"/>
    <s v="L"/>
    <x v="2"/>
    <n v="36.454999999999998"/>
    <n v="72.91"/>
    <x v="3"/>
    <x v="1"/>
    <x v="0"/>
  </r>
  <r>
    <s v="NGG-24006-937"/>
    <x v="45"/>
    <s v="29102-40100-TZ"/>
    <s v="E-M-2.5"/>
    <n v="4"/>
    <x v="567"/>
    <s v="lflippellih4@github.io"/>
    <x v="2"/>
    <s v="Exc"/>
    <s v="M"/>
    <x v="2"/>
    <n v="31.624999999999996"/>
    <n v="126.49999999999999"/>
    <x v="1"/>
    <x v="0"/>
    <x v="1"/>
  </r>
  <r>
    <s v="JZC-31180-557"/>
    <x v="444"/>
    <s v="09171-42203-EB"/>
    <s v="L-M-2.5"/>
    <n v="1"/>
    <x v="568"/>
    <s v="relizabethh5@live.com"/>
    <x v="0"/>
    <s v="Lib"/>
    <s v="M"/>
    <x v="2"/>
    <n v="33.464999999999996"/>
    <n v="33.464999999999996"/>
    <x v="3"/>
    <x v="0"/>
    <x v="1"/>
  </r>
  <r>
    <s v="ZMU-63715-204"/>
    <x v="479"/>
    <s v="29060-75856-UI"/>
    <s v="E-D-1"/>
    <n v="6"/>
    <x v="569"/>
    <s v="irenhardh6@i2i.jp"/>
    <x v="0"/>
    <s v="Exc"/>
    <s v="D"/>
    <x v="0"/>
    <n v="12.15"/>
    <n v="72.900000000000006"/>
    <x v="1"/>
    <x v="2"/>
    <x v="0"/>
  </r>
  <r>
    <s v="GND-08192-056"/>
    <x v="480"/>
    <s v="17088-16989-PL"/>
    <s v="L-D-0.5"/>
    <n v="2"/>
    <x v="570"/>
    <s v="wrocheh7@xinhuanet.com"/>
    <x v="0"/>
    <s v="Lib"/>
    <s v="D"/>
    <x v="1"/>
    <n v="7.77"/>
    <n v="15.54"/>
    <x v="3"/>
    <x v="2"/>
    <x v="0"/>
  </r>
  <r>
    <s v="RYY-38961-093"/>
    <x v="481"/>
    <s v="14756-18321-CL"/>
    <s v="A-M-0.2"/>
    <n v="6"/>
    <x v="571"/>
    <s v="lalawayhh@weather.com"/>
    <x v="0"/>
    <s v="Ara"/>
    <s v="M"/>
    <x v="3"/>
    <n v="3.375"/>
    <n v="20.25"/>
    <x v="2"/>
    <x v="0"/>
    <x v="1"/>
  </r>
  <r>
    <s v="CVA-64996-969"/>
    <x v="478"/>
    <s v="13324-78688-MI"/>
    <s v="A-L-1"/>
    <n v="6"/>
    <x v="572"/>
    <s v="codgaardh9@nsw.gov.au"/>
    <x v="0"/>
    <s v="Ara"/>
    <s v="L"/>
    <x v="0"/>
    <n v="12.95"/>
    <n v="77.699999999999989"/>
    <x v="2"/>
    <x v="1"/>
    <x v="1"/>
  </r>
  <r>
    <s v="XTH-67276-442"/>
    <x v="482"/>
    <s v="73799-04749-BM"/>
    <s v="L-M-2.5"/>
    <n v="4"/>
    <x v="573"/>
    <s v="bbyrdha@4shared.com"/>
    <x v="0"/>
    <s v="Lib"/>
    <s v="M"/>
    <x v="2"/>
    <n v="33.464999999999996"/>
    <n v="133.85999999999999"/>
    <x v="3"/>
    <x v="0"/>
    <x v="1"/>
  </r>
  <r>
    <s v="PVU-02950-470"/>
    <x v="353"/>
    <s v="01927-46702-YT"/>
    <s v="E-D-1"/>
    <n v="1"/>
    <x v="574"/>
    <s v=""/>
    <x v="2"/>
    <s v="Exc"/>
    <s v="D"/>
    <x v="0"/>
    <n v="12.15"/>
    <n v="12.15"/>
    <x v="1"/>
    <x v="2"/>
    <x v="1"/>
  </r>
  <r>
    <s v="XSN-26809-910"/>
    <x v="199"/>
    <s v="80467-17137-TO"/>
    <s v="E-M-2.5"/>
    <n v="2"/>
    <x v="575"/>
    <s v="dchardinhc@nhs.uk"/>
    <x v="1"/>
    <s v="Exc"/>
    <s v="M"/>
    <x v="2"/>
    <n v="31.624999999999996"/>
    <n v="63.249999999999993"/>
    <x v="1"/>
    <x v="0"/>
    <x v="0"/>
  </r>
  <r>
    <s v="UDN-88321-005"/>
    <x v="372"/>
    <s v="14640-87215-BK"/>
    <s v="R-L-0.5"/>
    <n v="5"/>
    <x v="576"/>
    <s v="hradbonehd@newsvine.com"/>
    <x v="0"/>
    <s v="Rob"/>
    <s v="L"/>
    <x v="1"/>
    <n v="7.169999999999999"/>
    <n v="35.849999999999994"/>
    <x v="0"/>
    <x v="1"/>
    <x v="1"/>
  </r>
  <r>
    <s v="EXP-21628-670"/>
    <x v="267"/>
    <s v="94447-35885-HK"/>
    <s v="A-M-2.5"/>
    <n v="3"/>
    <x v="577"/>
    <s v="wbernthhe@miitbeian.gov.cn"/>
    <x v="0"/>
    <s v="Ara"/>
    <s v="M"/>
    <x v="2"/>
    <n v="25.874999999999996"/>
    <n v="77.624999999999986"/>
    <x v="2"/>
    <x v="0"/>
    <x v="1"/>
  </r>
  <r>
    <s v="VGM-24161-361"/>
    <x v="480"/>
    <s v="71034-49694-CS"/>
    <s v="E-M-2.5"/>
    <n v="2"/>
    <x v="578"/>
    <s v="bacarsonhf@cnn.com"/>
    <x v="0"/>
    <s v="Exc"/>
    <s v="M"/>
    <x v="2"/>
    <n v="31.624999999999996"/>
    <n v="63.249999999999993"/>
    <x v="1"/>
    <x v="0"/>
    <x v="0"/>
  </r>
  <r>
    <s v="PKN-19556-918"/>
    <x v="483"/>
    <s v="00445-42781-KX"/>
    <s v="E-L-0.2"/>
    <n v="6"/>
    <x v="579"/>
    <s v="fbrighamhg@blog.com"/>
    <x v="1"/>
    <s v="Exc"/>
    <s v="L"/>
    <x v="3"/>
    <n v="4.4550000000000001"/>
    <n v="26.73"/>
    <x v="1"/>
    <x v="1"/>
    <x v="0"/>
  </r>
  <r>
    <s v="PKN-19556-918"/>
    <x v="483"/>
    <s v="00445-42781-KX"/>
    <s v="L-D-0.5"/>
    <n v="4"/>
    <x v="579"/>
    <s v="fbrighamhg@blog.com"/>
    <x v="1"/>
    <s v="Lib"/>
    <s v="D"/>
    <x v="1"/>
    <n v="7.77"/>
    <n v="31.08"/>
    <x v="3"/>
    <x v="2"/>
    <x v="0"/>
  </r>
  <r>
    <s v="PKN-19556-918"/>
    <x v="483"/>
    <s v="00445-42781-KX"/>
    <s v="A-D-0.2"/>
    <n v="1"/>
    <x v="579"/>
    <s v="fbrighamhg@blog.com"/>
    <x v="1"/>
    <s v="Ara"/>
    <s v="D"/>
    <x v="3"/>
    <n v="2.9849999999999999"/>
    <n v="2.9849999999999999"/>
    <x v="2"/>
    <x v="2"/>
    <x v="0"/>
  </r>
  <r>
    <s v="PKN-19556-918"/>
    <x v="483"/>
    <s v="00445-42781-KX"/>
    <s v="R-D-2.5"/>
    <n v="5"/>
    <x v="579"/>
    <s v="fbrighamhg@blog.com"/>
    <x v="1"/>
    <s v="Rob"/>
    <s v="D"/>
    <x v="2"/>
    <n v="20.584999999999997"/>
    <n v="102.92499999999998"/>
    <x v="0"/>
    <x v="2"/>
    <x v="0"/>
  </r>
  <r>
    <s v="DXQ-44537-297"/>
    <x v="484"/>
    <s v="96116-24737-LV"/>
    <s v="E-L-0.5"/>
    <n v="4"/>
    <x v="580"/>
    <s v="myoxenhk@google.com"/>
    <x v="0"/>
    <s v="Exc"/>
    <s v="L"/>
    <x v="1"/>
    <n v="8.91"/>
    <n v="35.64"/>
    <x v="1"/>
    <x v="1"/>
    <x v="1"/>
  </r>
  <r>
    <s v="BPC-54727-307"/>
    <x v="485"/>
    <s v="18684-73088-YL"/>
    <s v="R-L-1"/>
    <n v="4"/>
    <x v="581"/>
    <s v="gmcgavinhl@histats.com"/>
    <x v="0"/>
    <s v="Rob"/>
    <s v="L"/>
    <x v="0"/>
    <n v="11.95"/>
    <n v="47.8"/>
    <x v="0"/>
    <x v="1"/>
    <x v="1"/>
  </r>
  <r>
    <s v="KSH-47717-456"/>
    <x v="486"/>
    <s v="74671-55639-TU"/>
    <s v="L-M-1"/>
    <n v="3"/>
    <x v="582"/>
    <s v="luttermarehm@engadget.com"/>
    <x v="0"/>
    <s v="Lib"/>
    <s v="M"/>
    <x v="0"/>
    <n v="14.55"/>
    <n v="43.650000000000006"/>
    <x v="3"/>
    <x v="0"/>
    <x v="1"/>
  </r>
  <r>
    <s v="ANK-59436-446"/>
    <x v="487"/>
    <s v="17488-65879-XL"/>
    <s v="E-L-0.5"/>
    <n v="4"/>
    <x v="583"/>
    <s v="edambrogiohn@techcrunch.com"/>
    <x v="0"/>
    <s v="Exc"/>
    <s v="L"/>
    <x v="1"/>
    <n v="8.91"/>
    <n v="35.64"/>
    <x v="1"/>
    <x v="1"/>
    <x v="0"/>
  </r>
  <r>
    <s v="AYY-83051-752"/>
    <x v="488"/>
    <s v="46431-09298-OU"/>
    <s v="L-L-1"/>
    <n v="6"/>
    <x v="584"/>
    <s v="cwinchcombeho@jiathis.com"/>
    <x v="0"/>
    <s v="Lib"/>
    <s v="L"/>
    <x v="0"/>
    <n v="15.85"/>
    <n v="95.1"/>
    <x v="3"/>
    <x v="1"/>
    <x v="0"/>
  </r>
  <r>
    <s v="CSW-59644-267"/>
    <x v="489"/>
    <s v="60378-26473-FE"/>
    <s v="E-M-2.5"/>
    <n v="1"/>
    <x v="585"/>
    <s v="bpaumierhp@umn.edu"/>
    <x v="1"/>
    <s v="Exc"/>
    <s v="M"/>
    <x v="2"/>
    <n v="31.624999999999996"/>
    <n v="31.624999999999996"/>
    <x v="1"/>
    <x v="0"/>
    <x v="0"/>
  </r>
  <r>
    <s v="ITY-92466-909"/>
    <x v="162"/>
    <s v="34927-68586-ZV"/>
    <s v="A-M-2.5"/>
    <n v="3"/>
    <x v="586"/>
    <s v=""/>
    <x v="1"/>
    <s v="Ara"/>
    <s v="M"/>
    <x v="2"/>
    <n v="25.874999999999996"/>
    <n v="77.624999999999986"/>
    <x v="2"/>
    <x v="0"/>
    <x v="0"/>
  </r>
  <r>
    <s v="IGW-04801-466"/>
    <x v="490"/>
    <s v="29051-27555-GD"/>
    <s v="L-D-0.2"/>
    <n v="1"/>
    <x v="587"/>
    <s v="jcapeyhr@bravesites.com"/>
    <x v="0"/>
    <s v="Lib"/>
    <s v="D"/>
    <x v="3"/>
    <n v="3.8849999999999998"/>
    <n v="3.8849999999999998"/>
    <x v="3"/>
    <x v="2"/>
    <x v="0"/>
  </r>
  <r>
    <s v="LJN-34281-921"/>
    <x v="491"/>
    <s v="52143-35672-JF"/>
    <s v="R-L-2.5"/>
    <n v="5"/>
    <x v="588"/>
    <s v="tmathonneti0@google.co.jp"/>
    <x v="0"/>
    <s v="Rob"/>
    <s v="L"/>
    <x v="2"/>
    <n v="27.484999999999996"/>
    <n v="137.42499999999998"/>
    <x v="0"/>
    <x v="1"/>
    <x v="1"/>
  </r>
  <r>
    <s v="BWZ-46364-547"/>
    <x v="301"/>
    <s v="64918-67725-MN"/>
    <s v="R-L-1"/>
    <n v="3"/>
    <x v="589"/>
    <s v="ybasillht@theguardian.com"/>
    <x v="0"/>
    <s v="Rob"/>
    <s v="L"/>
    <x v="0"/>
    <n v="11.95"/>
    <n v="35.849999999999994"/>
    <x v="0"/>
    <x v="1"/>
    <x v="0"/>
  </r>
  <r>
    <s v="SBC-95710-706"/>
    <x v="194"/>
    <s v="85634-61759-ND"/>
    <s v="E-M-0.2"/>
    <n v="2"/>
    <x v="590"/>
    <s v="mbaistowhu@i2i.jp"/>
    <x v="2"/>
    <s v="Exc"/>
    <s v="M"/>
    <x v="3"/>
    <n v="4.125"/>
    <n v="8.25"/>
    <x v="1"/>
    <x v="0"/>
    <x v="0"/>
  </r>
  <r>
    <s v="WRN-55114-031"/>
    <x v="26"/>
    <s v="40180-22940-QB"/>
    <s v="E-L-2.5"/>
    <n v="3"/>
    <x v="591"/>
    <s v="cpallanthv@typepad.com"/>
    <x v="0"/>
    <s v="Exc"/>
    <s v="L"/>
    <x v="2"/>
    <n v="34.154999999999994"/>
    <n v="102.46499999999997"/>
    <x v="1"/>
    <x v="1"/>
    <x v="0"/>
  </r>
  <r>
    <s v="TZU-64255-831"/>
    <x v="125"/>
    <s v="34666-76738-SQ"/>
    <s v="R-D-2.5"/>
    <n v="2"/>
    <x v="592"/>
    <s v=""/>
    <x v="0"/>
    <s v="Rob"/>
    <s v="D"/>
    <x v="2"/>
    <n v="20.584999999999997"/>
    <n v="41.169999999999995"/>
    <x v="0"/>
    <x v="2"/>
    <x v="1"/>
  </r>
  <r>
    <s v="JVF-91003-729"/>
    <x v="492"/>
    <s v="98536-88616-FF"/>
    <s v="A-D-2.5"/>
    <n v="3"/>
    <x v="593"/>
    <s v="dohx@redcross.org"/>
    <x v="0"/>
    <s v="Ara"/>
    <s v="D"/>
    <x v="2"/>
    <n v="22.884999999999998"/>
    <n v="68.655000000000001"/>
    <x v="2"/>
    <x v="2"/>
    <x v="0"/>
  </r>
  <r>
    <s v="MVB-22135-665"/>
    <x v="462"/>
    <s v="55621-06130-SA"/>
    <s v="A-D-1"/>
    <n v="1"/>
    <x v="594"/>
    <s v="drallinhy@howstuffworks.com"/>
    <x v="0"/>
    <s v="Ara"/>
    <s v="D"/>
    <x v="0"/>
    <n v="9.9499999999999993"/>
    <n v="9.9499999999999993"/>
    <x v="2"/>
    <x v="2"/>
    <x v="0"/>
  </r>
  <r>
    <s v="CKS-47815-571"/>
    <x v="493"/>
    <s v="45666-86771-EH"/>
    <s v="L-L-0.5"/>
    <n v="3"/>
    <x v="595"/>
    <s v="achillhz@epa.gov"/>
    <x v="2"/>
    <s v="Lib"/>
    <s v="L"/>
    <x v="1"/>
    <n v="9.51"/>
    <n v="28.53"/>
    <x v="3"/>
    <x v="1"/>
    <x v="0"/>
  </r>
  <r>
    <s v="OAW-17338-101"/>
    <x v="494"/>
    <s v="52143-35672-JF"/>
    <s v="R-D-0.2"/>
    <n v="6"/>
    <x v="588"/>
    <s v="tmathonneti0@google.co.jp"/>
    <x v="0"/>
    <s v="Rob"/>
    <s v="D"/>
    <x v="3"/>
    <n v="2.6849999999999996"/>
    <n v="16.11"/>
    <x v="0"/>
    <x v="2"/>
    <x v="1"/>
  </r>
  <r>
    <s v="ALP-37623-536"/>
    <x v="495"/>
    <s v="24689-69376-XX"/>
    <s v="L-L-1"/>
    <n v="6"/>
    <x v="596"/>
    <s v="cdenysi1@is.gd"/>
    <x v="2"/>
    <s v="Lib"/>
    <s v="L"/>
    <x v="0"/>
    <n v="15.85"/>
    <n v="95.1"/>
    <x v="3"/>
    <x v="1"/>
    <x v="1"/>
  </r>
  <r>
    <s v="WMU-87639-108"/>
    <x v="496"/>
    <s v="71891-51101-VQ"/>
    <s v="R-D-0.5"/>
    <n v="1"/>
    <x v="597"/>
    <s v="cstebbingsi2@drupal.org"/>
    <x v="0"/>
    <s v="Rob"/>
    <s v="D"/>
    <x v="1"/>
    <n v="5.3699999999999992"/>
    <n v="5.3699999999999992"/>
    <x v="0"/>
    <x v="2"/>
    <x v="0"/>
  </r>
  <r>
    <s v="USN-44968-231"/>
    <x v="497"/>
    <s v="71749-05400-CN"/>
    <s v="R-L-1"/>
    <n v="4"/>
    <x v="598"/>
    <s v=""/>
    <x v="0"/>
    <s v="Rob"/>
    <s v="L"/>
    <x v="0"/>
    <n v="11.95"/>
    <n v="47.8"/>
    <x v="0"/>
    <x v="1"/>
    <x v="1"/>
  </r>
  <r>
    <s v="YZG-20575-451"/>
    <x v="498"/>
    <s v="64845-00270-NO"/>
    <s v="L-L-1"/>
    <n v="4"/>
    <x v="599"/>
    <s v="rzywickii4@ifeng.com"/>
    <x v="1"/>
    <s v="Lib"/>
    <s v="L"/>
    <x v="0"/>
    <n v="15.85"/>
    <n v="63.4"/>
    <x v="3"/>
    <x v="1"/>
    <x v="1"/>
  </r>
  <r>
    <s v="HTH-52867-812"/>
    <x v="382"/>
    <s v="29851-36402-UX"/>
    <s v="A-M-2.5"/>
    <n v="4"/>
    <x v="600"/>
    <s v="aburgetti5@moonfruit.com"/>
    <x v="0"/>
    <s v="Ara"/>
    <s v="M"/>
    <x v="2"/>
    <n v="25.874999999999996"/>
    <n v="103.49999999999999"/>
    <x v="2"/>
    <x v="0"/>
    <x v="1"/>
  </r>
  <r>
    <s v="FWU-44971-444"/>
    <x v="499"/>
    <s v="12190-25421-WM"/>
    <s v="A-D-2.5"/>
    <n v="3"/>
    <x v="601"/>
    <s v="mmalloyi6@seattletimes.com"/>
    <x v="0"/>
    <s v="Ara"/>
    <s v="D"/>
    <x v="2"/>
    <n v="22.884999999999998"/>
    <n v="68.655000000000001"/>
    <x v="2"/>
    <x v="2"/>
    <x v="1"/>
  </r>
  <r>
    <s v="EQI-82205-066"/>
    <x v="500"/>
    <s v="52316-30571-GD"/>
    <s v="R-M-2.5"/>
    <n v="2"/>
    <x v="602"/>
    <s v="mmcparlandi7@w3.org"/>
    <x v="0"/>
    <s v="Rob"/>
    <s v="M"/>
    <x v="2"/>
    <n v="22.884999999999998"/>
    <n v="45.769999999999996"/>
    <x v="0"/>
    <x v="0"/>
    <x v="0"/>
  </r>
  <r>
    <s v="NAR-00747-074"/>
    <x v="501"/>
    <s v="23243-92649-RY"/>
    <s v="L-D-1"/>
    <n v="4"/>
    <x v="603"/>
    <s v="sjennaroyi8@purevolume.com"/>
    <x v="0"/>
    <s v="Lib"/>
    <s v="D"/>
    <x v="0"/>
    <n v="12.95"/>
    <n v="51.8"/>
    <x v="3"/>
    <x v="2"/>
    <x v="1"/>
  </r>
  <r>
    <s v="JYR-22052-185"/>
    <x v="502"/>
    <s v="39528-19971-OR"/>
    <s v="A-M-0.5"/>
    <n v="2"/>
    <x v="604"/>
    <s v="wplacei9@wsj.com"/>
    <x v="0"/>
    <s v="Ara"/>
    <s v="M"/>
    <x v="1"/>
    <n v="6.75"/>
    <n v="13.5"/>
    <x v="2"/>
    <x v="0"/>
    <x v="0"/>
  </r>
  <r>
    <s v="XKO-54097-932"/>
    <x v="503"/>
    <s v="32743-78448-KT"/>
    <s v="E-M-0.5"/>
    <n v="3"/>
    <x v="605"/>
    <s v="jmillettik@addtoany.com"/>
    <x v="0"/>
    <s v="Exc"/>
    <s v="M"/>
    <x v="1"/>
    <n v="8.25"/>
    <n v="24.75"/>
    <x v="1"/>
    <x v="0"/>
    <x v="0"/>
  </r>
  <r>
    <s v="HXA-72415-025"/>
    <x v="504"/>
    <s v="93417-12322-YB"/>
    <s v="A-D-2.5"/>
    <n v="2"/>
    <x v="606"/>
    <s v="dgadsdenib@google.com.hk"/>
    <x v="1"/>
    <s v="Ara"/>
    <s v="D"/>
    <x v="2"/>
    <n v="22.884999999999998"/>
    <n v="45.769999999999996"/>
    <x v="2"/>
    <x v="2"/>
    <x v="0"/>
  </r>
  <r>
    <s v="MJF-20065-335"/>
    <x v="497"/>
    <s v="56891-86662-UY"/>
    <s v="E-L-0.5"/>
    <n v="6"/>
    <x v="607"/>
    <s v="vwakelinic@unesco.org"/>
    <x v="0"/>
    <s v="Exc"/>
    <s v="L"/>
    <x v="1"/>
    <n v="8.91"/>
    <n v="53.46"/>
    <x v="1"/>
    <x v="1"/>
    <x v="1"/>
  </r>
  <r>
    <s v="GFI-83300-059"/>
    <x v="501"/>
    <s v="40414-26467-VE"/>
    <s v="A-M-0.2"/>
    <n v="6"/>
    <x v="608"/>
    <s v="acampsallid@zimbio.com"/>
    <x v="0"/>
    <s v="Ara"/>
    <s v="M"/>
    <x v="3"/>
    <n v="3.375"/>
    <n v="20.25"/>
    <x v="2"/>
    <x v="0"/>
    <x v="0"/>
  </r>
  <r>
    <s v="WJR-51493-682"/>
    <x v="1"/>
    <s v="87858-83734-RK"/>
    <s v="L-D-2.5"/>
    <n v="5"/>
    <x v="609"/>
    <s v="smosebyie@stanford.edu"/>
    <x v="0"/>
    <s v="Lib"/>
    <s v="D"/>
    <x v="2"/>
    <n v="29.784999999999997"/>
    <n v="148.92499999999998"/>
    <x v="3"/>
    <x v="2"/>
    <x v="1"/>
  </r>
  <r>
    <s v="SHP-55648-472"/>
    <x v="505"/>
    <s v="46818-20198-GB"/>
    <s v="A-M-1"/>
    <n v="6"/>
    <x v="610"/>
    <s v="cwassif@prweb.com"/>
    <x v="0"/>
    <s v="Ara"/>
    <s v="M"/>
    <x v="0"/>
    <n v="11.25"/>
    <n v="67.5"/>
    <x v="2"/>
    <x v="0"/>
    <x v="1"/>
  </r>
  <r>
    <s v="HYR-03455-684"/>
    <x v="506"/>
    <s v="29808-89098-XD"/>
    <s v="E-D-1"/>
    <n v="6"/>
    <x v="611"/>
    <s v="isjostromig@pbs.org"/>
    <x v="0"/>
    <s v="Exc"/>
    <s v="D"/>
    <x v="0"/>
    <n v="12.15"/>
    <n v="72.900000000000006"/>
    <x v="1"/>
    <x v="2"/>
    <x v="1"/>
  </r>
  <r>
    <s v="HYR-03455-684"/>
    <x v="506"/>
    <s v="29808-89098-XD"/>
    <s v="L-D-0.2"/>
    <n v="2"/>
    <x v="611"/>
    <s v="isjostromig@pbs.org"/>
    <x v="0"/>
    <s v="Lib"/>
    <s v="D"/>
    <x v="3"/>
    <n v="3.8849999999999998"/>
    <n v="7.77"/>
    <x v="3"/>
    <x v="2"/>
    <x v="1"/>
  </r>
  <r>
    <s v="HUG-52766-375"/>
    <x v="507"/>
    <s v="78786-77449-RQ"/>
    <s v="A-D-2.5"/>
    <n v="4"/>
    <x v="612"/>
    <s v="jbranchettii@bravesites.com"/>
    <x v="0"/>
    <s v="Ara"/>
    <s v="D"/>
    <x v="2"/>
    <n v="22.884999999999998"/>
    <n v="91.539999999999992"/>
    <x v="2"/>
    <x v="2"/>
    <x v="1"/>
  </r>
  <r>
    <s v="DAH-46595-917"/>
    <x v="508"/>
    <s v="27878-42224-QF"/>
    <s v="A-D-1"/>
    <n v="6"/>
    <x v="613"/>
    <s v="nrudlandij@blogs.com"/>
    <x v="1"/>
    <s v="Ara"/>
    <s v="D"/>
    <x v="0"/>
    <n v="9.9499999999999993"/>
    <n v="59.699999999999996"/>
    <x v="2"/>
    <x v="2"/>
    <x v="1"/>
  </r>
  <r>
    <s v="VEM-79839-466"/>
    <x v="509"/>
    <s v="32743-78448-KT"/>
    <s v="R-L-2.5"/>
    <n v="5"/>
    <x v="605"/>
    <s v="jmillettik@addtoany.com"/>
    <x v="0"/>
    <s v="Rob"/>
    <s v="L"/>
    <x v="2"/>
    <n v="27.484999999999996"/>
    <n v="137.42499999999998"/>
    <x v="0"/>
    <x v="1"/>
    <x v="0"/>
  </r>
  <r>
    <s v="OWH-11126-533"/>
    <x v="131"/>
    <s v="25331-13794-SB"/>
    <s v="L-M-2.5"/>
    <n v="2"/>
    <x v="614"/>
    <s v="ftourryil@google.de"/>
    <x v="0"/>
    <s v="Lib"/>
    <s v="M"/>
    <x v="2"/>
    <n v="33.464999999999996"/>
    <n v="66.929999999999993"/>
    <x v="3"/>
    <x v="0"/>
    <x v="1"/>
  </r>
  <r>
    <s v="UMT-26130-151"/>
    <x v="510"/>
    <s v="55864-37682-GQ"/>
    <s v="L-M-0.2"/>
    <n v="3"/>
    <x v="615"/>
    <s v="cweatherallim@toplist.cz"/>
    <x v="0"/>
    <s v="Lib"/>
    <s v="M"/>
    <x v="3"/>
    <n v="4.3650000000000002"/>
    <n v="13.095000000000001"/>
    <x v="3"/>
    <x v="0"/>
    <x v="0"/>
  </r>
  <r>
    <s v="JKA-27899-806"/>
    <x v="511"/>
    <s v="97005-25609-CQ"/>
    <s v="R-L-1"/>
    <n v="5"/>
    <x v="616"/>
    <s v="gheindrickin@usda.gov"/>
    <x v="0"/>
    <s v="Rob"/>
    <s v="L"/>
    <x v="0"/>
    <n v="11.95"/>
    <n v="59.75"/>
    <x v="0"/>
    <x v="1"/>
    <x v="1"/>
  </r>
  <r>
    <s v="ULU-07744-724"/>
    <x v="512"/>
    <s v="94058-95794-IJ"/>
    <s v="L-M-0.5"/>
    <n v="5"/>
    <x v="617"/>
    <s v="limasonio@discuz.net"/>
    <x v="0"/>
    <s v="Lib"/>
    <s v="M"/>
    <x v="1"/>
    <n v="8.73"/>
    <n v="43.650000000000006"/>
    <x v="3"/>
    <x v="0"/>
    <x v="0"/>
  </r>
  <r>
    <s v="NOM-56457-507"/>
    <x v="513"/>
    <s v="40214-03678-GU"/>
    <s v="E-M-1"/>
    <n v="6"/>
    <x v="618"/>
    <s v="hsaillip@odnoklassniki.ru"/>
    <x v="0"/>
    <s v="Exc"/>
    <s v="M"/>
    <x v="0"/>
    <n v="13.75"/>
    <n v="82.5"/>
    <x v="1"/>
    <x v="0"/>
    <x v="0"/>
  </r>
  <r>
    <s v="NZN-71683-705"/>
    <x v="514"/>
    <s v="04921-85445-SL"/>
    <s v="A-L-2.5"/>
    <n v="6"/>
    <x v="619"/>
    <s v="hlarvoriq@last.fm"/>
    <x v="0"/>
    <s v="Ara"/>
    <s v="L"/>
    <x v="2"/>
    <n v="29.784999999999997"/>
    <n v="178.70999999999998"/>
    <x v="2"/>
    <x v="1"/>
    <x v="0"/>
  </r>
  <r>
    <s v="WMA-34232-850"/>
    <x v="7"/>
    <s v="53386-94266-LJ"/>
    <s v="L-D-2.5"/>
    <n v="4"/>
    <x v="620"/>
    <s v=""/>
    <x v="0"/>
    <s v="Lib"/>
    <s v="D"/>
    <x v="2"/>
    <n v="29.784999999999997"/>
    <n v="119.13999999999999"/>
    <x v="3"/>
    <x v="2"/>
    <x v="0"/>
  </r>
  <r>
    <s v="EZL-27919-704"/>
    <x v="481"/>
    <s v="49480-85909-DG"/>
    <s v="L-L-0.5"/>
    <n v="5"/>
    <x v="621"/>
    <s v=""/>
    <x v="0"/>
    <s v="Lib"/>
    <s v="L"/>
    <x v="1"/>
    <n v="9.51"/>
    <n v="47.55"/>
    <x v="3"/>
    <x v="1"/>
    <x v="1"/>
  </r>
  <r>
    <s v="ZYU-11345-774"/>
    <x v="515"/>
    <s v="18293-78136-MN"/>
    <s v="L-M-0.5"/>
    <n v="5"/>
    <x v="622"/>
    <s v="cpenwardenit@mlb.com"/>
    <x v="1"/>
    <s v="Lib"/>
    <s v="M"/>
    <x v="1"/>
    <n v="8.73"/>
    <n v="43.650000000000006"/>
    <x v="3"/>
    <x v="0"/>
    <x v="1"/>
  </r>
  <r>
    <s v="CPW-34587-459"/>
    <x v="516"/>
    <s v="84641-67384-TD"/>
    <s v="A-L-2.5"/>
    <n v="6"/>
    <x v="623"/>
    <s v="mmiddisiu@dmoz.org"/>
    <x v="0"/>
    <s v="Ara"/>
    <s v="L"/>
    <x v="2"/>
    <n v="29.784999999999997"/>
    <n v="178.70999999999998"/>
    <x v="2"/>
    <x v="1"/>
    <x v="0"/>
  </r>
  <r>
    <s v="NQZ-82067-394"/>
    <x v="517"/>
    <s v="72320-29738-EB"/>
    <s v="R-L-2.5"/>
    <n v="1"/>
    <x v="624"/>
    <s v="avairowiv@studiopress.com"/>
    <x v="2"/>
    <s v="Rob"/>
    <s v="L"/>
    <x v="2"/>
    <n v="27.484999999999996"/>
    <n v="27.484999999999996"/>
    <x v="0"/>
    <x v="1"/>
    <x v="1"/>
  </r>
  <r>
    <s v="JBW-95055-851"/>
    <x v="518"/>
    <s v="47355-97488-XS"/>
    <s v="A-M-1"/>
    <n v="5"/>
    <x v="625"/>
    <s v="agoldieiw@goo.gl"/>
    <x v="0"/>
    <s v="Ara"/>
    <s v="M"/>
    <x v="0"/>
    <n v="11.25"/>
    <n v="56.25"/>
    <x v="2"/>
    <x v="0"/>
    <x v="1"/>
  </r>
  <r>
    <s v="AHY-20324-088"/>
    <x v="519"/>
    <s v="63499-24884-PP"/>
    <s v="L-L-0.2"/>
    <n v="2"/>
    <x v="626"/>
    <s v="nayrisix@t-online.de"/>
    <x v="2"/>
    <s v="Lib"/>
    <s v="L"/>
    <x v="3"/>
    <n v="4.7549999999999999"/>
    <n v="9.51"/>
    <x v="3"/>
    <x v="1"/>
    <x v="0"/>
  </r>
  <r>
    <s v="ZSL-66684-103"/>
    <x v="520"/>
    <s v="39193-51770-FM"/>
    <s v="E-M-0.2"/>
    <n v="2"/>
    <x v="627"/>
    <s v="lbenediktovichiy@wunderground.com"/>
    <x v="0"/>
    <s v="Exc"/>
    <s v="M"/>
    <x v="3"/>
    <n v="4.125"/>
    <n v="8.25"/>
    <x v="1"/>
    <x v="0"/>
    <x v="0"/>
  </r>
  <r>
    <s v="WNE-73911-475"/>
    <x v="521"/>
    <s v="61323-91967-GG"/>
    <s v="L-D-0.5"/>
    <n v="6"/>
    <x v="628"/>
    <s v="tjacobovitziz@cbc.ca"/>
    <x v="0"/>
    <s v="Lib"/>
    <s v="D"/>
    <x v="1"/>
    <n v="7.77"/>
    <n v="46.62"/>
    <x v="3"/>
    <x v="2"/>
    <x v="1"/>
  </r>
  <r>
    <s v="EZB-68383-559"/>
    <x v="418"/>
    <s v="90123-01967-KS"/>
    <s v="R-L-1"/>
    <n v="6"/>
    <x v="629"/>
    <s v=""/>
    <x v="0"/>
    <s v="Rob"/>
    <s v="L"/>
    <x v="0"/>
    <n v="11.95"/>
    <n v="71.699999999999989"/>
    <x v="0"/>
    <x v="1"/>
    <x v="1"/>
  </r>
  <r>
    <s v="OVO-01283-090"/>
    <x v="122"/>
    <s v="15958-25089-OS"/>
    <s v="L-L-2.5"/>
    <n v="2"/>
    <x v="630"/>
    <s v="jdruittj1@feedburner.com"/>
    <x v="0"/>
    <s v="Lib"/>
    <s v="L"/>
    <x v="2"/>
    <n v="36.454999999999998"/>
    <n v="72.91"/>
    <x v="3"/>
    <x v="1"/>
    <x v="0"/>
  </r>
  <r>
    <s v="TXH-78646-919"/>
    <x v="423"/>
    <s v="98430-37820-UV"/>
    <s v="R-D-0.2"/>
    <n v="3"/>
    <x v="631"/>
    <s v="dshortallj2@wikipedia.org"/>
    <x v="0"/>
    <s v="Rob"/>
    <s v="D"/>
    <x v="3"/>
    <n v="2.6849999999999996"/>
    <n v="8.0549999999999997"/>
    <x v="0"/>
    <x v="2"/>
    <x v="0"/>
  </r>
  <r>
    <s v="CYZ-37122-164"/>
    <x v="463"/>
    <s v="21798-04171-XC"/>
    <s v="E-M-0.5"/>
    <n v="2"/>
    <x v="632"/>
    <s v="wcottierj3@cafepress.com"/>
    <x v="0"/>
    <s v="Exc"/>
    <s v="M"/>
    <x v="1"/>
    <n v="8.25"/>
    <n v="16.5"/>
    <x v="1"/>
    <x v="0"/>
    <x v="1"/>
  </r>
  <r>
    <s v="AGQ-06534-750"/>
    <x v="273"/>
    <s v="52798-46508-HP"/>
    <s v="A-L-1"/>
    <n v="5"/>
    <x v="633"/>
    <s v="kgrinstedj4@google.com.br"/>
    <x v="1"/>
    <s v="Ara"/>
    <s v="L"/>
    <x v="0"/>
    <n v="12.95"/>
    <n v="64.75"/>
    <x v="2"/>
    <x v="1"/>
    <x v="1"/>
  </r>
  <r>
    <s v="QVL-32245-818"/>
    <x v="522"/>
    <s v="46478-42970-EM"/>
    <s v="A-M-0.5"/>
    <n v="5"/>
    <x v="634"/>
    <s v="dskynerj5@hubpages.com"/>
    <x v="0"/>
    <s v="Ara"/>
    <s v="M"/>
    <x v="1"/>
    <n v="6.75"/>
    <n v="33.75"/>
    <x v="2"/>
    <x v="0"/>
    <x v="1"/>
  </r>
  <r>
    <s v="LTD-96842-834"/>
    <x v="523"/>
    <s v="00246-15080-LE"/>
    <s v="L-D-2.5"/>
    <n v="6"/>
    <x v="635"/>
    <s v=""/>
    <x v="0"/>
    <s v="Lib"/>
    <s v="D"/>
    <x v="2"/>
    <n v="29.784999999999997"/>
    <n v="178.70999999999998"/>
    <x v="3"/>
    <x v="2"/>
    <x v="1"/>
  </r>
  <r>
    <s v="SEC-91807-425"/>
    <x v="260"/>
    <s v="94091-86957-HX"/>
    <s v="A-M-1"/>
    <n v="2"/>
    <x v="636"/>
    <s v="jdymokeje@prnewswire.com"/>
    <x v="1"/>
    <s v="Ara"/>
    <s v="M"/>
    <x v="0"/>
    <n v="11.25"/>
    <n v="22.5"/>
    <x v="2"/>
    <x v="0"/>
    <x v="1"/>
  </r>
  <r>
    <s v="MHM-44857-599"/>
    <x v="331"/>
    <s v="26295-44907-DK"/>
    <s v="L-D-1"/>
    <n v="1"/>
    <x v="637"/>
    <s v="aweinmannj8@shinystat.com"/>
    <x v="0"/>
    <s v="Lib"/>
    <s v="D"/>
    <x v="0"/>
    <n v="12.95"/>
    <n v="12.95"/>
    <x v="3"/>
    <x v="2"/>
    <x v="1"/>
  </r>
  <r>
    <s v="KGC-95046-911"/>
    <x v="524"/>
    <s v="95351-96177-QV"/>
    <s v="A-M-2.5"/>
    <n v="2"/>
    <x v="638"/>
    <s v="eandriessenj9@europa.eu"/>
    <x v="0"/>
    <s v="Ara"/>
    <s v="M"/>
    <x v="2"/>
    <n v="25.874999999999996"/>
    <n v="51.749999999999993"/>
    <x v="2"/>
    <x v="0"/>
    <x v="0"/>
  </r>
  <r>
    <s v="RZC-75150-413"/>
    <x v="525"/>
    <s v="92204-96636-BS"/>
    <s v="E-D-0.5"/>
    <n v="5"/>
    <x v="639"/>
    <s v="rdeaconsonja@archive.org"/>
    <x v="0"/>
    <s v="Exc"/>
    <s v="D"/>
    <x v="1"/>
    <n v="7.29"/>
    <n v="36.450000000000003"/>
    <x v="1"/>
    <x v="2"/>
    <x v="1"/>
  </r>
  <r>
    <s v="EYH-88288-452"/>
    <x v="526"/>
    <s v="03010-30348-UA"/>
    <s v="L-L-2.5"/>
    <n v="5"/>
    <x v="640"/>
    <s v="dcarojb@twitter.com"/>
    <x v="0"/>
    <s v="Lib"/>
    <s v="L"/>
    <x v="2"/>
    <n v="36.454999999999998"/>
    <n v="182.27499999999998"/>
    <x v="3"/>
    <x v="1"/>
    <x v="0"/>
  </r>
  <r>
    <s v="NYQ-24237-772"/>
    <x v="104"/>
    <s v="13441-34686-SW"/>
    <s v="L-D-0.5"/>
    <n v="4"/>
    <x v="641"/>
    <s v="jbluckjc@imageshack.us"/>
    <x v="0"/>
    <s v="Lib"/>
    <s v="D"/>
    <x v="1"/>
    <n v="7.77"/>
    <n v="31.08"/>
    <x v="3"/>
    <x v="2"/>
    <x v="1"/>
  </r>
  <r>
    <s v="WKB-21680-566"/>
    <x v="491"/>
    <s v="96612-41722-VJ"/>
    <s v="A-M-0.5"/>
    <n v="3"/>
    <x v="642"/>
    <s v=""/>
    <x v="1"/>
    <s v="Ara"/>
    <s v="M"/>
    <x v="1"/>
    <n v="6.75"/>
    <n v="20.25"/>
    <x v="2"/>
    <x v="0"/>
    <x v="1"/>
  </r>
  <r>
    <s v="THE-61147-027"/>
    <x v="157"/>
    <s v="94091-86957-HX"/>
    <s v="L-D-1"/>
    <n v="2"/>
    <x v="636"/>
    <s v="jdymokeje@prnewswire.com"/>
    <x v="1"/>
    <s v="Lib"/>
    <s v="D"/>
    <x v="0"/>
    <n v="12.95"/>
    <n v="25.9"/>
    <x v="3"/>
    <x v="2"/>
    <x v="1"/>
  </r>
  <r>
    <s v="PTY-86420-119"/>
    <x v="527"/>
    <s v="25504-41681-WA"/>
    <s v="A-D-0.5"/>
    <n v="4"/>
    <x v="643"/>
    <s v="otadmanjf@ft.com"/>
    <x v="0"/>
    <s v="Ara"/>
    <s v="D"/>
    <x v="1"/>
    <n v="5.97"/>
    <n v="23.88"/>
    <x v="2"/>
    <x v="2"/>
    <x v="0"/>
  </r>
  <r>
    <s v="QHL-27188-431"/>
    <x v="528"/>
    <s v="75443-07820-DZ"/>
    <s v="L-L-0.5"/>
    <n v="2"/>
    <x v="644"/>
    <s v="bguddejg@dailymotion.com"/>
    <x v="0"/>
    <s v="Lib"/>
    <s v="L"/>
    <x v="1"/>
    <n v="9.51"/>
    <n v="19.02"/>
    <x v="3"/>
    <x v="1"/>
    <x v="1"/>
  </r>
  <r>
    <s v="MIS-54381-047"/>
    <x v="99"/>
    <s v="39276-95489-XV"/>
    <s v="A-D-0.5"/>
    <n v="5"/>
    <x v="645"/>
    <s v="nsictornesjh@buzzfeed.com"/>
    <x v="1"/>
    <s v="Ara"/>
    <s v="D"/>
    <x v="1"/>
    <n v="5.97"/>
    <n v="29.849999999999998"/>
    <x v="2"/>
    <x v="2"/>
    <x v="0"/>
  </r>
  <r>
    <s v="TBB-29780-459"/>
    <x v="529"/>
    <s v="61437-83623-PZ"/>
    <s v="A-L-0.5"/>
    <n v="1"/>
    <x v="646"/>
    <s v="vdunningji@independent.co.uk"/>
    <x v="0"/>
    <s v="Ara"/>
    <s v="L"/>
    <x v="1"/>
    <n v="7.77"/>
    <n v="7.77"/>
    <x v="2"/>
    <x v="1"/>
    <x v="0"/>
  </r>
  <r>
    <s v="QLC-52637-305"/>
    <x v="530"/>
    <s v="34317-87258-HQ"/>
    <s v="L-D-2.5"/>
    <n v="4"/>
    <x v="647"/>
    <s v=""/>
    <x v="1"/>
    <s v="Lib"/>
    <s v="D"/>
    <x v="2"/>
    <n v="29.784999999999997"/>
    <n v="119.13999999999999"/>
    <x v="3"/>
    <x v="2"/>
    <x v="0"/>
  </r>
  <r>
    <s v="CWT-27056-328"/>
    <x v="531"/>
    <s v="18570-80998-ZS"/>
    <s v="E-D-0.2"/>
    <n v="6"/>
    <x v="648"/>
    <s v=""/>
    <x v="0"/>
    <s v="Exc"/>
    <s v="D"/>
    <x v="3"/>
    <n v="3.645"/>
    <n v="21.87"/>
    <x v="1"/>
    <x v="2"/>
    <x v="0"/>
  </r>
  <r>
    <s v="ASS-05878-128"/>
    <x v="210"/>
    <s v="66580-33745-OQ"/>
    <s v="E-L-0.5"/>
    <n v="2"/>
    <x v="649"/>
    <s v="sgehringjl@gnu.org"/>
    <x v="0"/>
    <s v="Exc"/>
    <s v="L"/>
    <x v="1"/>
    <n v="8.91"/>
    <n v="17.82"/>
    <x v="1"/>
    <x v="1"/>
    <x v="1"/>
  </r>
  <r>
    <s v="EGK-03027-418"/>
    <x v="532"/>
    <s v="19820-29285-FD"/>
    <s v="E-M-0.2"/>
    <n v="3"/>
    <x v="650"/>
    <s v="bfallowesjm@purevolume.com"/>
    <x v="0"/>
    <s v="Exc"/>
    <s v="M"/>
    <x v="3"/>
    <n v="4.125"/>
    <n v="12.375"/>
    <x v="1"/>
    <x v="0"/>
    <x v="1"/>
  </r>
  <r>
    <s v="KCY-61732-849"/>
    <x v="533"/>
    <s v="11349-55147-SN"/>
    <s v="L-D-1"/>
    <n v="2"/>
    <x v="651"/>
    <s v=""/>
    <x v="1"/>
    <s v="Lib"/>
    <s v="D"/>
    <x v="0"/>
    <n v="12.95"/>
    <n v="25.9"/>
    <x v="3"/>
    <x v="2"/>
    <x v="1"/>
  </r>
  <r>
    <s v="BLI-21697-702"/>
    <x v="534"/>
    <s v="21141-12455-VB"/>
    <s v="A-M-0.5"/>
    <n v="2"/>
    <x v="652"/>
    <s v="sdejo@newsvine.com"/>
    <x v="0"/>
    <s v="Ara"/>
    <s v="M"/>
    <x v="1"/>
    <n v="6.75"/>
    <n v="13.5"/>
    <x v="2"/>
    <x v="0"/>
    <x v="0"/>
  </r>
  <r>
    <s v="KFJ-46568-890"/>
    <x v="535"/>
    <s v="71003-85639-HB"/>
    <s v="E-L-0.5"/>
    <n v="2"/>
    <x v="653"/>
    <s v=""/>
    <x v="0"/>
    <s v="Exc"/>
    <s v="L"/>
    <x v="1"/>
    <n v="8.91"/>
    <n v="17.82"/>
    <x v="1"/>
    <x v="1"/>
    <x v="0"/>
  </r>
  <r>
    <s v="SOK-43535-680"/>
    <x v="536"/>
    <s v="58443-95866-YO"/>
    <s v="E-M-0.5"/>
    <n v="3"/>
    <x v="654"/>
    <s v="scountjq@nba.com"/>
    <x v="0"/>
    <s v="Exc"/>
    <s v="M"/>
    <x v="1"/>
    <n v="8.25"/>
    <n v="24.75"/>
    <x v="1"/>
    <x v="0"/>
    <x v="1"/>
  </r>
  <r>
    <s v="XUE-87260-201"/>
    <x v="537"/>
    <s v="89646-21249-OH"/>
    <s v="R-M-0.2"/>
    <n v="6"/>
    <x v="655"/>
    <s v="sraglesjr@blogtalkradio.com"/>
    <x v="0"/>
    <s v="Rob"/>
    <s v="M"/>
    <x v="3"/>
    <n v="2.9849999999999999"/>
    <n v="17.91"/>
    <x v="0"/>
    <x v="0"/>
    <x v="1"/>
  </r>
  <r>
    <s v="CZF-40873-691"/>
    <x v="61"/>
    <s v="64988-20636-XQ"/>
    <s v="E-M-0.5"/>
    <n v="2"/>
    <x v="656"/>
    <s v=""/>
    <x v="2"/>
    <s v="Exc"/>
    <s v="M"/>
    <x v="1"/>
    <n v="8.25"/>
    <n v="16.5"/>
    <x v="1"/>
    <x v="0"/>
    <x v="1"/>
  </r>
  <r>
    <s v="AIA-98989-755"/>
    <x v="242"/>
    <s v="34704-83143-KS"/>
    <s v="R-M-0.2"/>
    <n v="1"/>
    <x v="657"/>
    <s v="sbruunjt@blogtalkradio.com"/>
    <x v="0"/>
    <s v="Rob"/>
    <s v="M"/>
    <x v="3"/>
    <n v="2.9849999999999999"/>
    <n v="2.9849999999999999"/>
    <x v="0"/>
    <x v="0"/>
    <x v="1"/>
  </r>
  <r>
    <s v="ITZ-21793-986"/>
    <x v="299"/>
    <s v="67388-17544-XX"/>
    <s v="E-D-0.2"/>
    <n v="4"/>
    <x v="658"/>
    <s v="aplluju@dagondesign.com"/>
    <x v="1"/>
    <s v="Exc"/>
    <s v="D"/>
    <x v="3"/>
    <n v="3.645"/>
    <n v="14.58"/>
    <x v="1"/>
    <x v="2"/>
    <x v="0"/>
  </r>
  <r>
    <s v="YOK-93322-608"/>
    <x v="343"/>
    <s v="69411-48470-ID"/>
    <s v="E-L-1"/>
    <n v="6"/>
    <x v="659"/>
    <s v="gcornierjv@techcrunch.com"/>
    <x v="0"/>
    <s v="Exc"/>
    <s v="L"/>
    <x v="0"/>
    <n v="14.85"/>
    <n v="89.1"/>
    <x v="1"/>
    <x v="1"/>
    <x v="1"/>
  </r>
  <r>
    <s v="LXK-00634-611"/>
    <x v="538"/>
    <s v="94091-86957-HX"/>
    <s v="R-L-1"/>
    <n v="3"/>
    <x v="636"/>
    <s v="jdymokeje@prnewswire.com"/>
    <x v="1"/>
    <s v="Rob"/>
    <s v="L"/>
    <x v="0"/>
    <n v="11.95"/>
    <n v="35.849999999999994"/>
    <x v="0"/>
    <x v="1"/>
    <x v="1"/>
  </r>
  <r>
    <s v="CQW-37388-302"/>
    <x v="539"/>
    <s v="97741-98924-KT"/>
    <s v="A-D-2.5"/>
    <n v="3"/>
    <x v="660"/>
    <s v="wharvisonjx@gizmodo.com"/>
    <x v="0"/>
    <s v="Ara"/>
    <s v="D"/>
    <x v="2"/>
    <n v="22.884999999999998"/>
    <n v="68.655000000000001"/>
    <x v="2"/>
    <x v="2"/>
    <x v="1"/>
  </r>
  <r>
    <s v="SPA-79365-334"/>
    <x v="27"/>
    <s v="79857-78167-KO"/>
    <s v="L-D-1"/>
    <n v="3"/>
    <x v="661"/>
    <s v="dheafordjy@twitpic.com"/>
    <x v="0"/>
    <s v="Lib"/>
    <s v="D"/>
    <x v="0"/>
    <n v="12.95"/>
    <n v="38.849999999999994"/>
    <x v="3"/>
    <x v="2"/>
    <x v="1"/>
  </r>
  <r>
    <s v="VPX-08817-517"/>
    <x v="540"/>
    <s v="46963-10322-ZA"/>
    <s v="L-L-1"/>
    <n v="5"/>
    <x v="662"/>
    <s v="gfanthamjz@hexun.com"/>
    <x v="0"/>
    <s v="Lib"/>
    <s v="L"/>
    <x v="0"/>
    <n v="15.85"/>
    <n v="79.25"/>
    <x v="3"/>
    <x v="1"/>
    <x v="0"/>
  </r>
  <r>
    <s v="PBP-87115-410"/>
    <x v="541"/>
    <s v="93812-74772-MV"/>
    <s v="E-D-0.5"/>
    <n v="5"/>
    <x v="663"/>
    <s v="rcrookshanksk0@unc.edu"/>
    <x v="0"/>
    <s v="Exc"/>
    <s v="D"/>
    <x v="1"/>
    <n v="7.29"/>
    <n v="36.450000000000003"/>
    <x v="1"/>
    <x v="2"/>
    <x v="0"/>
  </r>
  <r>
    <s v="SFB-93752-440"/>
    <x v="390"/>
    <s v="48203-23480-UB"/>
    <s v="R-M-0.2"/>
    <n v="3"/>
    <x v="664"/>
    <s v="nleakek1@cmu.edu"/>
    <x v="0"/>
    <s v="Rob"/>
    <s v="M"/>
    <x v="3"/>
    <n v="2.9849999999999999"/>
    <n v="8.9550000000000001"/>
    <x v="0"/>
    <x v="0"/>
    <x v="0"/>
  </r>
  <r>
    <s v="TBU-65158-068"/>
    <x v="396"/>
    <s v="60357-65386-RD"/>
    <s v="E-D-1"/>
    <n v="2"/>
    <x v="665"/>
    <s v=""/>
    <x v="0"/>
    <s v="Exc"/>
    <s v="D"/>
    <x v="0"/>
    <n v="12.15"/>
    <n v="24.3"/>
    <x v="1"/>
    <x v="2"/>
    <x v="1"/>
  </r>
  <r>
    <s v="TEH-08414-216"/>
    <x v="185"/>
    <s v="35099-13971-JI"/>
    <s v="E-M-2.5"/>
    <n v="2"/>
    <x v="666"/>
    <s v="geilhersenk3@networksolutions.com"/>
    <x v="0"/>
    <s v="Exc"/>
    <s v="M"/>
    <x v="2"/>
    <n v="31.624999999999996"/>
    <n v="63.249999999999993"/>
    <x v="1"/>
    <x v="0"/>
    <x v="1"/>
  </r>
  <r>
    <s v="MAY-77231-536"/>
    <x v="542"/>
    <s v="01304-59807-OB"/>
    <s v="A-M-0.2"/>
    <n v="2"/>
    <x v="667"/>
    <s v=""/>
    <x v="0"/>
    <s v="Ara"/>
    <s v="M"/>
    <x v="3"/>
    <n v="3.375"/>
    <n v="6.75"/>
    <x v="2"/>
    <x v="0"/>
    <x v="0"/>
  </r>
  <r>
    <s v="ATY-28980-884"/>
    <x v="117"/>
    <s v="50705-17295-NK"/>
    <s v="A-L-0.2"/>
    <n v="6"/>
    <x v="668"/>
    <s v="caleixok5@globo.com"/>
    <x v="0"/>
    <s v="Ara"/>
    <s v="L"/>
    <x v="3"/>
    <n v="3.8849999999999998"/>
    <n v="23.31"/>
    <x v="2"/>
    <x v="1"/>
    <x v="1"/>
  </r>
  <r>
    <s v="SWP-88281-918"/>
    <x v="543"/>
    <s v="77657-61366-FY"/>
    <s v="L-L-2.5"/>
    <n v="4"/>
    <x v="669"/>
    <s v=""/>
    <x v="0"/>
    <s v="Lib"/>
    <s v="L"/>
    <x v="2"/>
    <n v="36.454999999999998"/>
    <n v="145.82"/>
    <x v="3"/>
    <x v="1"/>
    <x v="1"/>
  </r>
  <r>
    <s v="VCE-56531-986"/>
    <x v="544"/>
    <s v="57192-13428-PL"/>
    <s v="R-M-0.5"/>
    <n v="5"/>
    <x v="670"/>
    <s v="rtomkowiczk7@bravesites.com"/>
    <x v="1"/>
    <s v="Rob"/>
    <s v="M"/>
    <x v="1"/>
    <n v="5.97"/>
    <n v="29.849999999999998"/>
    <x v="0"/>
    <x v="0"/>
    <x v="0"/>
  </r>
  <r>
    <s v="FVV-75700-005"/>
    <x v="545"/>
    <s v="24891-77957-LU"/>
    <s v="E-D-0.5"/>
    <n v="3"/>
    <x v="671"/>
    <s v="rhuscroftk8@jimdo.com"/>
    <x v="0"/>
    <s v="Exc"/>
    <s v="D"/>
    <x v="1"/>
    <n v="7.29"/>
    <n v="21.87"/>
    <x v="1"/>
    <x v="2"/>
    <x v="0"/>
  </r>
  <r>
    <s v="CFZ-53492-600"/>
    <x v="546"/>
    <s v="64896-18468-BT"/>
    <s v="L-M-0.2"/>
    <n v="1"/>
    <x v="672"/>
    <s v="sscurrerk9@flavors.me"/>
    <x v="2"/>
    <s v="Lib"/>
    <s v="M"/>
    <x v="3"/>
    <n v="4.3650000000000002"/>
    <n v="4.3650000000000002"/>
    <x v="3"/>
    <x v="0"/>
    <x v="1"/>
  </r>
  <r>
    <s v="LDK-71031-121"/>
    <x v="420"/>
    <s v="84761-40784-SV"/>
    <s v="L-L-2.5"/>
    <n v="1"/>
    <x v="673"/>
    <s v="arudramka@prnewswire.com"/>
    <x v="0"/>
    <s v="Lib"/>
    <s v="L"/>
    <x v="2"/>
    <n v="36.454999999999998"/>
    <n v="36.454999999999998"/>
    <x v="3"/>
    <x v="1"/>
    <x v="1"/>
  </r>
  <r>
    <s v="EBA-82404-343"/>
    <x v="547"/>
    <s v="20236-42322-CM"/>
    <s v="L-D-0.2"/>
    <n v="4"/>
    <x v="674"/>
    <s v=""/>
    <x v="0"/>
    <s v="Lib"/>
    <s v="D"/>
    <x v="3"/>
    <n v="3.8849999999999998"/>
    <n v="15.54"/>
    <x v="3"/>
    <x v="2"/>
    <x v="0"/>
  </r>
  <r>
    <s v="USA-42811-560"/>
    <x v="548"/>
    <s v="49671-11547-WG"/>
    <s v="E-L-0.2"/>
    <n v="2"/>
    <x v="675"/>
    <s v="jmahakc@cyberchimps.com"/>
    <x v="0"/>
    <s v="Exc"/>
    <s v="L"/>
    <x v="3"/>
    <n v="4.4550000000000001"/>
    <n v="8.91"/>
    <x v="1"/>
    <x v="1"/>
    <x v="1"/>
  </r>
  <r>
    <s v="SNL-83703-516"/>
    <x v="549"/>
    <s v="57976-33535-WK"/>
    <s v="L-M-2.5"/>
    <n v="3"/>
    <x v="676"/>
    <s v="gclemonkd@networksolutions.com"/>
    <x v="0"/>
    <s v="Lib"/>
    <s v="M"/>
    <x v="2"/>
    <n v="33.464999999999996"/>
    <n v="100.39499999999998"/>
    <x v="3"/>
    <x v="0"/>
    <x v="0"/>
  </r>
  <r>
    <s v="SUZ-83036-175"/>
    <x v="550"/>
    <s v="55915-19477-MK"/>
    <s v="R-D-0.2"/>
    <n v="5"/>
    <x v="677"/>
    <s v=""/>
    <x v="0"/>
    <s v="Rob"/>
    <s v="D"/>
    <x v="3"/>
    <n v="2.6849999999999996"/>
    <n v="13.424999999999997"/>
    <x v="0"/>
    <x v="2"/>
    <x v="1"/>
  </r>
  <r>
    <s v="RGM-01187-513"/>
    <x v="551"/>
    <s v="28121-11641-UA"/>
    <s v="E-D-0.2"/>
    <n v="6"/>
    <x v="678"/>
    <s v="bpollinskf@shinystat.com"/>
    <x v="0"/>
    <s v="Exc"/>
    <s v="D"/>
    <x v="3"/>
    <n v="3.645"/>
    <n v="21.87"/>
    <x v="1"/>
    <x v="2"/>
    <x v="1"/>
  </r>
  <r>
    <s v="CZG-01299-952"/>
    <x v="552"/>
    <s v="09540-70637-EV"/>
    <s v="L-D-1"/>
    <n v="2"/>
    <x v="679"/>
    <s v="jtoyekg@pinterest.com"/>
    <x v="1"/>
    <s v="Lib"/>
    <s v="D"/>
    <x v="0"/>
    <n v="12.95"/>
    <n v="25.9"/>
    <x v="3"/>
    <x v="2"/>
    <x v="0"/>
  </r>
  <r>
    <s v="KLD-88731-484"/>
    <x v="553"/>
    <s v="17775-77072-PP"/>
    <s v="A-M-1"/>
    <n v="5"/>
    <x v="680"/>
    <s v="clinskillkh@sphinn.com"/>
    <x v="0"/>
    <s v="Ara"/>
    <s v="M"/>
    <x v="0"/>
    <n v="11.25"/>
    <n v="56.25"/>
    <x v="2"/>
    <x v="0"/>
    <x v="1"/>
  </r>
  <r>
    <s v="BQK-38412-229"/>
    <x v="554"/>
    <s v="90392-73338-BC"/>
    <s v="R-L-0.2"/>
    <n v="3"/>
    <x v="681"/>
    <s v="nvigrasski@ezinearticles.com"/>
    <x v="2"/>
    <s v="Rob"/>
    <s v="L"/>
    <x v="3"/>
    <n v="3.5849999999999995"/>
    <n v="10.754999999999999"/>
    <x v="0"/>
    <x v="1"/>
    <x v="1"/>
  </r>
  <r>
    <s v="TCX-76953-071"/>
    <x v="555"/>
    <s v="94091-86957-HX"/>
    <s v="E-D-0.2"/>
    <n v="5"/>
    <x v="636"/>
    <s v="jdymokeje@prnewswire.com"/>
    <x v="1"/>
    <s v="Exc"/>
    <s v="D"/>
    <x v="3"/>
    <n v="3.645"/>
    <n v="18.225000000000001"/>
    <x v="1"/>
    <x v="2"/>
    <x v="1"/>
  </r>
  <r>
    <s v="LIN-88046-551"/>
    <x v="150"/>
    <s v="10725-45724-CO"/>
    <s v="R-L-0.5"/>
    <n v="4"/>
    <x v="682"/>
    <s v="kcragellkk@google.com"/>
    <x v="1"/>
    <s v="Rob"/>
    <s v="L"/>
    <x v="1"/>
    <n v="7.169999999999999"/>
    <n v="28.679999999999996"/>
    <x v="0"/>
    <x v="1"/>
    <x v="1"/>
  </r>
  <r>
    <s v="PMV-54491-220"/>
    <x v="556"/>
    <s v="87242-18006-IR"/>
    <s v="L-M-0.2"/>
    <n v="2"/>
    <x v="683"/>
    <s v="libertkl@huffingtonpost.com"/>
    <x v="0"/>
    <s v="Lib"/>
    <s v="M"/>
    <x v="3"/>
    <n v="4.3650000000000002"/>
    <n v="8.73"/>
    <x v="3"/>
    <x v="0"/>
    <x v="1"/>
  </r>
  <r>
    <s v="SKA-73676-005"/>
    <x v="327"/>
    <s v="36572-91896-PP"/>
    <s v="L-M-1"/>
    <n v="4"/>
    <x v="684"/>
    <s v="rlidgeykm@vimeo.com"/>
    <x v="0"/>
    <s v="Lib"/>
    <s v="M"/>
    <x v="0"/>
    <n v="14.55"/>
    <n v="58.2"/>
    <x v="3"/>
    <x v="0"/>
    <x v="1"/>
  </r>
  <r>
    <s v="TKH-62197-239"/>
    <x v="557"/>
    <s v="25181-97933-UX"/>
    <s v="A-D-0.5"/>
    <n v="3"/>
    <x v="685"/>
    <s v="tcastagnekn@wikia.com"/>
    <x v="0"/>
    <s v="Ara"/>
    <s v="D"/>
    <x v="1"/>
    <n v="5.97"/>
    <n v="17.91"/>
    <x v="2"/>
    <x v="2"/>
    <x v="1"/>
  </r>
  <r>
    <s v="YXF-57218-272"/>
    <x v="333"/>
    <s v="55374-03175-IA"/>
    <s v="R-M-0.2"/>
    <n v="6"/>
    <x v="686"/>
    <s v=""/>
    <x v="0"/>
    <s v="Rob"/>
    <s v="M"/>
    <x v="3"/>
    <n v="2.9849999999999999"/>
    <n v="17.91"/>
    <x v="0"/>
    <x v="0"/>
    <x v="0"/>
  </r>
  <r>
    <s v="PKJ-30083-501"/>
    <x v="558"/>
    <s v="76948-43532-JS"/>
    <s v="E-D-0.5"/>
    <n v="2"/>
    <x v="687"/>
    <s v="jhaldenkp@comcast.net"/>
    <x v="1"/>
    <s v="Exc"/>
    <s v="D"/>
    <x v="1"/>
    <n v="7.29"/>
    <n v="14.58"/>
    <x v="1"/>
    <x v="2"/>
    <x v="1"/>
  </r>
  <r>
    <s v="WTT-91832-645"/>
    <x v="559"/>
    <s v="24344-88599-PP"/>
    <s v="A-M-1"/>
    <n v="3"/>
    <x v="688"/>
    <s v="holliffkq@sciencedirect.com"/>
    <x v="1"/>
    <s v="Ara"/>
    <s v="M"/>
    <x v="0"/>
    <n v="11.25"/>
    <n v="33.75"/>
    <x v="2"/>
    <x v="0"/>
    <x v="1"/>
  </r>
  <r>
    <s v="TRZ-94735-865"/>
    <x v="310"/>
    <s v="54462-58311-YF"/>
    <s v="L-M-0.5"/>
    <n v="4"/>
    <x v="689"/>
    <s v="tquadrikr@opensource.org"/>
    <x v="1"/>
    <s v="Lib"/>
    <s v="M"/>
    <x v="1"/>
    <n v="8.73"/>
    <n v="34.92"/>
    <x v="3"/>
    <x v="0"/>
    <x v="0"/>
  </r>
  <r>
    <s v="UDB-09651-780"/>
    <x v="560"/>
    <s v="90767-92589-LV"/>
    <s v="E-D-0.5"/>
    <n v="2"/>
    <x v="690"/>
    <s v="feshmadeks@umn.edu"/>
    <x v="0"/>
    <s v="Exc"/>
    <s v="D"/>
    <x v="1"/>
    <n v="7.29"/>
    <n v="14.58"/>
    <x v="1"/>
    <x v="2"/>
    <x v="1"/>
  </r>
  <r>
    <s v="EHJ-82097-549"/>
    <x v="561"/>
    <s v="27517-43747-YD"/>
    <s v="R-D-0.2"/>
    <n v="2"/>
    <x v="691"/>
    <s v="moilierkt@paginegialle.it"/>
    <x v="1"/>
    <s v="Rob"/>
    <s v="D"/>
    <x v="3"/>
    <n v="2.6849999999999996"/>
    <n v="5.3699999999999992"/>
    <x v="0"/>
    <x v="2"/>
    <x v="0"/>
  </r>
  <r>
    <s v="ZFR-79447-696"/>
    <x v="562"/>
    <s v="77828-66867-KH"/>
    <s v="R-M-0.5"/>
    <n v="1"/>
    <x v="692"/>
    <s v=""/>
    <x v="0"/>
    <s v="Rob"/>
    <s v="M"/>
    <x v="1"/>
    <n v="5.97"/>
    <n v="5.97"/>
    <x v="0"/>
    <x v="0"/>
    <x v="0"/>
  </r>
  <r>
    <s v="NUU-03893-975"/>
    <x v="563"/>
    <s v="41054-59693-XE"/>
    <s v="L-L-0.5"/>
    <n v="2"/>
    <x v="693"/>
    <s v="vshoebothamkv@redcross.org"/>
    <x v="0"/>
    <s v="Lib"/>
    <s v="L"/>
    <x v="1"/>
    <n v="9.51"/>
    <n v="19.02"/>
    <x v="3"/>
    <x v="1"/>
    <x v="1"/>
  </r>
  <r>
    <s v="GVG-59542-307"/>
    <x v="564"/>
    <s v="26314-66792-VP"/>
    <s v="E-M-1"/>
    <n v="2"/>
    <x v="694"/>
    <s v="bsterkekw@biblegateway.com"/>
    <x v="0"/>
    <s v="Exc"/>
    <s v="M"/>
    <x v="0"/>
    <n v="13.75"/>
    <n v="27.5"/>
    <x v="1"/>
    <x v="0"/>
    <x v="0"/>
  </r>
  <r>
    <s v="YLY-35287-172"/>
    <x v="565"/>
    <s v="69410-04668-MA"/>
    <s v="A-D-0.5"/>
    <n v="5"/>
    <x v="695"/>
    <s v="scaponkx@craigslist.org"/>
    <x v="0"/>
    <s v="Ara"/>
    <s v="D"/>
    <x v="1"/>
    <n v="5.97"/>
    <n v="29.849999999999998"/>
    <x v="2"/>
    <x v="2"/>
    <x v="1"/>
  </r>
  <r>
    <s v="DCI-96254-548"/>
    <x v="566"/>
    <s v="94091-86957-HX"/>
    <s v="A-D-0.2"/>
    <n v="6"/>
    <x v="636"/>
    <s v="jdymokeje@prnewswire.com"/>
    <x v="1"/>
    <s v="Ara"/>
    <s v="D"/>
    <x v="3"/>
    <n v="2.9849999999999999"/>
    <n v="17.91"/>
    <x v="2"/>
    <x v="2"/>
    <x v="1"/>
  </r>
  <r>
    <s v="KHZ-26264-253"/>
    <x v="160"/>
    <s v="24972-55878-KX"/>
    <s v="L-L-0.2"/>
    <n v="6"/>
    <x v="696"/>
    <s v="fconstancekz@ifeng.com"/>
    <x v="0"/>
    <s v="Lib"/>
    <s v="L"/>
    <x v="3"/>
    <n v="4.7549999999999999"/>
    <n v="28.53"/>
    <x v="3"/>
    <x v="1"/>
    <x v="1"/>
  </r>
  <r>
    <s v="AAQ-13644-699"/>
    <x v="567"/>
    <s v="46296-42617-OQ"/>
    <s v="R-D-1"/>
    <n v="4"/>
    <x v="697"/>
    <s v="fsulmanl0@washington.edu"/>
    <x v="0"/>
    <s v="Rob"/>
    <s v="D"/>
    <x v="0"/>
    <n v="8.9499999999999993"/>
    <n v="35.799999999999997"/>
    <x v="0"/>
    <x v="2"/>
    <x v="0"/>
  </r>
  <r>
    <s v="LWL-68108-794"/>
    <x v="568"/>
    <s v="44494-89923-UW"/>
    <s v="A-D-0.5"/>
    <n v="3"/>
    <x v="698"/>
    <s v="dhollymanl1@ibm.com"/>
    <x v="0"/>
    <s v="Ara"/>
    <s v="D"/>
    <x v="1"/>
    <n v="5.97"/>
    <n v="17.91"/>
    <x v="2"/>
    <x v="2"/>
    <x v="0"/>
  </r>
  <r>
    <s v="JQT-14347-517"/>
    <x v="569"/>
    <s v="11621-09964-ID"/>
    <s v="R-D-1"/>
    <n v="1"/>
    <x v="699"/>
    <s v="lnardonil2@hao123.com"/>
    <x v="0"/>
    <s v="Rob"/>
    <s v="D"/>
    <x v="0"/>
    <n v="8.9499999999999993"/>
    <n v="8.9499999999999993"/>
    <x v="0"/>
    <x v="2"/>
    <x v="1"/>
  </r>
  <r>
    <s v="BMM-86471-923"/>
    <x v="570"/>
    <s v="76319-80715-II"/>
    <s v="L-D-2.5"/>
    <n v="1"/>
    <x v="700"/>
    <s v="dyarhaml3@moonfruit.com"/>
    <x v="0"/>
    <s v="Lib"/>
    <s v="D"/>
    <x v="2"/>
    <n v="29.784999999999997"/>
    <n v="29.784999999999997"/>
    <x v="3"/>
    <x v="2"/>
    <x v="0"/>
  </r>
  <r>
    <s v="IXU-67272-326"/>
    <x v="571"/>
    <s v="91654-79216-IC"/>
    <s v="E-L-0.5"/>
    <n v="5"/>
    <x v="701"/>
    <s v="aferreal4@wikia.com"/>
    <x v="0"/>
    <s v="Exc"/>
    <s v="L"/>
    <x v="1"/>
    <n v="8.91"/>
    <n v="44.55"/>
    <x v="1"/>
    <x v="1"/>
    <x v="1"/>
  </r>
  <r>
    <s v="ITE-28312-615"/>
    <x v="139"/>
    <s v="56450-21890-HK"/>
    <s v="E-L-1"/>
    <n v="6"/>
    <x v="702"/>
    <s v="ckendrickl5@webnode.com"/>
    <x v="0"/>
    <s v="Exc"/>
    <s v="L"/>
    <x v="0"/>
    <n v="14.85"/>
    <n v="89.1"/>
    <x v="1"/>
    <x v="1"/>
    <x v="0"/>
  </r>
  <r>
    <s v="ZHQ-30471-635"/>
    <x v="303"/>
    <s v="40600-58915-WZ"/>
    <s v="L-M-0.5"/>
    <n v="5"/>
    <x v="703"/>
    <s v="sdanilchikl6@mit.edu"/>
    <x v="2"/>
    <s v="Lib"/>
    <s v="M"/>
    <x v="1"/>
    <n v="8.73"/>
    <n v="43.650000000000006"/>
    <x v="3"/>
    <x v="0"/>
    <x v="1"/>
  </r>
  <r>
    <s v="LTP-31133-134"/>
    <x v="572"/>
    <s v="66527-94478-PB"/>
    <s v="A-L-0.5"/>
    <n v="3"/>
    <x v="704"/>
    <s v=""/>
    <x v="0"/>
    <s v="Ara"/>
    <s v="L"/>
    <x v="1"/>
    <n v="7.77"/>
    <n v="23.31"/>
    <x v="2"/>
    <x v="1"/>
    <x v="1"/>
  </r>
  <r>
    <s v="ZVQ-26122-859"/>
    <x v="573"/>
    <s v="77154-45038-IH"/>
    <s v="A-L-2.5"/>
    <n v="6"/>
    <x v="705"/>
    <s v="bfolomkinl8@yolasite.com"/>
    <x v="0"/>
    <s v="Ara"/>
    <s v="L"/>
    <x v="2"/>
    <n v="29.784999999999997"/>
    <n v="178.70999999999998"/>
    <x v="2"/>
    <x v="1"/>
    <x v="0"/>
  </r>
  <r>
    <s v="MIU-01481-194"/>
    <x v="574"/>
    <s v="08439-55669-AI"/>
    <s v="R-M-1"/>
    <n v="6"/>
    <x v="706"/>
    <s v="rpursglovel9@biblegateway.com"/>
    <x v="0"/>
    <s v="Rob"/>
    <s v="M"/>
    <x v="0"/>
    <n v="9.9499999999999993"/>
    <n v="59.699999999999996"/>
    <x v="0"/>
    <x v="0"/>
    <x v="0"/>
  </r>
  <r>
    <s v="MIU-01481-194"/>
    <x v="574"/>
    <s v="08439-55669-AI"/>
    <s v="A-L-0.5"/>
    <n v="2"/>
    <x v="706"/>
    <s v="rpursglovel9@biblegateway.com"/>
    <x v="0"/>
    <s v="Ara"/>
    <s v="L"/>
    <x v="1"/>
    <n v="7.77"/>
    <n v="15.54"/>
    <x v="2"/>
    <x v="1"/>
    <x v="0"/>
  </r>
  <r>
    <s v="UEA-72681-629"/>
    <x v="455"/>
    <s v="24972-55878-KX"/>
    <s v="A-L-2.5"/>
    <n v="3"/>
    <x v="696"/>
    <s v="fconstancekz@ifeng.com"/>
    <x v="0"/>
    <s v="Ara"/>
    <s v="L"/>
    <x v="2"/>
    <n v="29.784999999999997"/>
    <n v="89.35499999999999"/>
    <x v="2"/>
    <x v="1"/>
    <x v="1"/>
  </r>
  <r>
    <s v="CVE-15042-481"/>
    <x v="575"/>
    <s v="24972-55878-KX"/>
    <s v="R-L-1"/>
    <n v="2"/>
    <x v="696"/>
    <s v="fconstancekz@ifeng.com"/>
    <x v="0"/>
    <s v="Rob"/>
    <s v="L"/>
    <x v="0"/>
    <n v="11.95"/>
    <n v="23.9"/>
    <x v="0"/>
    <x v="1"/>
    <x v="1"/>
  </r>
  <r>
    <s v="EJA-79176-833"/>
    <x v="576"/>
    <s v="91509-62250-GN"/>
    <s v="R-M-2.5"/>
    <n v="6"/>
    <x v="707"/>
    <s v="deburahld@google.co.jp"/>
    <x v="2"/>
    <s v="Rob"/>
    <s v="M"/>
    <x v="2"/>
    <n v="22.884999999999998"/>
    <n v="137.31"/>
    <x v="0"/>
    <x v="0"/>
    <x v="1"/>
  </r>
  <r>
    <s v="AHQ-40440-522"/>
    <x v="577"/>
    <s v="83833-46106-ZC"/>
    <s v="A-D-1"/>
    <n v="1"/>
    <x v="708"/>
    <s v="mbrimilcombele@cnn.com"/>
    <x v="0"/>
    <s v="Ara"/>
    <s v="D"/>
    <x v="0"/>
    <n v="9.9499999999999993"/>
    <n v="9.9499999999999993"/>
    <x v="2"/>
    <x v="2"/>
    <x v="1"/>
  </r>
  <r>
    <s v="TID-21626-411"/>
    <x v="578"/>
    <s v="19383-33606-PW"/>
    <s v="R-L-0.5"/>
    <n v="3"/>
    <x v="709"/>
    <s v="sbollamlf@list-manage.com"/>
    <x v="0"/>
    <s v="Rob"/>
    <s v="L"/>
    <x v="1"/>
    <n v="7.169999999999999"/>
    <n v="21.509999999999998"/>
    <x v="0"/>
    <x v="1"/>
    <x v="1"/>
  </r>
  <r>
    <s v="RSR-96390-187"/>
    <x v="579"/>
    <s v="67052-76184-CB"/>
    <s v="E-M-1"/>
    <n v="6"/>
    <x v="710"/>
    <s v=""/>
    <x v="0"/>
    <s v="Exc"/>
    <s v="M"/>
    <x v="0"/>
    <n v="13.75"/>
    <n v="82.5"/>
    <x v="1"/>
    <x v="0"/>
    <x v="1"/>
  </r>
  <r>
    <s v="BZE-96093-118"/>
    <x v="91"/>
    <s v="43452-18035-DH"/>
    <s v="L-M-0.2"/>
    <n v="2"/>
    <x v="711"/>
    <s v="afilipczaklh@ning.com"/>
    <x v="1"/>
    <s v="Lib"/>
    <s v="M"/>
    <x v="3"/>
    <n v="4.3650000000000002"/>
    <n v="8.73"/>
    <x v="3"/>
    <x v="0"/>
    <x v="1"/>
  </r>
  <r>
    <s v="LOU-41819-242"/>
    <x v="272"/>
    <s v="88060-50676-MV"/>
    <s v="R-M-1"/>
    <n v="2"/>
    <x v="712"/>
    <s v=""/>
    <x v="0"/>
    <s v="Rob"/>
    <s v="M"/>
    <x v="0"/>
    <n v="9.9499999999999993"/>
    <n v="19.899999999999999"/>
    <x v="0"/>
    <x v="0"/>
    <x v="0"/>
  </r>
  <r>
    <s v="FND-99527-640"/>
    <x v="65"/>
    <s v="89574-96203-EP"/>
    <s v="E-L-0.5"/>
    <n v="2"/>
    <x v="713"/>
    <s v="relnaughlj@comsenz.com"/>
    <x v="0"/>
    <s v="Exc"/>
    <s v="L"/>
    <x v="1"/>
    <n v="8.91"/>
    <n v="17.82"/>
    <x v="1"/>
    <x v="1"/>
    <x v="0"/>
  </r>
  <r>
    <s v="ASG-27179-958"/>
    <x v="580"/>
    <s v="12607-75113-UV"/>
    <s v="A-M-0.5"/>
    <n v="3"/>
    <x v="714"/>
    <s v="jdeehanlk@about.me"/>
    <x v="0"/>
    <s v="Ara"/>
    <s v="M"/>
    <x v="1"/>
    <n v="6.75"/>
    <n v="20.25"/>
    <x v="2"/>
    <x v="0"/>
    <x v="1"/>
  </r>
  <r>
    <s v="YKX-23510-272"/>
    <x v="581"/>
    <s v="56991-05510-PR"/>
    <s v="A-L-2.5"/>
    <n v="2"/>
    <x v="715"/>
    <s v="jedenll@e-recht24.de"/>
    <x v="0"/>
    <s v="Ara"/>
    <s v="L"/>
    <x v="2"/>
    <n v="29.784999999999997"/>
    <n v="59.569999999999993"/>
    <x v="2"/>
    <x v="1"/>
    <x v="1"/>
  </r>
  <r>
    <s v="FSA-98650-921"/>
    <x v="489"/>
    <s v="01841-48191-NL"/>
    <s v="L-L-0.5"/>
    <n v="2"/>
    <x v="716"/>
    <s v="cjewsterlu@moonfruit.com"/>
    <x v="0"/>
    <s v="Lib"/>
    <s v="L"/>
    <x v="1"/>
    <n v="9.51"/>
    <n v="19.02"/>
    <x v="3"/>
    <x v="1"/>
    <x v="0"/>
  </r>
  <r>
    <s v="ZUR-55774-294"/>
    <x v="234"/>
    <s v="33269-10023-CO"/>
    <s v="L-D-1"/>
    <n v="6"/>
    <x v="717"/>
    <s v="usoutherdenln@hao123.com"/>
    <x v="0"/>
    <s v="Lib"/>
    <s v="D"/>
    <x v="0"/>
    <n v="12.95"/>
    <n v="77.699999999999989"/>
    <x v="3"/>
    <x v="2"/>
    <x v="0"/>
  </r>
  <r>
    <s v="FUO-99821-974"/>
    <x v="175"/>
    <s v="31245-81098-PJ"/>
    <s v="E-M-1"/>
    <n v="3"/>
    <x v="718"/>
    <s v=""/>
    <x v="0"/>
    <s v="Exc"/>
    <s v="M"/>
    <x v="0"/>
    <n v="13.75"/>
    <n v="41.25"/>
    <x v="1"/>
    <x v="0"/>
    <x v="1"/>
  </r>
  <r>
    <s v="YVH-19865-819"/>
    <x v="582"/>
    <s v="08946-56610-IH"/>
    <s v="L-L-2.5"/>
    <n v="4"/>
    <x v="719"/>
    <s v="lburtenshawlp@shinystat.com"/>
    <x v="0"/>
    <s v="Lib"/>
    <s v="L"/>
    <x v="2"/>
    <n v="36.454999999999998"/>
    <n v="145.82"/>
    <x v="3"/>
    <x v="1"/>
    <x v="1"/>
  </r>
  <r>
    <s v="NNF-47422-501"/>
    <x v="583"/>
    <s v="20260-32948-EB"/>
    <s v="E-L-0.2"/>
    <n v="6"/>
    <x v="720"/>
    <s v="agregorattilq@vistaprint.com"/>
    <x v="1"/>
    <s v="Exc"/>
    <s v="L"/>
    <x v="3"/>
    <n v="4.4550000000000001"/>
    <n v="26.73"/>
    <x v="1"/>
    <x v="1"/>
    <x v="1"/>
  </r>
  <r>
    <s v="RJI-71409-490"/>
    <x v="548"/>
    <s v="31613-41626-KX"/>
    <s v="L-M-0.5"/>
    <n v="5"/>
    <x v="721"/>
    <s v="ccrosterlr@gov.uk"/>
    <x v="0"/>
    <s v="Lib"/>
    <s v="M"/>
    <x v="1"/>
    <n v="8.73"/>
    <n v="43.650000000000006"/>
    <x v="3"/>
    <x v="0"/>
    <x v="0"/>
  </r>
  <r>
    <s v="UZL-46108-213"/>
    <x v="584"/>
    <s v="75961-20170-RD"/>
    <s v="L-L-1"/>
    <n v="2"/>
    <x v="722"/>
    <s v="gwhiteheadls@hp.com"/>
    <x v="0"/>
    <s v="Lib"/>
    <s v="L"/>
    <x v="0"/>
    <n v="15.85"/>
    <n v="31.7"/>
    <x v="3"/>
    <x v="1"/>
    <x v="1"/>
  </r>
  <r>
    <s v="AOX-44467-109"/>
    <x v="64"/>
    <s v="72524-06410-KD"/>
    <s v="A-D-2.5"/>
    <n v="1"/>
    <x v="723"/>
    <s v="hjodrellelt@samsung.com"/>
    <x v="0"/>
    <s v="Ara"/>
    <s v="D"/>
    <x v="2"/>
    <n v="22.884999999999998"/>
    <n v="22.884999999999998"/>
    <x v="2"/>
    <x v="2"/>
    <x v="1"/>
  </r>
  <r>
    <s v="TZD-67261-174"/>
    <x v="585"/>
    <s v="01841-48191-NL"/>
    <s v="E-D-2.5"/>
    <n v="1"/>
    <x v="716"/>
    <s v="cjewsterlu@moonfruit.com"/>
    <x v="0"/>
    <s v="Exc"/>
    <s v="D"/>
    <x v="2"/>
    <n v="27.945"/>
    <n v="27.945"/>
    <x v="1"/>
    <x v="2"/>
    <x v="0"/>
  </r>
  <r>
    <s v="TBU-64277-625"/>
    <x v="32"/>
    <s v="98918-34330-GY"/>
    <s v="E-M-1"/>
    <n v="6"/>
    <x v="724"/>
    <s v=""/>
    <x v="0"/>
    <s v="Exc"/>
    <s v="M"/>
    <x v="0"/>
    <n v="13.75"/>
    <n v="82.5"/>
    <x v="1"/>
    <x v="0"/>
    <x v="0"/>
  </r>
  <r>
    <s v="TYP-85767-944"/>
    <x v="586"/>
    <s v="51497-50894-WU"/>
    <s v="R-M-2.5"/>
    <n v="2"/>
    <x v="725"/>
    <s v="knottramlw@odnoklassniki.ru"/>
    <x v="1"/>
    <s v="Rob"/>
    <s v="M"/>
    <x v="2"/>
    <n v="22.884999999999998"/>
    <n v="45.769999999999996"/>
    <x v="0"/>
    <x v="0"/>
    <x v="0"/>
  </r>
  <r>
    <s v="GTT-73214-334"/>
    <x v="535"/>
    <s v="98636-90072-YE"/>
    <s v="A-L-1"/>
    <n v="6"/>
    <x v="726"/>
    <s v="nbuneylx@jugem.jp"/>
    <x v="0"/>
    <s v="Ara"/>
    <s v="L"/>
    <x v="0"/>
    <n v="12.95"/>
    <n v="77.699999999999989"/>
    <x v="2"/>
    <x v="1"/>
    <x v="1"/>
  </r>
  <r>
    <s v="WAI-89905-069"/>
    <x v="587"/>
    <s v="47011-57815-HJ"/>
    <s v="A-L-0.5"/>
    <n v="3"/>
    <x v="727"/>
    <s v="smcshealy@photobucket.com"/>
    <x v="0"/>
    <s v="Ara"/>
    <s v="L"/>
    <x v="1"/>
    <n v="7.77"/>
    <n v="23.31"/>
    <x v="2"/>
    <x v="1"/>
    <x v="1"/>
  </r>
  <r>
    <s v="OJL-96844-459"/>
    <x v="393"/>
    <s v="61253-98356-VD"/>
    <s v="L-L-0.2"/>
    <n v="5"/>
    <x v="728"/>
    <s v="khuddartlz@about.com"/>
    <x v="0"/>
    <s v="Lib"/>
    <s v="L"/>
    <x v="3"/>
    <n v="4.7549999999999999"/>
    <n v="23.774999999999999"/>
    <x v="3"/>
    <x v="1"/>
    <x v="0"/>
  </r>
  <r>
    <s v="VGI-33205-360"/>
    <x v="588"/>
    <s v="96762-10814-DA"/>
    <s v="L-M-0.5"/>
    <n v="6"/>
    <x v="729"/>
    <s v="jgippesm0@cloudflare.com"/>
    <x v="2"/>
    <s v="Lib"/>
    <s v="M"/>
    <x v="1"/>
    <n v="8.73"/>
    <n v="52.38"/>
    <x v="3"/>
    <x v="0"/>
    <x v="0"/>
  </r>
  <r>
    <s v="PCA-14081-576"/>
    <x v="15"/>
    <s v="63112-10870-LC"/>
    <s v="R-L-0.2"/>
    <n v="5"/>
    <x v="730"/>
    <s v="lwhittleseem1@e-recht24.de"/>
    <x v="0"/>
    <s v="Rob"/>
    <s v="L"/>
    <x v="3"/>
    <n v="3.5849999999999995"/>
    <n v="17.924999999999997"/>
    <x v="0"/>
    <x v="1"/>
    <x v="1"/>
  </r>
  <r>
    <s v="SCS-67069-962"/>
    <x v="507"/>
    <s v="21403-49423-PD"/>
    <s v="A-L-2.5"/>
    <n v="5"/>
    <x v="731"/>
    <s v="gtrengrovem2@elpais.com"/>
    <x v="0"/>
    <s v="Ara"/>
    <s v="L"/>
    <x v="2"/>
    <n v="29.784999999999997"/>
    <n v="148.92499999999998"/>
    <x v="2"/>
    <x v="1"/>
    <x v="1"/>
  </r>
  <r>
    <s v="BDM-03174-485"/>
    <x v="533"/>
    <s v="29581-13303-VB"/>
    <s v="R-L-0.5"/>
    <n v="4"/>
    <x v="732"/>
    <s v="wcalderom3@stumbleupon.com"/>
    <x v="0"/>
    <s v="Rob"/>
    <s v="L"/>
    <x v="1"/>
    <n v="7.169999999999999"/>
    <n v="28.679999999999996"/>
    <x v="0"/>
    <x v="1"/>
    <x v="1"/>
  </r>
  <r>
    <s v="UJV-32333-364"/>
    <x v="589"/>
    <s v="86110-83695-YS"/>
    <s v="L-L-0.5"/>
    <n v="1"/>
    <x v="733"/>
    <s v=""/>
    <x v="0"/>
    <s v="Lib"/>
    <s v="L"/>
    <x v="1"/>
    <n v="9.51"/>
    <n v="9.51"/>
    <x v="3"/>
    <x v="1"/>
    <x v="1"/>
  </r>
  <r>
    <s v="FLI-11493-954"/>
    <x v="590"/>
    <s v="80454-42225-FT"/>
    <s v="A-L-0.5"/>
    <n v="4"/>
    <x v="734"/>
    <s v="jkennicottm5@yahoo.co.jp"/>
    <x v="0"/>
    <s v="Ara"/>
    <s v="L"/>
    <x v="1"/>
    <n v="7.77"/>
    <n v="31.08"/>
    <x v="2"/>
    <x v="1"/>
    <x v="1"/>
  </r>
  <r>
    <s v="IWL-13117-537"/>
    <x v="457"/>
    <s v="29129-60664-KO"/>
    <s v="R-D-0.2"/>
    <n v="3"/>
    <x v="735"/>
    <s v="gruggenm6@nymag.com"/>
    <x v="0"/>
    <s v="Rob"/>
    <s v="D"/>
    <x v="3"/>
    <n v="2.6849999999999996"/>
    <n v="8.0549999999999997"/>
    <x v="0"/>
    <x v="2"/>
    <x v="0"/>
  </r>
  <r>
    <s v="OAM-76916-748"/>
    <x v="591"/>
    <s v="63025-62939-AN"/>
    <s v="E-D-1"/>
    <n v="3"/>
    <x v="736"/>
    <s v=""/>
    <x v="0"/>
    <s v="Exc"/>
    <s v="D"/>
    <x v="0"/>
    <n v="12.15"/>
    <n v="36.450000000000003"/>
    <x v="1"/>
    <x v="2"/>
    <x v="0"/>
  </r>
  <r>
    <s v="UMB-11223-710"/>
    <x v="592"/>
    <s v="49012-12987-QT"/>
    <s v="R-D-0.2"/>
    <n v="6"/>
    <x v="737"/>
    <s v="mfrightm8@harvard.edu"/>
    <x v="1"/>
    <s v="Rob"/>
    <s v="D"/>
    <x v="3"/>
    <n v="2.6849999999999996"/>
    <n v="16.11"/>
    <x v="0"/>
    <x v="2"/>
    <x v="1"/>
  </r>
  <r>
    <s v="LXR-09892-726"/>
    <x v="402"/>
    <s v="50924-94200-SQ"/>
    <s v="R-D-2.5"/>
    <n v="2"/>
    <x v="738"/>
    <s v="btartem9@aol.com"/>
    <x v="0"/>
    <s v="Rob"/>
    <s v="D"/>
    <x v="2"/>
    <n v="20.584999999999997"/>
    <n v="41.169999999999995"/>
    <x v="0"/>
    <x v="2"/>
    <x v="0"/>
  </r>
  <r>
    <s v="QXX-89943-393"/>
    <x v="593"/>
    <s v="15673-18812-IU"/>
    <s v="R-D-0.2"/>
    <n v="4"/>
    <x v="739"/>
    <s v="ckrzysztofiakma@skyrock.com"/>
    <x v="0"/>
    <s v="Rob"/>
    <s v="D"/>
    <x v="3"/>
    <n v="2.6849999999999996"/>
    <n v="10.739999999999998"/>
    <x v="0"/>
    <x v="2"/>
    <x v="1"/>
  </r>
  <r>
    <s v="WVS-57822-366"/>
    <x v="594"/>
    <s v="52151-75971-YY"/>
    <s v="E-M-2.5"/>
    <n v="4"/>
    <x v="740"/>
    <s v="dpenquetmb@diigo.com"/>
    <x v="0"/>
    <s v="Exc"/>
    <s v="M"/>
    <x v="2"/>
    <n v="31.624999999999996"/>
    <n v="126.49999999999999"/>
    <x v="1"/>
    <x v="0"/>
    <x v="1"/>
  </r>
  <r>
    <s v="CLJ-23403-689"/>
    <x v="77"/>
    <s v="19413-02045-CG"/>
    <s v="R-L-1"/>
    <n v="2"/>
    <x v="741"/>
    <s v=""/>
    <x v="2"/>
    <s v="Rob"/>
    <s v="L"/>
    <x v="0"/>
    <n v="11.95"/>
    <n v="23.9"/>
    <x v="0"/>
    <x v="1"/>
    <x v="1"/>
  </r>
  <r>
    <s v="XNU-83276-288"/>
    <x v="595"/>
    <s v="98185-92775-KT"/>
    <s v="R-M-0.5"/>
    <n v="1"/>
    <x v="742"/>
    <s v=""/>
    <x v="0"/>
    <s v="Rob"/>
    <s v="M"/>
    <x v="1"/>
    <n v="5.97"/>
    <n v="5.97"/>
    <x v="0"/>
    <x v="0"/>
    <x v="1"/>
  </r>
  <r>
    <s v="YOG-94666-679"/>
    <x v="596"/>
    <s v="86991-53901-AT"/>
    <s v="L-D-0.2"/>
    <n v="2"/>
    <x v="743"/>
    <s v=""/>
    <x v="2"/>
    <s v="Lib"/>
    <s v="D"/>
    <x v="3"/>
    <n v="3.8849999999999998"/>
    <n v="7.77"/>
    <x v="3"/>
    <x v="2"/>
    <x v="0"/>
  </r>
  <r>
    <s v="KHG-33953-115"/>
    <x v="514"/>
    <s v="78226-97287-JI"/>
    <s v="L-D-0.5"/>
    <n v="3"/>
    <x v="744"/>
    <s v="kferrettimf@huffingtonpost.com"/>
    <x v="1"/>
    <s v="Lib"/>
    <s v="D"/>
    <x v="1"/>
    <n v="7.77"/>
    <n v="23.31"/>
    <x v="3"/>
    <x v="2"/>
    <x v="1"/>
  </r>
  <r>
    <s v="MHD-95615-696"/>
    <x v="54"/>
    <s v="27930-59250-JT"/>
    <s v="R-L-2.5"/>
    <n v="5"/>
    <x v="745"/>
    <s v=""/>
    <x v="0"/>
    <s v="Rob"/>
    <s v="L"/>
    <x v="2"/>
    <n v="27.484999999999996"/>
    <n v="137.42499999999998"/>
    <x v="0"/>
    <x v="1"/>
    <x v="1"/>
  </r>
  <r>
    <s v="HBH-64794-080"/>
    <x v="597"/>
    <s v="40560-18556-YE"/>
    <s v="R-D-0.2"/>
    <n v="3"/>
    <x v="746"/>
    <s v=""/>
    <x v="0"/>
    <s v="Rob"/>
    <s v="D"/>
    <x v="3"/>
    <n v="2.6849999999999996"/>
    <n v="8.0549999999999997"/>
    <x v="0"/>
    <x v="2"/>
    <x v="0"/>
  </r>
  <r>
    <s v="CNJ-56058-223"/>
    <x v="105"/>
    <s v="40780-22081-LX"/>
    <s v="L-L-0.5"/>
    <n v="3"/>
    <x v="747"/>
    <s v="abalsdonemi@toplist.cz"/>
    <x v="0"/>
    <s v="Lib"/>
    <s v="L"/>
    <x v="1"/>
    <n v="9.51"/>
    <n v="28.53"/>
    <x v="3"/>
    <x v="1"/>
    <x v="1"/>
  </r>
  <r>
    <s v="KHO-27106-786"/>
    <x v="210"/>
    <s v="01603-43789-TN"/>
    <s v="A-M-1"/>
    <n v="6"/>
    <x v="748"/>
    <s v="bromeramj@list-manage.com"/>
    <x v="1"/>
    <s v="Ara"/>
    <s v="M"/>
    <x v="0"/>
    <n v="11.25"/>
    <n v="67.5"/>
    <x v="2"/>
    <x v="0"/>
    <x v="0"/>
  </r>
  <r>
    <s v="KHO-27106-786"/>
    <x v="210"/>
    <s v="01603-43789-TN"/>
    <s v="L-D-2.5"/>
    <n v="6"/>
    <x v="748"/>
    <s v="bromeramj@list-manage.com"/>
    <x v="1"/>
    <s v="Lib"/>
    <s v="D"/>
    <x v="2"/>
    <n v="29.784999999999997"/>
    <n v="178.70999999999998"/>
    <x v="3"/>
    <x v="2"/>
    <x v="0"/>
  </r>
  <r>
    <s v="YAC-50329-982"/>
    <x v="598"/>
    <s v="75419-92838-TI"/>
    <s v="E-M-2.5"/>
    <n v="1"/>
    <x v="749"/>
    <s v="cbrydeml@tuttocitta.it"/>
    <x v="0"/>
    <s v="Exc"/>
    <s v="M"/>
    <x v="2"/>
    <n v="31.624999999999996"/>
    <n v="31.624999999999996"/>
    <x v="1"/>
    <x v="0"/>
    <x v="0"/>
  </r>
  <r>
    <s v="VVL-95291-039"/>
    <x v="360"/>
    <s v="96516-97464-MF"/>
    <s v="E-L-0.2"/>
    <n v="2"/>
    <x v="750"/>
    <s v="senefermm@blog.com"/>
    <x v="0"/>
    <s v="Exc"/>
    <s v="L"/>
    <x v="3"/>
    <n v="4.4550000000000001"/>
    <n v="8.91"/>
    <x v="1"/>
    <x v="1"/>
    <x v="1"/>
  </r>
  <r>
    <s v="VUT-20974-364"/>
    <x v="62"/>
    <s v="90285-56295-PO"/>
    <s v="R-M-0.5"/>
    <n v="6"/>
    <x v="751"/>
    <s v="lhaggerstonemn@independent.co.uk"/>
    <x v="0"/>
    <s v="Rob"/>
    <s v="M"/>
    <x v="1"/>
    <n v="5.97"/>
    <n v="35.82"/>
    <x v="0"/>
    <x v="0"/>
    <x v="1"/>
  </r>
  <r>
    <s v="SFC-34054-213"/>
    <x v="599"/>
    <s v="08100-71102-HQ"/>
    <s v="L-L-0.5"/>
    <n v="4"/>
    <x v="752"/>
    <s v="mgundrymo@omniture.com"/>
    <x v="1"/>
    <s v="Lib"/>
    <s v="L"/>
    <x v="1"/>
    <n v="9.51"/>
    <n v="38.04"/>
    <x v="3"/>
    <x v="1"/>
    <x v="1"/>
  </r>
  <r>
    <s v="UDS-04807-593"/>
    <x v="600"/>
    <s v="84074-28110-OV"/>
    <s v="L-D-0.5"/>
    <n v="2"/>
    <x v="753"/>
    <s v="bwellanmp@cafepress.com"/>
    <x v="0"/>
    <s v="Lib"/>
    <s v="D"/>
    <x v="1"/>
    <n v="7.77"/>
    <n v="15.54"/>
    <x v="3"/>
    <x v="2"/>
    <x v="1"/>
  </r>
  <r>
    <s v="FWE-98471-488"/>
    <x v="601"/>
    <s v="27930-59250-JT"/>
    <s v="L-L-1"/>
    <n v="5"/>
    <x v="745"/>
    <s v=""/>
    <x v="0"/>
    <s v="Lib"/>
    <s v="L"/>
    <x v="0"/>
    <n v="15.85"/>
    <n v="79.25"/>
    <x v="3"/>
    <x v="1"/>
    <x v="1"/>
  </r>
  <r>
    <s v="RAU-17060-674"/>
    <x v="602"/>
    <s v="12747-63766-EU"/>
    <s v="L-L-0.2"/>
    <n v="1"/>
    <x v="754"/>
    <s v="catchesonmr@xinhuanet.com"/>
    <x v="0"/>
    <s v="Lib"/>
    <s v="L"/>
    <x v="3"/>
    <n v="4.7549999999999999"/>
    <n v="4.7549999999999999"/>
    <x v="3"/>
    <x v="1"/>
    <x v="0"/>
  </r>
  <r>
    <s v="AOL-13866-711"/>
    <x v="603"/>
    <s v="83490-88357-LJ"/>
    <s v="E-M-1"/>
    <n v="4"/>
    <x v="755"/>
    <s v="estentonms@google.it"/>
    <x v="0"/>
    <s v="Exc"/>
    <s v="M"/>
    <x v="0"/>
    <n v="13.75"/>
    <n v="55"/>
    <x v="1"/>
    <x v="0"/>
    <x v="0"/>
  </r>
  <r>
    <s v="NOA-79645-377"/>
    <x v="604"/>
    <s v="53729-30320-XZ"/>
    <s v="R-D-0.5"/>
    <n v="5"/>
    <x v="756"/>
    <s v="etrippmt@wp.com"/>
    <x v="0"/>
    <s v="Rob"/>
    <s v="D"/>
    <x v="1"/>
    <n v="5.3699999999999992"/>
    <n v="26.849999999999994"/>
    <x v="0"/>
    <x v="2"/>
    <x v="1"/>
  </r>
  <r>
    <s v="KMS-49214-806"/>
    <x v="605"/>
    <s v="50384-52703-LA"/>
    <s v="E-L-2.5"/>
    <n v="4"/>
    <x v="757"/>
    <s v="lmacmanusmu@imdb.com"/>
    <x v="0"/>
    <s v="Exc"/>
    <s v="L"/>
    <x v="2"/>
    <n v="34.154999999999994"/>
    <n v="136.61999999999998"/>
    <x v="1"/>
    <x v="1"/>
    <x v="1"/>
  </r>
  <r>
    <s v="ABK-08091-531"/>
    <x v="606"/>
    <s v="53864-36201-FG"/>
    <s v="L-L-1"/>
    <n v="3"/>
    <x v="758"/>
    <s v="tbenediktovichmv@ebay.com"/>
    <x v="0"/>
    <s v="Lib"/>
    <s v="L"/>
    <x v="0"/>
    <n v="15.85"/>
    <n v="47.55"/>
    <x v="3"/>
    <x v="1"/>
    <x v="0"/>
  </r>
  <r>
    <s v="GPT-67705-953"/>
    <x v="446"/>
    <s v="70631-33225-MZ"/>
    <s v="A-M-0.2"/>
    <n v="5"/>
    <x v="759"/>
    <s v="cbournermw@chronoengine.com"/>
    <x v="0"/>
    <s v="Ara"/>
    <s v="M"/>
    <x v="3"/>
    <n v="3.375"/>
    <n v="16.875"/>
    <x v="2"/>
    <x v="0"/>
    <x v="0"/>
  </r>
  <r>
    <s v="JNA-21450-177"/>
    <x v="18"/>
    <s v="54798-14109-HC"/>
    <s v="A-D-1"/>
    <n v="3"/>
    <x v="760"/>
    <s v="oskermen3@hatena.ne.jp"/>
    <x v="0"/>
    <s v="Ara"/>
    <s v="D"/>
    <x v="0"/>
    <n v="9.9499999999999993"/>
    <n v="29.849999999999998"/>
    <x v="2"/>
    <x v="2"/>
    <x v="0"/>
  </r>
  <r>
    <s v="MPQ-23421-608"/>
    <x v="180"/>
    <s v="08023-52962-ET"/>
    <s v="E-M-0.5"/>
    <n v="5"/>
    <x v="761"/>
    <s v="kheddanmy@icq.com"/>
    <x v="0"/>
    <s v="Exc"/>
    <s v="M"/>
    <x v="1"/>
    <n v="8.25"/>
    <n v="41.25"/>
    <x v="1"/>
    <x v="0"/>
    <x v="0"/>
  </r>
  <r>
    <s v="NLI-63891-565"/>
    <x v="580"/>
    <s v="41899-00283-VK"/>
    <s v="E-M-0.2"/>
    <n v="5"/>
    <x v="762"/>
    <s v="ichartersmz@abc.net.au"/>
    <x v="0"/>
    <s v="Exc"/>
    <s v="M"/>
    <x v="3"/>
    <n v="4.125"/>
    <n v="20.625"/>
    <x v="1"/>
    <x v="0"/>
    <x v="1"/>
  </r>
  <r>
    <s v="HHF-36647-854"/>
    <x v="453"/>
    <s v="39011-18412-GR"/>
    <s v="A-D-2.5"/>
    <n v="6"/>
    <x v="763"/>
    <s v="aroubertn0@tmall.com"/>
    <x v="0"/>
    <s v="Ara"/>
    <s v="D"/>
    <x v="2"/>
    <n v="22.884999999999998"/>
    <n v="137.31"/>
    <x v="2"/>
    <x v="2"/>
    <x v="0"/>
  </r>
  <r>
    <s v="SBN-16537-046"/>
    <x v="259"/>
    <s v="60255-12579-PZ"/>
    <s v="A-D-0.2"/>
    <n v="1"/>
    <x v="764"/>
    <s v="hmairsn1@so-net.ne.jp"/>
    <x v="0"/>
    <s v="Ara"/>
    <s v="D"/>
    <x v="3"/>
    <n v="2.9849999999999999"/>
    <n v="2.9849999999999999"/>
    <x v="2"/>
    <x v="2"/>
    <x v="1"/>
  </r>
  <r>
    <s v="XZD-44484-632"/>
    <x v="607"/>
    <s v="80541-38332-BP"/>
    <s v="E-M-1"/>
    <n v="2"/>
    <x v="765"/>
    <s v="hrainforthn2@blog.com"/>
    <x v="0"/>
    <s v="Exc"/>
    <s v="M"/>
    <x v="0"/>
    <n v="13.75"/>
    <n v="27.5"/>
    <x v="1"/>
    <x v="0"/>
    <x v="1"/>
  </r>
  <r>
    <s v="XZD-44484-632"/>
    <x v="607"/>
    <s v="80541-38332-BP"/>
    <s v="A-D-0.2"/>
    <n v="2"/>
    <x v="765"/>
    <s v="hrainforthn2@blog.com"/>
    <x v="0"/>
    <s v="Ara"/>
    <s v="D"/>
    <x v="3"/>
    <n v="2.9849999999999999"/>
    <n v="5.97"/>
    <x v="2"/>
    <x v="2"/>
    <x v="1"/>
  </r>
  <r>
    <s v="IKQ-39946-768"/>
    <x v="385"/>
    <s v="72778-50968-UQ"/>
    <s v="R-M-1"/>
    <n v="6"/>
    <x v="766"/>
    <s v="ijespern4@theglobeandmail.com"/>
    <x v="0"/>
    <s v="Rob"/>
    <s v="M"/>
    <x v="0"/>
    <n v="9.9499999999999993"/>
    <n v="59.699999999999996"/>
    <x v="0"/>
    <x v="0"/>
    <x v="1"/>
  </r>
  <r>
    <s v="KMB-95211-174"/>
    <x v="608"/>
    <s v="23941-30203-MO"/>
    <s v="R-D-2.5"/>
    <n v="4"/>
    <x v="767"/>
    <s v="ldwerryhousen5@gravatar.com"/>
    <x v="0"/>
    <s v="Rob"/>
    <s v="D"/>
    <x v="2"/>
    <n v="20.584999999999997"/>
    <n v="82.339999999999989"/>
    <x v="0"/>
    <x v="2"/>
    <x v="0"/>
  </r>
  <r>
    <s v="QWY-99467-368"/>
    <x v="609"/>
    <s v="96434-50068-DZ"/>
    <s v="A-D-2.5"/>
    <n v="1"/>
    <x v="768"/>
    <s v="nbroomern6@examiner.com"/>
    <x v="0"/>
    <s v="Ara"/>
    <s v="D"/>
    <x v="2"/>
    <n v="22.884999999999998"/>
    <n v="22.884999999999998"/>
    <x v="2"/>
    <x v="2"/>
    <x v="1"/>
  </r>
  <r>
    <s v="SRG-76791-614"/>
    <x v="147"/>
    <s v="11729-74102-XB"/>
    <s v="E-L-0.5"/>
    <n v="1"/>
    <x v="769"/>
    <s v="kthoumassonn7@bloglovin.com"/>
    <x v="0"/>
    <s v="Exc"/>
    <s v="L"/>
    <x v="1"/>
    <n v="8.91"/>
    <n v="8.91"/>
    <x v="1"/>
    <x v="1"/>
    <x v="0"/>
  </r>
  <r>
    <s v="VSN-94485-621"/>
    <x v="172"/>
    <s v="88116-12604-TE"/>
    <s v="A-D-0.2"/>
    <n v="4"/>
    <x v="770"/>
    <s v="fhabberghamn8@discovery.com"/>
    <x v="0"/>
    <s v="Ara"/>
    <s v="D"/>
    <x v="3"/>
    <n v="2.9849999999999999"/>
    <n v="11.94"/>
    <x v="2"/>
    <x v="2"/>
    <x v="1"/>
  </r>
  <r>
    <s v="UFZ-24348-219"/>
    <x v="610"/>
    <s v="27930-59250-JT"/>
    <s v="L-M-2.5"/>
    <n v="3"/>
    <x v="745"/>
    <s v=""/>
    <x v="0"/>
    <s v="Lib"/>
    <s v="M"/>
    <x v="2"/>
    <n v="33.464999999999996"/>
    <n v="100.39499999999998"/>
    <x v="3"/>
    <x v="0"/>
    <x v="1"/>
  </r>
  <r>
    <s v="UKS-93055-397"/>
    <x v="611"/>
    <s v="13082-41034-PD"/>
    <s v="A-D-2.5"/>
    <n v="5"/>
    <x v="771"/>
    <s v="ravrashinna@tamu.edu"/>
    <x v="0"/>
    <s v="Ara"/>
    <s v="D"/>
    <x v="2"/>
    <n v="22.884999999999998"/>
    <n v="114.42499999999998"/>
    <x v="2"/>
    <x v="2"/>
    <x v="1"/>
  </r>
  <r>
    <s v="AVH-56062-335"/>
    <x v="612"/>
    <s v="18082-74419-QH"/>
    <s v="E-M-0.5"/>
    <n v="5"/>
    <x v="772"/>
    <s v="mdoidgenb@etsy.com"/>
    <x v="0"/>
    <s v="Exc"/>
    <s v="M"/>
    <x v="1"/>
    <n v="8.25"/>
    <n v="41.25"/>
    <x v="1"/>
    <x v="0"/>
    <x v="1"/>
  </r>
  <r>
    <s v="HGE-19842-613"/>
    <x v="613"/>
    <s v="49401-45041-ZU"/>
    <s v="R-L-0.5"/>
    <n v="4"/>
    <x v="773"/>
    <s v="jedinboronc@reverbnation.com"/>
    <x v="0"/>
    <s v="Rob"/>
    <s v="L"/>
    <x v="1"/>
    <n v="7.169999999999999"/>
    <n v="28.679999999999996"/>
    <x v="0"/>
    <x v="1"/>
    <x v="0"/>
  </r>
  <r>
    <s v="WBA-85905-175"/>
    <x v="611"/>
    <s v="41252-45992-VS"/>
    <s v="L-M-0.2"/>
    <n v="1"/>
    <x v="774"/>
    <s v="ttewelsonnd@cdbaby.com"/>
    <x v="0"/>
    <s v="Lib"/>
    <s v="M"/>
    <x v="3"/>
    <n v="4.3650000000000002"/>
    <n v="4.3650000000000002"/>
    <x v="3"/>
    <x v="0"/>
    <x v="1"/>
  </r>
  <r>
    <s v="DZI-35365-596"/>
    <x v="493"/>
    <s v="54798-14109-HC"/>
    <s v="E-M-0.2"/>
    <n v="2"/>
    <x v="760"/>
    <s v="oskermen3@hatena.ne.jp"/>
    <x v="0"/>
    <s v="Exc"/>
    <s v="M"/>
    <x v="3"/>
    <n v="4.125"/>
    <n v="8.25"/>
    <x v="1"/>
    <x v="0"/>
    <x v="0"/>
  </r>
  <r>
    <s v="XIR-88982-743"/>
    <x v="614"/>
    <s v="00852-54571-WP"/>
    <s v="E-M-0.2"/>
    <n v="2"/>
    <x v="775"/>
    <s v="ddrewittnf@mapquest.com"/>
    <x v="0"/>
    <s v="Exc"/>
    <s v="M"/>
    <x v="3"/>
    <n v="4.125"/>
    <n v="8.25"/>
    <x v="1"/>
    <x v="0"/>
    <x v="0"/>
  </r>
  <r>
    <s v="VUC-72395-865"/>
    <x v="151"/>
    <s v="13321-57602-GK"/>
    <s v="A-D-0.5"/>
    <n v="6"/>
    <x v="776"/>
    <s v="agladhillng@stanford.edu"/>
    <x v="0"/>
    <s v="Ara"/>
    <s v="D"/>
    <x v="1"/>
    <n v="5.97"/>
    <n v="35.82"/>
    <x v="2"/>
    <x v="2"/>
    <x v="0"/>
  </r>
  <r>
    <s v="BQJ-44755-910"/>
    <x v="489"/>
    <s v="75006-89922-VW"/>
    <s v="E-D-2.5"/>
    <n v="6"/>
    <x v="777"/>
    <s v="mlorineznh@whitehouse.gov"/>
    <x v="0"/>
    <s v="Exc"/>
    <s v="D"/>
    <x v="2"/>
    <n v="27.945"/>
    <n v="167.67000000000002"/>
    <x v="1"/>
    <x v="2"/>
    <x v="1"/>
  </r>
  <r>
    <s v="JKC-64636-831"/>
    <x v="615"/>
    <s v="52098-80103-FD"/>
    <s v="A-M-2.5"/>
    <n v="2"/>
    <x v="778"/>
    <s v=""/>
    <x v="0"/>
    <s v="Ara"/>
    <s v="M"/>
    <x v="2"/>
    <n v="25.874999999999996"/>
    <n v="51.749999999999993"/>
    <x v="2"/>
    <x v="0"/>
    <x v="0"/>
  </r>
  <r>
    <s v="ZKI-78561-066"/>
    <x v="616"/>
    <s v="60121-12432-VU"/>
    <s v="A-D-0.2"/>
    <n v="3"/>
    <x v="779"/>
    <s v="mvannj@wikipedia.org"/>
    <x v="0"/>
    <s v="Ara"/>
    <s v="D"/>
    <x v="3"/>
    <n v="2.9849999999999999"/>
    <n v="8.9550000000000001"/>
    <x v="2"/>
    <x v="2"/>
    <x v="0"/>
  </r>
  <r>
    <s v="IMP-12563-728"/>
    <x v="578"/>
    <s v="68346-14810-UA"/>
    <s v="E-L-0.5"/>
    <n v="6"/>
    <x v="780"/>
    <s v=""/>
    <x v="0"/>
    <s v="Exc"/>
    <s v="L"/>
    <x v="1"/>
    <n v="8.91"/>
    <n v="53.46"/>
    <x v="1"/>
    <x v="1"/>
    <x v="1"/>
  </r>
  <r>
    <s v="MZL-81126-390"/>
    <x v="617"/>
    <s v="48464-99723-HK"/>
    <s v="A-L-0.2"/>
    <n v="6"/>
    <x v="781"/>
    <s v="jethelstonnl@creativecommons.org"/>
    <x v="0"/>
    <s v="Ara"/>
    <s v="L"/>
    <x v="3"/>
    <n v="3.8849999999999998"/>
    <n v="23.31"/>
    <x v="2"/>
    <x v="1"/>
    <x v="0"/>
  </r>
  <r>
    <s v="MZL-81126-390"/>
    <x v="617"/>
    <s v="48464-99723-HK"/>
    <s v="A-M-0.2"/>
    <n v="2"/>
    <x v="781"/>
    <s v="jethelstonnl@creativecommons.org"/>
    <x v="0"/>
    <s v="Ara"/>
    <s v="M"/>
    <x v="3"/>
    <n v="3.375"/>
    <n v="6.75"/>
    <x v="2"/>
    <x v="0"/>
    <x v="0"/>
  </r>
  <r>
    <s v="TVF-57766-608"/>
    <x v="155"/>
    <s v="88420-46464-XE"/>
    <s v="L-D-0.5"/>
    <n v="1"/>
    <x v="782"/>
    <s v="peberznn@woothemes.com"/>
    <x v="0"/>
    <s v="Lib"/>
    <s v="D"/>
    <x v="1"/>
    <n v="7.77"/>
    <n v="7.77"/>
    <x v="3"/>
    <x v="2"/>
    <x v="0"/>
  </r>
  <r>
    <s v="RUX-37995-892"/>
    <x v="461"/>
    <s v="37762-09530-MP"/>
    <s v="L-D-2.5"/>
    <n v="4"/>
    <x v="783"/>
    <s v="bgaishno@altervista.org"/>
    <x v="0"/>
    <s v="Lib"/>
    <s v="D"/>
    <x v="2"/>
    <n v="29.784999999999997"/>
    <n v="119.13999999999999"/>
    <x v="3"/>
    <x v="2"/>
    <x v="0"/>
  </r>
  <r>
    <s v="AVK-76526-953"/>
    <x v="87"/>
    <s v="47268-50127-XY"/>
    <s v="A-D-1"/>
    <n v="2"/>
    <x v="784"/>
    <s v="ldantonnp@miitbeian.gov.cn"/>
    <x v="0"/>
    <s v="Ara"/>
    <s v="D"/>
    <x v="0"/>
    <n v="9.9499999999999993"/>
    <n v="19.899999999999999"/>
    <x v="2"/>
    <x v="2"/>
    <x v="1"/>
  </r>
  <r>
    <s v="RIU-02231-623"/>
    <x v="618"/>
    <s v="25544-84179-QC"/>
    <s v="R-L-0.5"/>
    <n v="5"/>
    <x v="785"/>
    <s v="smorrallnq@answers.com"/>
    <x v="0"/>
    <s v="Rob"/>
    <s v="L"/>
    <x v="1"/>
    <n v="7.169999999999999"/>
    <n v="35.849999999999994"/>
    <x v="0"/>
    <x v="1"/>
    <x v="0"/>
  </r>
  <r>
    <s v="WFK-99317-827"/>
    <x v="619"/>
    <s v="32058-76765-ZL"/>
    <s v="L-D-2.5"/>
    <n v="3"/>
    <x v="786"/>
    <s v="dcrownshawnr@photobucket.com"/>
    <x v="0"/>
    <s v="Lib"/>
    <s v="D"/>
    <x v="2"/>
    <n v="29.784999999999997"/>
    <n v="89.35499999999999"/>
    <x v="3"/>
    <x v="2"/>
    <x v="1"/>
  </r>
  <r>
    <s v="SFD-00372-284"/>
    <x v="440"/>
    <s v="54798-14109-HC"/>
    <s v="L-M-0.2"/>
    <n v="2"/>
    <x v="760"/>
    <s v="oskermen3@hatena.ne.jp"/>
    <x v="0"/>
    <s v="Lib"/>
    <s v="M"/>
    <x v="3"/>
    <n v="4.3650000000000002"/>
    <n v="8.73"/>
    <x v="3"/>
    <x v="0"/>
    <x v="0"/>
  </r>
  <r>
    <s v="SXC-62166-515"/>
    <x v="489"/>
    <s v="69171-65646-UC"/>
    <s v="R-L-2.5"/>
    <n v="5"/>
    <x v="787"/>
    <s v="jreddochnt@sun.com"/>
    <x v="0"/>
    <s v="Rob"/>
    <s v="L"/>
    <x v="2"/>
    <n v="27.484999999999996"/>
    <n v="137.42499999999998"/>
    <x v="0"/>
    <x v="1"/>
    <x v="1"/>
  </r>
  <r>
    <s v="YIE-87008-621"/>
    <x v="620"/>
    <s v="22503-52799-MI"/>
    <s v="L-M-0.5"/>
    <n v="4"/>
    <x v="788"/>
    <s v="stitleynu@whitehouse.gov"/>
    <x v="0"/>
    <s v="Lib"/>
    <s v="M"/>
    <x v="1"/>
    <n v="8.73"/>
    <n v="34.92"/>
    <x v="3"/>
    <x v="0"/>
    <x v="1"/>
  </r>
  <r>
    <s v="HRM-94548-288"/>
    <x v="621"/>
    <s v="08934-65581-ZI"/>
    <s v="A-L-2.5"/>
    <n v="6"/>
    <x v="789"/>
    <s v="rsimaonv@simplemachines.org"/>
    <x v="0"/>
    <s v="Ara"/>
    <s v="L"/>
    <x v="2"/>
    <n v="29.784999999999997"/>
    <n v="178.70999999999998"/>
    <x v="2"/>
    <x v="1"/>
    <x v="1"/>
  </r>
  <r>
    <s v="UJG-34731-295"/>
    <x v="374"/>
    <s v="15764-22559-ZT"/>
    <s v="A-M-2.5"/>
    <n v="1"/>
    <x v="790"/>
    <s v=""/>
    <x v="0"/>
    <s v="Ara"/>
    <s v="M"/>
    <x v="2"/>
    <n v="25.874999999999996"/>
    <n v="25.874999999999996"/>
    <x v="2"/>
    <x v="0"/>
    <x v="1"/>
  </r>
  <r>
    <s v="TWD-70988-853"/>
    <x v="345"/>
    <s v="87519-68847-ZG"/>
    <s v="L-D-1"/>
    <n v="6"/>
    <x v="791"/>
    <s v="nchisholmnx@example.com"/>
    <x v="0"/>
    <s v="Lib"/>
    <s v="D"/>
    <x v="0"/>
    <n v="12.95"/>
    <n v="77.699999999999989"/>
    <x v="3"/>
    <x v="2"/>
    <x v="0"/>
  </r>
  <r>
    <s v="CIX-22904-641"/>
    <x v="622"/>
    <s v="78012-56878-UB"/>
    <s v="R-M-1"/>
    <n v="1"/>
    <x v="792"/>
    <s v="goatsny@live.com"/>
    <x v="0"/>
    <s v="Rob"/>
    <s v="M"/>
    <x v="0"/>
    <n v="9.9499999999999993"/>
    <n v="9.9499999999999993"/>
    <x v="0"/>
    <x v="0"/>
    <x v="0"/>
  </r>
  <r>
    <s v="DLV-65840-759"/>
    <x v="623"/>
    <s v="77192-72145-RG"/>
    <s v="L-M-1"/>
    <n v="2"/>
    <x v="793"/>
    <s v="mbirkinnz@java.com"/>
    <x v="0"/>
    <s v="Lib"/>
    <s v="M"/>
    <x v="0"/>
    <n v="14.55"/>
    <n v="29.1"/>
    <x v="3"/>
    <x v="0"/>
    <x v="0"/>
  </r>
  <r>
    <s v="RXN-55491-201"/>
    <x v="354"/>
    <s v="86071-79238-CX"/>
    <s v="R-L-0.2"/>
    <n v="6"/>
    <x v="794"/>
    <s v="rpysono0@constantcontact.com"/>
    <x v="1"/>
    <s v="Rob"/>
    <s v="L"/>
    <x v="3"/>
    <n v="3.5849999999999995"/>
    <n v="21.509999999999998"/>
    <x v="0"/>
    <x v="1"/>
    <x v="1"/>
  </r>
  <r>
    <s v="UHK-63283-868"/>
    <x v="624"/>
    <s v="16809-16936-WF"/>
    <s v="A-M-0.5"/>
    <n v="1"/>
    <x v="795"/>
    <s v="mmacconnechieo9@reuters.com"/>
    <x v="0"/>
    <s v="Ara"/>
    <s v="M"/>
    <x v="1"/>
    <n v="6.75"/>
    <n v="6.75"/>
    <x v="2"/>
    <x v="0"/>
    <x v="0"/>
  </r>
  <r>
    <s v="PJC-31401-893"/>
    <x v="561"/>
    <s v="11212-69985-ZJ"/>
    <s v="A-D-0.5"/>
    <n v="3"/>
    <x v="796"/>
    <s v="rtreachero2@usa.gov"/>
    <x v="1"/>
    <s v="Ara"/>
    <s v="D"/>
    <x v="1"/>
    <n v="5.97"/>
    <n v="17.91"/>
    <x v="2"/>
    <x v="2"/>
    <x v="1"/>
  </r>
  <r>
    <s v="HHO-79903-185"/>
    <x v="42"/>
    <s v="53893-01719-CL"/>
    <s v="A-L-2.5"/>
    <n v="1"/>
    <x v="797"/>
    <s v="bfattorinio3@quantcast.com"/>
    <x v="1"/>
    <s v="Ara"/>
    <s v="L"/>
    <x v="2"/>
    <n v="29.784999999999997"/>
    <n v="29.784999999999997"/>
    <x v="2"/>
    <x v="1"/>
    <x v="0"/>
  </r>
  <r>
    <s v="YWM-07310-594"/>
    <x v="267"/>
    <s v="66028-99867-WJ"/>
    <s v="E-M-0.5"/>
    <n v="5"/>
    <x v="798"/>
    <s v="mpalleskeo4@nyu.edu"/>
    <x v="0"/>
    <s v="Exc"/>
    <s v="M"/>
    <x v="1"/>
    <n v="8.25"/>
    <n v="41.25"/>
    <x v="1"/>
    <x v="0"/>
    <x v="0"/>
  </r>
  <r>
    <s v="FHD-94983-982"/>
    <x v="625"/>
    <s v="62839-56723-CH"/>
    <s v="R-M-0.5"/>
    <n v="3"/>
    <x v="799"/>
    <s v=""/>
    <x v="0"/>
    <s v="Rob"/>
    <s v="M"/>
    <x v="1"/>
    <n v="5.97"/>
    <n v="17.91"/>
    <x v="0"/>
    <x v="0"/>
    <x v="0"/>
  </r>
  <r>
    <s v="WQK-10857-119"/>
    <x v="616"/>
    <s v="96849-52854-CR"/>
    <s v="E-D-0.5"/>
    <n v="1"/>
    <x v="800"/>
    <s v="fantcliffeo6@amazon.co.jp"/>
    <x v="1"/>
    <s v="Exc"/>
    <s v="D"/>
    <x v="1"/>
    <n v="7.29"/>
    <n v="7.29"/>
    <x v="1"/>
    <x v="2"/>
    <x v="0"/>
  </r>
  <r>
    <s v="DXA-50313-073"/>
    <x v="626"/>
    <s v="19755-55847-VW"/>
    <s v="E-L-1"/>
    <n v="2"/>
    <x v="801"/>
    <s v="pmatignono7@harvard.edu"/>
    <x v="2"/>
    <s v="Exc"/>
    <s v="L"/>
    <x v="0"/>
    <n v="14.85"/>
    <n v="29.7"/>
    <x v="1"/>
    <x v="1"/>
    <x v="0"/>
  </r>
  <r>
    <s v="ONW-00560-570"/>
    <x v="52"/>
    <s v="32900-82606-BO"/>
    <s v="A-M-1"/>
    <n v="2"/>
    <x v="802"/>
    <s v="cweondo8@theglobeandmail.com"/>
    <x v="0"/>
    <s v="Ara"/>
    <s v="M"/>
    <x v="0"/>
    <n v="11.25"/>
    <n v="22.5"/>
    <x v="2"/>
    <x v="0"/>
    <x v="1"/>
  </r>
  <r>
    <s v="BRJ-19414-277"/>
    <x v="622"/>
    <s v="16809-16936-WF"/>
    <s v="R-M-0.2"/>
    <n v="4"/>
    <x v="795"/>
    <s v="mmacconnechieo9@reuters.com"/>
    <x v="0"/>
    <s v="Rob"/>
    <s v="M"/>
    <x v="3"/>
    <n v="2.9849999999999999"/>
    <n v="11.94"/>
    <x v="0"/>
    <x v="0"/>
    <x v="0"/>
  </r>
  <r>
    <s v="MIQ-16322-908"/>
    <x v="627"/>
    <s v="20118-28138-QD"/>
    <s v="A-L-1"/>
    <n v="2"/>
    <x v="803"/>
    <s v="jskentelberyoa@paypal.com"/>
    <x v="0"/>
    <s v="Ara"/>
    <s v="L"/>
    <x v="0"/>
    <n v="12.95"/>
    <n v="25.9"/>
    <x v="2"/>
    <x v="1"/>
    <x v="1"/>
  </r>
  <r>
    <s v="MVO-39328-830"/>
    <x v="628"/>
    <s v="84057-45461-AH"/>
    <s v="L-M-0.5"/>
    <n v="5"/>
    <x v="804"/>
    <s v="ocomberob@goo.gl"/>
    <x v="1"/>
    <s v="Lib"/>
    <s v="M"/>
    <x v="1"/>
    <n v="8.73"/>
    <n v="43.650000000000006"/>
    <x v="3"/>
    <x v="0"/>
    <x v="1"/>
  </r>
  <r>
    <s v="MVO-39328-830"/>
    <x v="628"/>
    <s v="84057-45461-AH"/>
    <s v="A-L-0.5"/>
    <n v="6"/>
    <x v="804"/>
    <s v="ocomberob@goo.gl"/>
    <x v="1"/>
    <s v="Ara"/>
    <s v="L"/>
    <x v="1"/>
    <n v="7.77"/>
    <n v="46.62"/>
    <x v="2"/>
    <x v="1"/>
    <x v="1"/>
  </r>
  <r>
    <s v="NTJ-88319-746"/>
    <x v="629"/>
    <s v="90882-88130-KQ"/>
    <s v="L-L-0.5"/>
    <n v="3"/>
    <x v="805"/>
    <s v="ztramelod@netlog.com"/>
    <x v="0"/>
    <s v="Lib"/>
    <s v="L"/>
    <x v="1"/>
    <n v="9.51"/>
    <n v="28.53"/>
    <x v="3"/>
    <x v="1"/>
    <x v="1"/>
  </r>
  <r>
    <s v="LCY-24377-948"/>
    <x v="630"/>
    <s v="21617-79890-DD"/>
    <s v="R-L-2.5"/>
    <n v="1"/>
    <x v="806"/>
    <s v=""/>
    <x v="0"/>
    <s v="Rob"/>
    <s v="L"/>
    <x v="2"/>
    <n v="27.484999999999996"/>
    <n v="27.484999999999996"/>
    <x v="0"/>
    <x v="1"/>
    <x v="0"/>
  </r>
  <r>
    <s v="FWD-85967-769"/>
    <x v="631"/>
    <s v="20256-54689-LO"/>
    <s v="E-D-0.2"/>
    <n v="3"/>
    <x v="807"/>
    <s v=""/>
    <x v="0"/>
    <s v="Exc"/>
    <s v="D"/>
    <x v="3"/>
    <n v="3.645"/>
    <n v="10.935"/>
    <x v="1"/>
    <x v="2"/>
    <x v="1"/>
  </r>
  <r>
    <s v="KTO-53793-109"/>
    <x v="229"/>
    <s v="17572-27091-AA"/>
    <s v="R-L-0.2"/>
    <n v="2"/>
    <x v="808"/>
    <s v="chatfullog@ebay.com"/>
    <x v="0"/>
    <s v="Rob"/>
    <s v="L"/>
    <x v="3"/>
    <n v="3.5849999999999995"/>
    <n v="7.169999999999999"/>
    <x v="0"/>
    <x v="1"/>
    <x v="1"/>
  </r>
  <r>
    <s v="OCK-89033-348"/>
    <x v="632"/>
    <s v="82300-88786-UE"/>
    <s v="A-L-0.2"/>
    <n v="6"/>
    <x v="809"/>
    <s v=""/>
    <x v="0"/>
    <s v="Ara"/>
    <s v="L"/>
    <x v="3"/>
    <n v="3.8849999999999998"/>
    <n v="23.31"/>
    <x v="2"/>
    <x v="1"/>
    <x v="0"/>
  </r>
  <r>
    <s v="GPZ-36017-366"/>
    <x v="633"/>
    <s v="65732-22589-OW"/>
    <s v="A-D-2.5"/>
    <n v="5"/>
    <x v="810"/>
    <s v="kmarrisonoq@dropbox.com"/>
    <x v="0"/>
    <s v="Ara"/>
    <s v="D"/>
    <x v="2"/>
    <n v="22.884999999999998"/>
    <n v="114.42499999999998"/>
    <x v="2"/>
    <x v="2"/>
    <x v="0"/>
  </r>
  <r>
    <s v="BZP-33213-637"/>
    <x v="95"/>
    <s v="77175-09826-SF"/>
    <s v="A-M-2.5"/>
    <n v="3"/>
    <x v="811"/>
    <s v="lagnolooj@pinterest.com"/>
    <x v="0"/>
    <s v="Ara"/>
    <s v="M"/>
    <x v="2"/>
    <n v="25.874999999999996"/>
    <n v="77.624999999999986"/>
    <x v="2"/>
    <x v="0"/>
    <x v="0"/>
  </r>
  <r>
    <s v="WFH-21507-708"/>
    <x v="521"/>
    <s v="07237-32539-NB"/>
    <s v="R-D-0.5"/>
    <n v="1"/>
    <x v="812"/>
    <s v="dkiddyok@fda.gov"/>
    <x v="0"/>
    <s v="Rob"/>
    <s v="D"/>
    <x v="1"/>
    <n v="5.3699999999999992"/>
    <n v="5.3699999999999992"/>
    <x v="0"/>
    <x v="2"/>
    <x v="0"/>
  </r>
  <r>
    <s v="HST-96923-073"/>
    <x v="76"/>
    <s v="54722-76431-EX"/>
    <s v="R-D-2.5"/>
    <n v="6"/>
    <x v="813"/>
    <s v="hpetroulisol@state.tx.us"/>
    <x v="1"/>
    <s v="Rob"/>
    <s v="D"/>
    <x v="2"/>
    <n v="20.584999999999997"/>
    <n v="123.50999999999999"/>
    <x v="0"/>
    <x v="2"/>
    <x v="1"/>
  </r>
  <r>
    <s v="ENN-79947-323"/>
    <x v="634"/>
    <s v="67847-82662-TE"/>
    <s v="L-M-0.5"/>
    <n v="2"/>
    <x v="814"/>
    <s v="mschollom@taobao.com"/>
    <x v="0"/>
    <s v="Lib"/>
    <s v="M"/>
    <x v="1"/>
    <n v="8.73"/>
    <n v="17.46"/>
    <x v="3"/>
    <x v="0"/>
    <x v="1"/>
  </r>
  <r>
    <s v="BHA-47429-889"/>
    <x v="635"/>
    <s v="51114-51191-EW"/>
    <s v="E-L-0.2"/>
    <n v="3"/>
    <x v="815"/>
    <s v="kfersonon@g.co"/>
    <x v="0"/>
    <s v="Exc"/>
    <s v="L"/>
    <x v="3"/>
    <n v="4.4550000000000001"/>
    <n v="13.365"/>
    <x v="1"/>
    <x v="1"/>
    <x v="1"/>
  </r>
  <r>
    <s v="SZY-63017-318"/>
    <x v="636"/>
    <s v="91809-58808-TV"/>
    <s v="A-L-0.2"/>
    <n v="2"/>
    <x v="816"/>
    <s v="bkellowayoo@omniture.com"/>
    <x v="0"/>
    <s v="Ara"/>
    <s v="L"/>
    <x v="3"/>
    <n v="3.8849999999999998"/>
    <n v="7.77"/>
    <x v="2"/>
    <x v="1"/>
    <x v="0"/>
  </r>
  <r>
    <s v="LCU-93317-340"/>
    <x v="637"/>
    <s v="84996-26826-DK"/>
    <s v="R-D-0.2"/>
    <n v="1"/>
    <x v="817"/>
    <s v="soliffeop@yellowbook.com"/>
    <x v="0"/>
    <s v="Rob"/>
    <s v="D"/>
    <x v="3"/>
    <n v="2.6849999999999996"/>
    <n v="2.6849999999999996"/>
    <x v="0"/>
    <x v="2"/>
    <x v="0"/>
  </r>
  <r>
    <s v="UOM-71431-481"/>
    <x v="182"/>
    <s v="65732-22589-OW"/>
    <s v="R-D-2.5"/>
    <n v="1"/>
    <x v="810"/>
    <s v="kmarrisonoq@dropbox.com"/>
    <x v="0"/>
    <s v="Rob"/>
    <s v="D"/>
    <x v="2"/>
    <n v="20.584999999999997"/>
    <n v="20.584999999999997"/>
    <x v="0"/>
    <x v="2"/>
    <x v="0"/>
  </r>
  <r>
    <s v="PJH-42618-877"/>
    <x v="479"/>
    <s v="93676-95250-XJ"/>
    <s v="A-D-2.5"/>
    <n v="5"/>
    <x v="818"/>
    <s v="cdolohuntyor@dailymail.co.uk"/>
    <x v="0"/>
    <s v="Ara"/>
    <s v="D"/>
    <x v="2"/>
    <n v="22.884999999999998"/>
    <n v="114.42499999999998"/>
    <x v="2"/>
    <x v="2"/>
    <x v="0"/>
  </r>
  <r>
    <s v="XED-90333-402"/>
    <x v="638"/>
    <s v="28300-14355-GF"/>
    <s v="E-M-0.2"/>
    <n v="5"/>
    <x v="819"/>
    <s v="pvasilenkoos@addtoany.com"/>
    <x v="2"/>
    <s v="Exc"/>
    <s v="M"/>
    <x v="3"/>
    <n v="4.125"/>
    <n v="20.625"/>
    <x v="1"/>
    <x v="0"/>
    <x v="1"/>
  </r>
  <r>
    <s v="IKK-62234-199"/>
    <x v="639"/>
    <s v="91190-84826-IQ"/>
    <s v="L-L-0.5"/>
    <n v="6"/>
    <x v="820"/>
    <s v="rschankelborgot@ameblo.jp"/>
    <x v="0"/>
    <s v="Lib"/>
    <s v="L"/>
    <x v="1"/>
    <n v="9.51"/>
    <n v="57.06"/>
    <x v="3"/>
    <x v="1"/>
    <x v="0"/>
  </r>
  <r>
    <s v="KAW-95195-329"/>
    <x v="640"/>
    <s v="34570-99384-AF"/>
    <s v="R-D-2.5"/>
    <n v="4"/>
    <x v="821"/>
    <s v=""/>
    <x v="1"/>
    <s v="Rob"/>
    <s v="D"/>
    <x v="2"/>
    <n v="20.584999999999997"/>
    <n v="82.339999999999989"/>
    <x v="0"/>
    <x v="2"/>
    <x v="0"/>
  </r>
  <r>
    <s v="QDO-57268-842"/>
    <x v="612"/>
    <s v="57808-90533-UE"/>
    <s v="E-M-2.5"/>
    <n v="5"/>
    <x v="822"/>
    <s v=""/>
    <x v="0"/>
    <s v="Exc"/>
    <s v="M"/>
    <x v="2"/>
    <n v="31.624999999999996"/>
    <n v="158.12499999999997"/>
    <x v="1"/>
    <x v="0"/>
    <x v="1"/>
  </r>
  <r>
    <s v="IIZ-24416-212"/>
    <x v="641"/>
    <s v="76060-30540-LB"/>
    <s v="R-D-0.5"/>
    <n v="6"/>
    <x v="823"/>
    <s v="bcargenow@geocities.jp"/>
    <x v="0"/>
    <s v="Rob"/>
    <s v="D"/>
    <x v="1"/>
    <n v="5.3699999999999992"/>
    <n v="32.22"/>
    <x v="0"/>
    <x v="2"/>
    <x v="0"/>
  </r>
  <r>
    <s v="AWP-11469-510"/>
    <x v="36"/>
    <s v="76730-63769-ND"/>
    <s v="E-D-1"/>
    <n v="2"/>
    <x v="824"/>
    <s v="rsticklerox@printfriendly.com"/>
    <x v="2"/>
    <s v="Exc"/>
    <s v="D"/>
    <x v="0"/>
    <n v="12.15"/>
    <n v="24.3"/>
    <x v="1"/>
    <x v="2"/>
    <x v="1"/>
  </r>
  <r>
    <s v="KXA-27983-918"/>
    <x v="642"/>
    <s v="96042-27290-EQ"/>
    <s v="R-L-0.5"/>
    <n v="5"/>
    <x v="825"/>
    <s v=""/>
    <x v="0"/>
    <s v="Rob"/>
    <s v="L"/>
    <x v="1"/>
    <n v="7.169999999999999"/>
    <n v="35.849999999999994"/>
    <x v="0"/>
    <x v="1"/>
    <x v="1"/>
  </r>
  <r>
    <s v="VKQ-39009-292"/>
    <x v="219"/>
    <s v="57808-90533-UE"/>
    <s v="L-M-1"/>
    <n v="5"/>
    <x v="822"/>
    <s v=""/>
    <x v="0"/>
    <s v="Lib"/>
    <s v="M"/>
    <x v="0"/>
    <n v="14.55"/>
    <n v="72.75"/>
    <x v="3"/>
    <x v="0"/>
    <x v="1"/>
  </r>
  <r>
    <s v="PDB-98743-282"/>
    <x v="643"/>
    <s v="51940-02669-OR"/>
    <s v="L-L-1"/>
    <n v="3"/>
    <x v="826"/>
    <s v=""/>
    <x v="1"/>
    <s v="Lib"/>
    <s v="L"/>
    <x v="0"/>
    <n v="15.85"/>
    <n v="47.55"/>
    <x v="3"/>
    <x v="1"/>
    <x v="1"/>
  </r>
  <r>
    <s v="SXW-34014-556"/>
    <x v="644"/>
    <s v="99144-98314-GN"/>
    <s v="R-L-0.2"/>
    <n v="1"/>
    <x v="827"/>
    <s v="djevonp1@ibm.com"/>
    <x v="0"/>
    <s v="Rob"/>
    <s v="L"/>
    <x v="3"/>
    <n v="3.5849999999999995"/>
    <n v="3.5849999999999995"/>
    <x v="0"/>
    <x v="1"/>
    <x v="0"/>
  </r>
  <r>
    <s v="QOJ-38788-727"/>
    <x v="136"/>
    <s v="16358-63919-CE"/>
    <s v="E-M-2.5"/>
    <n v="5"/>
    <x v="828"/>
    <s v="hrannerp2@omniture.com"/>
    <x v="0"/>
    <s v="Exc"/>
    <s v="M"/>
    <x v="2"/>
    <n v="31.624999999999996"/>
    <n v="158.12499999999997"/>
    <x v="1"/>
    <x v="0"/>
    <x v="1"/>
  </r>
  <r>
    <s v="TGF-38649-658"/>
    <x v="645"/>
    <s v="67743-54817-UT"/>
    <s v="L-M-0.5"/>
    <n v="2"/>
    <x v="829"/>
    <s v="bimriep3@addtoany.com"/>
    <x v="0"/>
    <s v="Lib"/>
    <s v="M"/>
    <x v="1"/>
    <n v="8.73"/>
    <n v="17.46"/>
    <x v="3"/>
    <x v="0"/>
    <x v="1"/>
  </r>
  <r>
    <s v="EAI-25194-209"/>
    <x v="646"/>
    <s v="44601-51441-BH"/>
    <s v="A-L-2.5"/>
    <n v="5"/>
    <x v="830"/>
    <s v="dsopperp4@eventbrite.com"/>
    <x v="0"/>
    <s v="Ara"/>
    <s v="L"/>
    <x v="2"/>
    <n v="29.784999999999997"/>
    <n v="148.92499999999998"/>
    <x v="2"/>
    <x v="1"/>
    <x v="1"/>
  </r>
  <r>
    <s v="IJK-34441-720"/>
    <x v="647"/>
    <s v="97201-58870-WB"/>
    <s v="A-M-0.5"/>
    <n v="6"/>
    <x v="831"/>
    <s v=""/>
    <x v="0"/>
    <s v="Ara"/>
    <s v="M"/>
    <x v="1"/>
    <n v="6.75"/>
    <n v="40.5"/>
    <x v="2"/>
    <x v="0"/>
    <x v="0"/>
  </r>
  <r>
    <s v="ZMC-00336-619"/>
    <x v="591"/>
    <s v="19849-12926-QF"/>
    <s v="A-M-0.5"/>
    <n v="4"/>
    <x v="832"/>
    <s v="lledgleyp6@de.vu"/>
    <x v="0"/>
    <s v="Ara"/>
    <s v="M"/>
    <x v="1"/>
    <n v="6.75"/>
    <n v="27"/>
    <x v="2"/>
    <x v="0"/>
    <x v="0"/>
  </r>
  <r>
    <s v="UPX-54529-618"/>
    <x v="648"/>
    <s v="40535-56770-UM"/>
    <s v="L-D-1"/>
    <n v="3"/>
    <x v="833"/>
    <s v="tmenaryp7@phoca.cz"/>
    <x v="0"/>
    <s v="Lib"/>
    <s v="D"/>
    <x v="0"/>
    <n v="12.95"/>
    <n v="38.849999999999994"/>
    <x v="3"/>
    <x v="2"/>
    <x v="1"/>
  </r>
  <r>
    <s v="DLX-01059-899"/>
    <x v="191"/>
    <s v="74940-09646-MU"/>
    <s v="R-L-1"/>
    <n v="5"/>
    <x v="834"/>
    <s v="gciccottip8@so-net.ne.jp"/>
    <x v="0"/>
    <s v="Rob"/>
    <s v="L"/>
    <x v="0"/>
    <n v="11.95"/>
    <n v="59.75"/>
    <x v="0"/>
    <x v="1"/>
    <x v="1"/>
  </r>
  <r>
    <s v="MEK-85120-243"/>
    <x v="649"/>
    <s v="06623-54610-HC"/>
    <s v="R-L-0.2"/>
    <n v="3"/>
    <x v="835"/>
    <s v=""/>
    <x v="0"/>
    <s v="Rob"/>
    <s v="L"/>
    <x v="3"/>
    <n v="3.5849999999999995"/>
    <n v="10.754999999999999"/>
    <x v="0"/>
    <x v="1"/>
    <x v="1"/>
  </r>
  <r>
    <s v="NFI-37188-246"/>
    <x v="553"/>
    <s v="89490-75361-AF"/>
    <s v="A-D-2.5"/>
    <n v="4"/>
    <x v="836"/>
    <s v="wjallinpa@pcworld.com"/>
    <x v="0"/>
    <s v="Ara"/>
    <s v="D"/>
    <x v="2"/>
    <n v="22.884999999999998"/>
    <n v="91.539999999999992"/>
    <x v="2"/>
    <x v="2"/>
    <x v="1"/>
  </r>
  <r>
    <s v="BXH-62195-013"/>
    <x v="584"/>
    <s v="94526-79230-GZ"/>
    <s v="A-M-1"/>
    <n v="4"/>
    <x v="837"/>
    <s v="mbogeypb@thetimes.co.uk"/>
    <x v="0"/>
    <s v="Ara"/>
    <s v="M"/>
    <x v="0"/>
    <n v="11.25"/>
    <n v="45"/>
    <x v="2"/>
    <x v="0"/>
    <x v="0"/>
  </r>
  <r>
    <s v="YLK-78851-470"/>
    <x v="650"/>
    <s v="58559-08254-UY"/>
    <s v="R-M-2.5"/>
    <n v="6"/>
    <x v="838"/>
    <s v=""/>
    <x v="0"/>
    <s v="Rob"/>
    <s v="M"/>
    <x v="2"/>
    <n v="22.884999999999998"/>
    <n v="137.31"/>
    <x v="0"/>
    <x v="0"/>
    <x v="0"/>
  </r>
  <r>
    <s v="DXY-76225-633"/>
    <x v="121"/>
    <s v="88574-37083-WX"/>
    <s v="A-M-0.5"/>
    <n v="1"/>
    <x v="839"/>
    <s v="mcobbledickpd@ucsd.edu"/>
    <x v="0"/>
    <s v="Ara"/>
    <s v="M"/>
    <x v="1"/>
    <n v="6.75"/>
    <n v="6.75"/>
    <x v="2"/>
    <x v="0"/>
    <x v="1"/>
  </r>
  <r>
    <s v="UHP-24614-199"/>
    <x v="472"/>
    <s v="67953-79896-AC"/>
    <s v="A-M-1"/>
    <n v="4"/>
    <x v="840"/>
    <s v="alewrype@whitehouse.gov"/>
    <x v="0"/>
    <s v="Ara"/>
    <s v="M"/>
    <x v="0"/>
    <n v="11.25"/>
    <n v="45"/>
    <x v="2"/>
    <x v="0"/>
    <x v="1"/>
  </r>
  <r>
    <s v="HBY-35655-049"/>
    <x v="594"/>
    <s v="69207-93422-CQ"/>
    <s v="E-D-2.5"/>
    <n v="3"/>
    <x v="841"/>
    <s v="ihesselpf@ox.ac.uk"/>
    <x v="0"/>
    <s v="Exc"/>
    <s v="D"/>
    <x v="2"/>
    <n v="27.945"/>
    <n v="83.835000000000008"/>
    <x v="1"/>
    <x v="2"/>
    <x v="0"/>
  </r>
  <r>
    <s v="DCE-22886-861"/>
    <x v="89"/>
    <s v="56060-17602-RG"/>
    <s v="E-D-0.2"/>
    <n v="1"/>
    <x v="842"/>
    <s v=""/>
    <x v="1"/>
    <s v="Exc"/>
    <s v="D"/>
    <x v="3"/>
    <n v="3.645"/>
    <n v="3.645"/>
    <x v="1"/>
    <x v="2"/>
    <x v="0"/>
  </r>
  <r>
    <s v="QTG-93823-843"/>
    <x v="651"/>
    <s v="46859-14212-FI"/>
    <s v="A-M-0.5"/>
    <n v="1"/>
    <x v="843"/>
    <s v="csorrellph@amazon.com"/>
    <x v="2"/>
    <s v="Ara"/>
    <s v="M"/>
    <x v="1"/>
    <n v="6.75"/>
    <n v="6.75"/>
    <x v="2"/>
    <x v="0"/>
    <x v="1"/>
  </r>
  <r>
    <s v="QTG-93823-843"/>
    <x v="651"/>
    <s v="46859-14212-FI"/>
    <s v="E-D-0.5"/>
    <n v="3"/>
    <x v="843"/>
    <s v="csorrellph@amazon.com"/>
    <x v="2"/>
    <s v="Exc"/>
    <s v="D"/>
    <x v="1"/>
    <n v="7.29"/>
    <n v="21.87"/>
    <x v="1"/>
    <x v="2"/>
    <x v="1"/>
  </r>
  <r>
    <s v="WFT-16178-396"/>
    <x v="249"/>
    <s v="33555-01585-RP"/>
    <s v="R-D-0.2"/>
    <n v="5"/>
    <x v="844"/>
    <s v="qheavysidepj@unc.edu"/>
    <x v="0"/>
    <s v="Rob"/>
    <s v="D"/>
    <x v="3"/>
    <n v="2.6849999999999996"/>
    <n v="13.424999999999997"/>
    <x v="0"/>
    <x v="2"/>
    <x v="0"/>
  </r>
  <r>
    <s v="ERC-54560-934"/>
    <x v="652"/>
    <s v="11932-85629-CU"/>
    <s v="R-D-2.5"/>
    <n v="6"/>
    <x v="845"/>
    <s v="hreuvenpk@whitehouse.gov"/>
    <x v="0"/>
    <s v="Rob"/>
    <s v="D"/>
    <x v="2"/>
    <n v="20.584999999999997"/>
    <n v="123.50999999999999"/>
    <x v="0"/>
    <x v="2"/>
    <x v="1"/>
  </r>
  <r>
    <s v="RUK-78200-416"/>
    <x v="653"/>
    <s v="36192-07175-XC"/>
    <s v="L-D-0.2"/>
    <n v="2"/>
    <x v="846"/>
    <s v="mattwoolpl@nba.com"/>
    <x v="0"/>
    <s v="Lib"/>
    <s v="D"/>
    <x v="3"/>
    <n v="3.8849999999999998"/>
    <n v="7.77"/>
    <x v="3"/>
    <x v="2"/>
    <x v="1"/>
  </r>
  <r>
    <s v="KHK-13105-388"/>
    <x v="177"/>
    <s v="46242-54946-ZW"/>
    <s v="A-M-1"/>
    <n v="6"/>
    <x v="847"/>
    <s v=""/>
    <x v="0"/>
    <s v="Ara"/>
    <s v="M"/>
    <x v="0"/>
    <n v="11.25"/>
    <n v="67.5"/>
    <x v="2"/>
    <x v="0"/>
    <x v="0"/>
  </r>
  <r>
    <s v="NJR-03699-189"/>
    <x v="22"/>
    <s v="95152-82155-VQ"/>
    <s v="E-D-2.5"/>
    <n v="1"/>
    <x v="848"/>
    <s v="gwynespn@dagondesign.com"/>
    <x v="0"/>
    <s v="Exc"/>
    <s v="D"/>
    <x v="2"/>
    <n v="27.945"/>
    <n v="27.945"/>
    <x v="1"/>
    <x v="2"/>
    <x v="1"/>
  </r>
  <r>
    <s v="PJV-20427-019"/>
    <x v="508"/>
    <s v="13404-39127-WQ"/>
    <s v="A-L-2.5"/>
    <n v="3"/>
    <x v="849"/>
    <s v="cmaccourtpo@amazon.com"/>
    <x v="0"/>
    <s v="Ara"/>
    <s v="L"/>
    <x v="2"/>
    <n v="29.784999999999997"/>
    <n v="89.35499999999999"/>
    <x v="2"/>
    <x v="1"/>
    <x v="1"/>
  </r>
  <r>
    <s v="UGK-07613-982"/>
    <x v="654"/>
    <s v="57808-90533-UE"/>
    <s v="A-M-0.5"/>
    <n v="3"/>
    <x v="822"/>
    <s v=""/>
    <x v="0"/>
    <s v="Ara"/>
    <s v="M"/>
    <x v="1"/>
    <n v="6.75"/>
    <n v="20.25"/>
    <x v="2"/>
    <x v="0"/>
    <x v="1"/>
  </r>
  <r>
    <s v="OLA-68289-577"/>
    <x v="524"/>
    <s v="40226-52317-IO"/>
    <s v="A-M-0.5"/>
    <n v="5"/>
    <x v="850"/>
    <s v="ewilsonepq@eepurl.com"/>
    <x v="0"/>
    <s v="Ara"/>
    <s v="M"/>
    <x v="1"/>
    <n v="6.75"/>
    <n v="33.75"/>
    <x v="2"/>
    <x v="0"/>
    <x v="0"/>
  </r>
  <r>
    <s v="TNR-84447-052"/>
    <x v="655"/>
    <s v="34419-18068-AG"/>
    <s v="E-D-2.5"/>
    <n v="4"/>
    <x v="851"/>
    <s v="dduffiepr@time.com"/>
    <x v="0"/>
    <s v="Exc"/>
    <s v="D"/>
    <x v="2"/>
    <n v="27.945"/>
    <n v="111.78"/>
    <x v="1"/>
    <x v="2"/>
    <x v="1"/>
  </r>
  <r>
    <s v="FBZ-64200-586"/>
    <x v="523"/>
    <s v="51738-61457-RS"/>
    <s v="E-M-2.5"/>
    <n v="2"/>
    <x v="852"/>
    <s v="mmatiasekps@ucoz.ru"/>
    <x v="0"/>
    <s v="Exc"/>
    <s v="M"/>
    <x v="2"/>
    <n v="31.624999999999996"/>
    <n v="63.249999999999993"/>
    <x v="1"/>
    <x v="0"/>
    <x v="0"/>
  </r>
  <r>
    <s v="OBN-66334-505"/>
    <x v="656"/>
    <s v="86757-52367-ON"/>
    <s v="E-L-0.2"/>
    <n v="2"/>
    <x v="853"/>
    <s v="jcamillopt@shinystat.com"/>
    <x v="0"/>
    <s v="Exc"/>
    <s v="L"/>
    <x v="3"/>
    <n v="4.4550000000000001"/>
    <n v="8.91"/>
    <x v="1"/>
    <x v="1"/>
    <x v="0"/>
  </r>
  <r>
    <s v="NXM-89323-646"/>
    <x v="657"/>
    <s v="28158-93383-CK"/>
    <s v="E-D-1"/>
    <n v="1"/>
    <x v="854"/>
    <s v="kphilbrickpu@cdc.gov"/>
    <x v="0"/>
    <s v="Exc"/>
    <s v="D"/>
    <x v="0"/>
    <n v="12.15"/>
    <n v="12.15"/>
    <x v="1"/>
    <x v="2"/>
    <x v="0"/>
  </r>
  <r>
    <s v="NHI-23264-055"/>
    <x v="658"/>
    <s v="44799-09711-XW"/>
    <s v="A-D-0.5"/>
    <n v="4"/>
    <x v="855"/>
    <s v=""/>
    <x v="0"/>
    <s v="Ara"/>
    <s v="D"/>
    <x v="1"/>
    <n v="5.97"/>
    <n v="23.88"/>
    <x v="2"/>
    <x v="2"/>
    <x v="0"/>
  </r>
  <r>
    <s v="EQH-53569-934"/>
    <x v="659"/>
    <s v="53667-91553-LT"/>
    <s v="E-M-1"/>
    <n v="4"/>
    <x v="856"/>
    <s v="bsillispw@istockphoto.com"/>
    <x v="0"/>
    <s v="Exc"/>
    <s v="M"/>
    <x v="0"/>
    <n v="13.75"/>
    <n v="55"/>
    <x v="1"/>
    <x v="0"/>
    <x v="1"/>
  </r>
  <r>
    <s v="XKK-06692-189"/>
    <x v="558"/>
    <s v="86579-92122-OC"/>
    <s v="R-D-1"/>
    <n v="3"/>
    <x v="857"/>
    <s v=""/>
    <x v="0"/>
    <s v="Rob"/>
    <s v="D"/>
    <x v="0"/>
    <n v="8.9499999999999993"/>
    <n v="26.849999999999998"/>
    <x v="0"/>
    <x v="2"/>
    <x v="0"/>
  </r>
  <r>
    <s v="BYP-16005-016"/>
    <x v="660"/>
    <s v="01474-63436-TP"/>
    <s v="R-M-2.5"/>
    <n v="5"/>
    <x v="858"/>
    <s v="rcuttspy@techcrunch.com"/>
    <x v="0"/>
    <s v="Rob"/>
    <s v="M"/>
    <x v="2"/>
    <n v="22.884999999999998"/>
    <n v="114.42499999999998"/>
    <x v="0"/>
    <x v="0"/>
    <x v="1"/>
  </r>
  <r>
    <s v="LWS-13938-905"/>
    <x v="661"/>
    <s v="90533-82440-EE"/>
    <s v="A-M-2.5"/>
    <n v="6"/>
    <x v="859"/>
    <s v="mdelvespz@nature.com"/>
    <x v="0"/>
    <s v="Ara"/>
    <s v="M"/>
    <x v="2"/>
    <n v="25.874999999999996"/>
    <n v="155.24999999999997"/>
    <x v="2"/>
    <x v="0"/>
    <x v="0"/>
  </r>
  <r>
    <s v="OLH-95722-362"/>
    <x v="662"/>
    <s v="48553-69225-VX"/>
    <s v="L-D-0.5"/>
    <n v="3"/>
    <x v="860"/>
    <s v="dgrittonq0@nydailynews.com"/>
    <x v="0"/>
    <s v="Lib"/>
    <s v="D"/>
    <x v="1"/>
    <n v="7.77"/>
    <n v="23.31"/>
    <x v="3"/>
    <x v="2"/>
    <x v="0"/>
  </r>
  <r>
    <s v="OLH-95722-362"/>
    <x v="662"/>
    <s v="48553-69225-VX"/>
    <s v="R-M-2.5"/>
    <n v="4"/>
    <x v="860"/>
    <s v="dgrittonq0@nydailynews.com"/>
    <x v="0"/>
    <s v="Rob"/>
    <s v="M"/>
    <x v="2"/>
    <n v="22.884999999999998"/>
    <n v="91.539999999999992"/>
    <x v="0"/>
    <x v="0"/>
    <x v="0"/>
  </r>
  <r>
    <s v="KCW-50949-318"/>
    <x v="184"/>
    <s v="52374-27313-IV"/>
    <s v="E-L-1"/>
    <n v="5"/>
    <x v="861"/>
    <s v="dgutq2@umich.edu"/>
    <x v="0"/>
    <s v="Exc"/>
    <s v="L"/>
    <x v="0"/>
    <n v="14.85"/>
    <n v="74.25"/>
    <x v="1"/>
    <x v="1"/>
    <x v="0"/>
  </r>
  <r>
    <s v="JGZ-16947-591"/>
    <x v="663"/>
    <s v="14264-41252-SL"/>
    <s v="L-L-0.2"/>
    <n v="6"/>
    <x v="862"/>
    <s v="wpummeryq3@topsy.com"/>
    <x v="0"/>
    <s v="Lib"/>
    <s v="L"/>
    <x v="3"/>
    <n v="4.7549999999999999"/>
    <n v="28.53"/>
    <x v="3"/>
    <x v="1"/>
    <x v="1"/>
  </r>
  <r>
    <s v="LXS-63326-144"/>
    <x v="334"/>
    <s v="35367-50483-AR"/>
    <s v="R-L-0.5"/>
    <n v="2"/>
    <x v="863"/>
    <s v="gsiudaq4@nytimes.com"/>
    <x v="0"/>
    <s v="Rob"/>
    <s v="L"/>
    <x v="1"/>
    <n v="7.169999999999999"/>
    <n v="14.339999999999998"/>
    <x v="0"/>
    <x v="1"/>
    <x v="0"/>
  </r>
  <r>
    <s v="CZG-86544-655"/>
    <x v="664"/>
    <s v="69443-77665-QW"/>
    <s v="A-L-0.5"/>
    <n v="2"/>
    <x v="864"/>
    <s v="hcrowneq5@wufoo.com"/>
    <x v="1"/>
    <s v="Ara"/>
    <s v="L"/>
    <x v="1"/>
    <n v="7.77"/>
    <n v="15.54"/>
    <x v="2"/>
    <x v="1"/>
    <x v="0"/>
  </r>
  <r>
    <s v="WFV-88138-247"/>
    <x v="24"/>
    <s v="63411-51758-QC"/>
    <s v="R-L-1"/>
    <n v="3"/>
    <x v="865"/>
    <s v="vpawseyq6@tiny.cc"/>
    <x v="0"/>
    <s v="Rob"/>
    <s v="L"/>
    <x v="0"/>
    <n v="11.95"/>
    <n v="35.849999999999994"/>
    <x v="0"/>
    <x v="1"/>
    <x v="1"/>
  </r>
  <r>
    <s v="RFG-28227-288"/>
    <x v="12"/>
    <s v="68605-21835-UF"/>
    <s v="A-L-0.5"/>
    <n v="6"/>
    <x v="866"/>
    <s v="awaterhouseq7@istockphoto.com"/>
    <x v="0"/>
    <s v="Ara"/>
    <s v="L"/>
    <x v="1"/>
    <n v="7.77"/>
    <n v="46.62"/>
    <x v="2"/>
    <x v="1"/>
    <x v="1"/>
  </r>
  <r>
    <s v="QAK-77286-758"/>
    <x v="105"/>
    <s v="34786-30419-XY"/>
    <s v="R-L-0.5"/>
    <n v="5"/>
    <x v="867"/>
    <s v="fhaughianq8@1688.com"/>
    <x v="0"/>
    <s v="Rob"/>
    <s v="L"/>
    <x v="1"/>
    <n v="7.169999999999999"/>
    <n v="35.849999999999994"/>
    <x v="0"/>
    <x v="1"/>
    <x v="1"/>
  </r>
  <r>
    <s v="CZD-56716-840"/>
    <x v="665"/>
    <s v="15456-29250-RU"/>
    <s v="L-D-2.5"/>
    <n v="4"/>
    <x v="868"/>
    <s v=""/>
    <x v="0"/>
    <s v="Lib"/>
    <s v="D"/>
    <x v="2"/>
    <n v="29.784999999999997"/>
    <n v="119.13999999999999"/>
    <x v="3"/>
    <x v="2"/>
    <x v="1"/>
  </r>
  <r>
    <s v="UBI-59229-277"/>
    <x v="44"/>
    <s v="00886-35803-FG"/>
    <s v="L-D-0.5"/>
    <n v="3"/>
    <x v="869"/>
    <s v=""/>
    <x v="0"/>
    <s v="Lib"/>
    <s v="D"/>
    <x v="1"/>
    <n v="7.77"/>
    <n v="23.31"/>
    <x v="3"/>
    <x v="2"/>
    <x v="1"/>
  </r>
  <r>
    <s v="WJJ-37489-898"/>
    <x v="171"/>
    <s v="31599-82152-AD"/>
    <s v="A-M-1"/>
    <n v="1"/>
    <x v="870"/>
    <s v="rfaltinqb@topsy.com"/>
    <x v="1"/>
    <s v="Ara"/>
    <s v="M"/>
    <x v="0"/>
    <n v="11.25"/>
    <n v="11.25"/>
    <x v="2"/>
    <x v="0"/>
    <x v="1"/>
  </r>
  <r>
    <s v="ORX-57454-917"/>
    <x v="328"/>
    <s v="76209-39601-ZR"/>
    <s v="E-D-2.5"/>
    <n v="3"/>
    <x v="871"/>
    <s v="gcheekeqc@sitemeter.com"/>
    <x v="2"/>
    <s v="Exc"/>
    <s v="D"/>
    <x v="2"/>
    <n v="27.945"/>
    <n v="83.835000000000008"/>
    <x v="1"/>
    <x v="2"/>
    <x v="0"/>
  </r>
  <r>
    <s v="GRB-68838-629"/>
    <x v="648"/>
    <s v="15064-65241-HB"/>
    <s v="R-L-2.5"/>
    <n v="4"/>
    <x v="872"/>
    <s v="grattqd@phpbb.com"/>
    <x v="1"/>
    <s v="Rob"/>
    <s v="L"/>
    <x v="2"/>
    <n v="27.484999999999996"/>
    <n v="109.93999999999998"/>
    <x v="0"/>
    <x v="1"/>
    <x v="1"/>
  </r>
  <r>
    <s v="SHT-04865-419"/>
    <x v="666"/>
    <s v="69215-90789-DL"/>
    <s v="R-L-0.2"/>
    <n v="4"/>
    <x v="873"/>
    <s v=""/>
    <x v="0"/>
    <s v="Rob"/>
    <s v="L"/>
    <x v="3"/>
    <n v="3.5849999999999995"/>
    <n v="14.339999999999998"/>
    <x v="0"/>
    <x v="1"/>
    <x v="0"/>
  </r>
  <r>
    <s v="UQI-28177-865"/>
    <x v="577"/>
    <s v="04317-46176-TB"/>
    <s v="R-L-0.2"/>
    <n v="6"/>
    <x v="874"/>
    <s v="ieberleinqf@hc360.com"/>
    <x v="0"/>
    <s v="Rob"/>
    <s v="L"/>
    <x v="3"/>
    <n v="3.5849999999999995"/>
    <n v="21.509999999999998"/>
    <x v="0"/>
    <x v="1"/>
    <x v="1"/>
  </r>
  <r>
    <s v="OIB-13664-879"/>
    <x v="114"/>
    <s v="04713-57765-KR"/>
    <s v="A-M-1"/>
    <n v="2"/>
    <x v="875"/>
    <s v="jdrengqg@uiuc.edu"/>
    <x v="1"/>
    <s v="Ara"/>
    <s v="M"/>
    <x v="0"/>
    <n v="11.25"/>
    <n v="22.5"/>
    <x v="2"/>
    <x v="0"/>
    <x v="0"/>
  </r>
  <r>
    <s v="PJS-30996-485"/>
    <x v="4"/>
    <s v="86579-92122-OC"/>
    <s v="A-L-0.2"/>
    <n v="1"/>
    <x v="857"/>
    <s v=""/>
    <x v="0"/>
    <s v="Ara"/>
    <s v="L"/>
    <x v="3"/>
    <n v="3.8849999999999998"/>
    <n v="3.8849999999999998"/>
    <x v="2"/>
    <x v="1"/>
    <x v="0"/>
  </r>
  <r>
    <s v="HEL-86709-449"/>
    <x v="667"/>
    <s v="86579-92122-OC"/>
    <s v="E-D-2.5"/>
    <n v="1"/>
    <x v="857"/>
    <s v=""/>
    <x v="0"/>
    <s v="Exc"/>
    <s v="D"/>
    <x v="2"/>
    <n v="27.945"/>
    <n v="27.945"/>
    <x v="1"/>
    <x v="2"/>
    <x v="0"/>
  </r>
  <r>
    <s v="NCH-55389-562"/>
    <x v="110"/>
    <s v="86579-92122-OC"/>
    <s v="E-L-2.5"/>
    <n v="5"/>
    <x v="857"/>
    <s v=""/>
    <x v="0"/>
    <s v="Exc"/>
    <s v="L"/>
    <x v="2"/>
    <n v="34.154999999999994"/>
    <n v="170.77499999999998"/>
    <x v="1"/>
    <x v="1"/>
    <x v="0"/>
  </r>
  <r>
    <s v="NCH-55389-562"/>
    <x v="110"/>
    <s v="86579-92122-OC"/>
    <s v="R-L-2.5"/>
    <n v="2"/>
    <x v="857"/>
    <s v=""/>
    <x v="0"/>
    <s v="Rob"/>
    <s v="L"/>
    <x v="2"/>
    <n v="27.484999999999996"/>
    <n v="54.969999999999992"/>
    <x v="0"/>
    <x v="1"/>
    <x v="0"/>
  </r>
  <r>
    <s v="NCH-55389-562"/>
    <x v="110"/>
    <s v="86579-92122-OC"/>
    <s v="E-L-1"/>
    <n v="1"/>
    <x v="857"/>
    <s v=""/>
    <x v="0"/>
    <s v="Exc"/>
    <s v="L"/>
    <x v="0"/>
    <n v="14.85"/>
    <n v="14.85"/>
    <x v="1"/>
    <x v="1"/>
    <x v="0"/>
  </r>
  <r>
    <s v="NCH-55389-562"/>
    <x v="110"/>
    <s v="86579-92122-OC"/>
    <s v="A-L-0.2"/>
    <n v="2"/>
    <x v="857"/>
    <s v=""/>
    <x v="0"/>
    <s v="Ara"/>
    <s v="L"/>
    <x v="3"/>
    <n v="3.8849999999999998"/>
    <n v="7.77"/>
    <x v="2"/>
    <x v="1"/>
    <x v="0"/>
  </r>
  <r>
    <s v="GUG-45603-775"/>
    <x v="668"/>
    <s v="40959-32642-DN"/>
    <s v="L-L-0.2"/>
    <n v="5"/>
    <x v="876"/>
    <s v="rstrathernqn@devhub.com"/>
    <x v="0"/>
    <s v="Lib"/>
    <s v="L"/>
    <x v="3"/>
    <n v="4.7549999999999999"/>
    <n v="23.774999999999999"/>
    <x v="3"/>
    <x v="1"/>
    <x v="0"/>
  </r>
  <r>
    <s v="KJB-98240-098"/>
    <x v="422"/>
    <s v="77746-08153-PM"/>
    <s v="L-L-1"/>
    <n v="5"/>
    <x v="877"/>
    <s v="cmiguelqo@exblog.jp"/>
    <x v="0"/>
    <s v="Lib"/>
    <s v="L"/>
    <x v="0"/>
    <n v="15.85"/>
    <n v="79.25"/>
    <x v="3"/>
    <x v="1"/>
    <x v="0"/>
  </r>
  <r>
    <s v="JMS-48374-462"/>
    <x v="669"/>
    <s v="49667-96708-JL"/>
    <s v="A-D-2.5"/>
    <n v="2"/>
    <x v="878"/>
    <s v=""/>
    <x v="0"/>
    <s v="Ara"/>
    <s v="D"/>
    <x v="2"/>
    <n v="22.884999999999998"/>
    <n v="45.769999999999996"/>
    <x v="2"/>
    <x v="2"/>
    <x v="0"/>
  </r>
  <r>
    <s v="YIT-15877-117"/>
    <x v="670"/>
    <s v="24155-79322-EQ"/>
    <s v="R-D-1"/>
    <n v="1"/>
    <x v="879"/>
    <s v="mrocksqq@exblog.jp"/>
    <x v="1"/>
    <s v="Rob"/>
    <s v="D"/>
    <x v="0"/>
    <n v="8.9499999999999993"/>
    <n v="8.9499999999999993"/>
    <x v="0"/>
    <x v="2"/>
    <x v="0"/>
  </r>
  <r>
    <s v="YVK-82679-655"/>
    <x v="341"/>
    <s v="95342-88311-SF"/>
    <s v="R-M-0.5"/>
    <n v="4"/>
    <x v="880"/>
    <s v="yburrellsqr@vinaora.com"/>
    <x v="0"/>
    <s v="Rob"/>
    <s v="M"/>
    <x v="1"/>
    <n v="5.97"/>
    <n v="23.88"/>
    <x v="0"/>
    <x v="0"/>
    <x v="0"/>
  </r>
  <r>
    <s v="TYH-81940-054"/>
    <x v="671"/>
    <s v="69374-08133-RI"/>
    <s v="E-L-0.2"/>
    <n v="5"/>
    <x v="881"/>
    <s v="cgoodrumqs@goodreads.com"/>
    <x v="0"/>
    <s v="Exc"/>
    <s v="L"/>
    <x v="3"/>
    <n v="4.4550000000000001"/>
    <n v="22.274999999999999"/>
    <x v="1"/>
    <x v="1"/>
    <x v="1"/>
  </r>
  <r>
    <s v="HTY-30660-254"/>
    <x v="672"/>
    <s v="83844-95908-RX"/>
    <s v="R-M-1"/>
    <n v="3"/>
    <x v="882"/>
    <s v="jjefferysqt@blog.com"/>
    <x v="0"/>
    <s v="Rob"/>
    <s v="M"/>
    <x v="0"/>
    <n v="9.9499999999999993"/>
    <n v="29.849999999999998"/>
    <x v="0"/>
    <x v="0"/>
    <x v="0"/>
  </r>
  <r>
    <s v="GPW-43956-761"/>
    <x v="673"/>
    <s v="09667-09231-YM"/>
    <s v="E-L-0.5"/>
    <n v="6"/>
    <x v="883"/>
    <s v="bwardellqu@adobe.com"/>
    <x v="0"/>
    <s v="Exc"/>
    <s v="L"/>
    <x v="1"/>
    <n v="8.91"/>
    <n v="53.46"/>
    <x v="1"/>
    <x v="1"/>
    <x v="0"/>
  </r>
  <r>
    <s v="DWY-56352-412"/>
    <x v="674"/>
    <s v="55427-08059-DF"/>
    <s v="R-D-0.2"/>
    <n v="1"/>
    <x v="884"/>
    <s v="zwalisiakqv@ucsd.edu"/>
    <x v="1"/>
    <s v="Rob"/>
    <s v="D"/>
    <x v="3"/>
    <n v="2.6849999999999996"/>
    <n v="2.6849999999999996"/>
    <x v="0"/>
    <x v="2"/>
    <x v="0"/>
  </r>
  <r>
    <s v="PUH-55647-976"/>
    <x v="675"/>
    <s v="06624-54037-BQ"/>
    <s v="R-M-0.2"/>
    <n v="2"/>
    <x v="885"/>
    <s v="wleopoldqw@blogspot.com"/>
    <x v="0"/>
    <s v="Rob"/>
    <s v="M"/>
    <x v="3"/>
    <n v="2.9849999999999999"/>
    <n v="5.97"/>
    <x v="0"/>
    <x v="0"/>
    <x v="1"/>
  </r>
  <r>
    <s v="DTB-71371-705"/>
    <x v="539"/>
    <s v="48544-90737-AZ"/>
    <s v="L-D-1"/>
    <n v="1"/>
    <x v="886"/>
    <s v="cshaldersqx@cisco.com"/>
    <x v="0"/>
    <s v="Lib"/>
    <s v="D"/>
    <x v="0"/>
    <n v="12.95"/>
    <n v="12.95"/>
    <x v="3"/>
    <x v="2"/>
    <x v="0"/>
  </r>
  <r>
    <s v="ZDC-64769-740"/>
    <x v="676"/>
    <s v="79463-01597-FQ"/>
    <s v="E-M-0.5"/>
    <n v="1"/>
    <x v="887"/>
    <s v=""/>
    <x v="0"/>
    <s v="Exc"/>
    <s v="M"/>
    <x v="1"/>
    <n v="8.25"/>
    <n v="8.25"/>
    <x v="1"/>
    <x v="0"/>
    <x v="1"/>
  </r>
  <r>
    <s v="TED-81959-419"/>
    <x v="677"/>
    <s v="27702-50024-XC"/>
    <s v="A-L-2.5"/>
    <n v="5"/>
    <x v="888"/>
    <s v="nfurberqz@jugem.jp"/>
    <x v="0"/>
    <s v="Ara"/>
    <s v="L"/>
    <x v="2"/>
    <n v="29.784999999999997"/>
    <n v="148.92499999999998"/>
    <x v="2"/>
    <x v="1"/>
    <x v="1"/>
  </r>
  <r>
    <s v="FDO-25756-141"/>
    <x v="629"/>
    <s v="57360-46846-NS"/>
    <s v="A-L-2.5"/>
    <n v="3"/>
    <x v="889"/>
    <s v=""/>
    <x v="1"/>
    <s v="Ara"/>
    <s v="L"/>
    <x v="2"/>
    <n v="29.784999999999997"/>
    <n v="89.35499999999999"/>
    <x v="2"/>
    <x v="1"/>
    <x v="0"/>
  </r>
  <r>
    <s v="HKN-31467-517"/>
    <x v="662"/>
    <s v="84045-66771-SL"/>
    <s v="L-M-1"/>
    <n v="6"/>
    <x v="890"/>
    <s v="ckeaver1@ucoz.com"/>
    <x v="0"/>
    <s v="Lib"/>
    <s v="M"/>
    <x v="0"/>
    <n v="14.55"/>
    <n v="87.300000000000011"/>
    <x v="3"/>
    <x v="0"/>
    <x v="1"/>
  </r>
  <r>
    <s v="POF-29666-012"/>
    <x v="102"/>
    <s v="46885-00260-TL"/>
    <s v="R-D-0.5"/>
    <n v="1"/>
    <x v="891"/>
    <s v="sroseboroughr2@virginia.edu"/>
    <x v="0"/>
    <s v="Rob"/>
    <s v="D"/>
    <x v="1"/>
    <n v="5.3699999999999992"/>
    <n v="5.3699999999999992"/>
    <x v="0"/>
    <x v="2"/>
    <x v="0"/>
  </r>
  <r>
    <s v="IRX-59256-644"/>
    <x v="678"/>
    <s v="96446-62142-EN"/>
    <s v="A-D-0.2"/>
    <n v="3"/>
    <x v="892"/>
    <s v="ckingwellr3@squarespace.com"/>
    <x v="1"/>
    <s v="Ara"/>
    <s v="D"/>
    <x v="3"/>
    <n v="2.9849999999999999"/>
    <n v="8.9550000000000001"/>
    <x v="2"/>
    <x v="2"/>
    <x v="0"/>
  </r>
  <r>
    <s v="LTN-89139-350"/>
    <x v="679"/>
    <s v="07756-71018-GU"/>
    <s v="R-L-2.5"/>
    <n v="5"/>
    <x v="893"/>
    <s v="kcantor4@gmpg.org"/>
    <x v="0"/>
    <s v="Rob"/>
    <s v="L"/>
    <x v="2"/>
    <n v="27.484999999999996"/>
    <n v="137.42499999999998"/>
    <x v="0"/>
    <x v="1"/>
    <x v="0"/>
  </r>
  <r>
    <s v="TXF-79780-017"/>
    <x v="112"/>
    <s v="92048-47813-QB"/>
    <s v="R-L-1"/>
    <n v="5"/>
    <x v="894"/>
    <s v="mblakemorer5@nsw.gov.au"/>
    <x v="0"/>
    <s v="Rob"/>
    <s v="L"/>
    <x v="0"/>
    <n v="11.95"/>
    <n v="59.75"/>
    <x v="0"/>
    <x v="1"/>
    <x v="1"/>
  </r>
  <r>
    <s v="ALM-80762-974"/>
    <x v="55"/>
    <s v="84045-66771-SL"/>
    <s v="A-L-0.5"/>
    <n v="3"/>
    <x v="890"/>
    <s v="ckeaver1@ucoz.com"/>
    <x v="0"/>
    <s v="Ara"/>
    <s v="L"/>
    <x v="1"/>
    <n v="7.77"/>
    <n v="23.31"/>
    <x v="2"/>
    <x v="1"/>
    <x v="1"/>
  </r>
  <r>
    <s v="NXF-15738-707"/>
    <x v="680"/>
    <s v="28699-16256-XV"/>
    <s v="R-D-0.5"/>
    <n v="2"/>
    <x v="895"/>
    <s v=""/>
    <x v="0"/>
    <s v="Rob"/>
    <s v="D"/>
    <x v="1"/>
    <n v="5.3699999999999992"/>
    <n v="10.739999999999998"/>
    <x v="0"/>
    <x v="2"/>
    <x v="1"/>
  </r>
  <r>
    <s v="MVV-19034-198"/>
    <x v="94"/>
    <s v="98476-63654-CG"/>
    <s v="E-D-2.5"/>
    <n v="6"/>
    <x v="896"/>
    <s v=""/>
    <x v="0"/>
    <s v="Exc"/>
    <s v="D"/>
    <x v="2"/>
    <n v="27.945"/>
    <n v="167.67000000000002"/>
    <x v="1"/>
    <x v="2"/>
    <x v="0"/>
  </r>
  <r>
    <s v="KUX-19632-830"/>
    <x v="160"/>
    <s v="55409-07759-YG"/>
    <s v="E-D-0.2"/>
    <n v="6"/>
    <x v="897"/>
    <s v="cbernardotr9@wix.com"/>
    <x v="0"/>
    <s v="Exc"/>
    <s v="D"/>
    <x v="3"/>
    <n v="3.645"/>
    <n v="21.87"/>
    <x v="1"/>
    <x v="2"/>
    <x v="0"/>
  </r>
  <r>
    <s v="SNZ-44595-152"/>
    <x v="681"/>
    <s v="06136-65250-PG"/>
    <s v="R-L-1"/>
    <n v="2"/>
    <x v="898"/>
    <s v="kkemeryra@t.co"/>
    <x v="0"/>
    <s v="Rob"/>
    <s v="L"/>
    <x v="0"/>
    <n v="11.95"/>
    <n v="23.9"/>
    <x v="0"/>
    <x v="1"/>
    <x v="0"/>
  </r>
  <r>
    <s v="GQA-37241-629"/>
    <x v="502"/>
    <s v="08405-33165-BS"/>
    <s v="A-M-0.2"/>
    <n v="2"/>
    <x v="899"/>
    <s v="fparlotrb@forbes.com"/>
    <x v="0"/>
    <s v="Ara"/>
    <s v="M"/>
    <x v="3"/>
    <n v="3.375"/>
    <n v="6.75"/>
    <x v="2"/>
    <x v="0"/>
    <x v="0"/>
  </r>
  <r>
    <s v="WVV-79948-067"/>
    <x v="682"/>
    <s v="66070-30559-WI"/>
    <s v="E-M-2.5"/>
    <n v="1"/>
    <x v="900"/>
    <s v="rcheakrc@tripadvisor.com"/>
    <x v="1"/>
    <s v="Exc"/>
    <s v="M"/>
    <x v="2"/>
    <n v="31.624999999999996"/>
    <n v="31.624999999999996"/>
    <x v="1"/>
    <x v="0"/>
    <x v="0"/>
  </r>
  <r>
    <s v="LHX-81117-166"/>
    <x v="683"/>
    <s v="01282-28364-RZ"/>
    <s v="R-L-1"/>
    <n v="4"/>
    <x v="901"/>
    <s v="kogeneayrd@utexas.edu"/>
    <x v="0"/>
    <s v="Rob"/>
    <s v="L"/>
    <x v="0"/>
    <n v="11.95"/>
    <n v="47.8"/>
    <x v="0"/>
    <x v="1"/>
    <x v="1"/>
  </r>
  <r>
    <s v="GCD-75444-320"/>
    <x v="594"/>
    <s v="51277-93873-RP"/>
    <s v="L-M-2.5"/>
    <n v="1"/>
    <x v="902"/>
    <s v="cayrere@symantec.com"/>
    <x v="0"/>
    <s v="Lib"/>
    <s v="M"/>
    <x v="2"/>
    <n v="33.464999999999996"/>
    <n v="33.464999999999996"/>
    <x v="3"/>
    <x v="0"/>
    <x v="1"/>
  </r>
  <r>
    <s v="SGA-30059-217"/>
    <x v="389"/>
    <s v="84405-83364-DG"/>
    <s v="A-D-0.5"/>
    <n v="5"/>
    <x v="903"/>
    <s v="lkynetonrf@macromedia.com"/>
    <x v="2"/>
    <s v="Ara"/>
    <s v="D"/>
    <x v="1"/>
    <n v="5.97"/>
    <n v="29.849999999999998"/>
    <x v="2"/>
    <x v="2"/>
    <x v="0"/>
  </r>
  <r>
    <s v="GNL-98714-885"/>
    <x v="583"/>
    <s v="83731-53280-YC"/>
    <s v="R-M-1"/>
    <n v="3"/>
    <x v="904"/>
    <s v=""/>
    <x v="2"/>
    <s v="Rob"/>
    <s v="M"/>
    <x v="0"/>
    <n v="9.9499999999999993"/>
    <n v="29.849999999999998"/>
    <x v="0"/>
    <x v="0"/>
    <x v="0"/>
  </r>
  <r>
    <s v="OQA-93249-841"/>
    <x v="647"/>
    <s v="03917-13632-KC"/>
    <s v="A-M-2.5"/>
    <n v="6"/>
    <x v="905"/>
    <s v=""/>
    <x v="0"/>
    <s v="Ara"/>
    <s v="M"/>
    <x v="2"/>
    <n v="25.874999999999996"/>
    <n v="155.24999999999997"/>
    <x v="2"/>
    <x v="0"/>
    <x v="0"/>
  </r>
  <r>
    <s v="DUV-12075-132"/>
    <x v="366"/>
    <s v="62494-09113-RP"/>
    <s v="E-D-0.2"/>
    <n v="5"/>
    <x v="906"/>
    <s v=""/>
    <x v="0"/>
    <s v="Exc"/>
    <s v="D"/>
    <x v="3"/>
    <n v="3.645"/>
    <n v="18.225000000000001"/>
    <x v="1"/>
    <x v="2"/>
    <x v="1"/>
  </r>
  <r>
    <s v="DUV-12075-132"/>
    <x v="366"/>
    <s v="62494-09113-RP"/>
    <s v="L-D-0.5"/>
    <n v="2"/>
    <x v="906"/>
    <s v=""/>
    <x v="0"/>
    <s v="Lib"/>
    <s v="D"/>
    <x v="1"/>
    <n v="7.77"/>
    <n v="15.54"/>
    <x v="3"/>
    <x v="2"/>
    <x v="1"/>
  </r>
  <r>
    <s v="KPO-24942-184"/>
    <x v="684"/>
    <s v="70567-65133-CN"/>
    <s v="L-L-2.5"/>
    <n v="3"/>
    <x v="907"/>
    <s v=""/>
    <x v="1"/>
    <s v="Lib"/>
    <s v="L"/>
    <x v="2"/>
    <n v="36.454999999999998"/>
    <n v="109.36499999999999"/>
    <x v="3"/>
    <x v="1"/>
    <x v="1"/>
  </r>
  <r>
    <s v="SRJ-79353-838"/>
    <x v="506"/>
    <s v="77869-81373-AY"/>
    <s v="A-L-1"/>
    <n v="6"/>
    <x v="908"/>
    <s v=""/>
    <x v="0"/>
    <s v="Ara"/>
    <s v="L"/>
    <x v="0"/>
    <n v="12.95"/>
    <n v="77.699999999999989"/>
    <x v="2"/>
    <x v="1"/>
    <x v="1"/>
  </r>
  <r>
    <s v="XBV-40336-071"/>
    <x v="685"/>
    <s v="38536-98293-JZ"/>
    <s v="A-D-0.2"/>
    <n v="3"/>
    <x v="909"/>
    <s v=""/>
    <x v="1"/>
    <s v="Ara"/>
    <s v="D"/>
    <x v="3"/>
    <n v="2.9849999999999999"/>
    <n v="8.9550000000000001"/>
    <x v="2"/>
    <x v="2"/>
    <x v="1"/>
  </r>
  <r>
    <s v="RLM-96511-467"/>
    <x v="191"/>
    <s v="43014-53743-XK"/>
    <s v="R-L-2.5"/>
    <n v="1"/>
    <x v="910"/>
    <s v="jtewelsonrn@samsung.com"/>
    <x v="0"/>
    <s v="Rob"/>
    <s v="L"/>
    <x v="2"/>
    <n v="27.484999999999996"/>
    <n v="27.484999999999996"/>
    <x v="0"/>
    <x v="1"/>
    <x v="1"/>
  </r>
  <r>
    <s v="AEZ-13242-456"/>
    <x v="686"/>
    <s v="62494-09113-RP"/>
    <s v="R-M-0.5"/>
    <n v="5"/>
    <x v="906"/>
    <s v=""/>
    <x v="0"/>
    <s v="Rob"/>
    <s v="M"/>
    <x v="1"/>
    <n v="5.97"/>
    <n v="29.849999999999998"/>
    <x v="0"/>
    <x v="0"/>
    <x v="1"/>
  </r>
  <r>
    <s v="UME-75640-698"/>
    <x v="687"/>
    <s v="62494-09113-RP"/>
    <s v="A-M-0.5"/>
    <n v="4"/>
    <x v="906"/>
    <s v=""/>
    <x v="0"/>
    <s v="Ara"/>
    <s v="M"/>
    <x v="1"/>
    <n v="6.75"/>
    <n v="27"/>
    <x v="2"/>
    <x v="0"/>
    <x v="1"/>
  </r>
  <r>
    <s v="GJC-66474-557"/>
    <x v="629"/>
    <s v="64965-78386-MY"/>
    <s v="A-D-1"/>
    <n v="1"/>
    <x v="911"/>
    <s v="njennyrq@bigcartel.com"/>
    <x v="0"/>
    <s v="Ara"/>
    <s v="D"/>
    <x v="0"/>
    <n v="9.9499999999999993"/>
    <n v="9.9499999999999993"/>
    <x v="2"/>
    <x v="2"/>
    <x v="1"/>
  </r>
  <r>
    <s v="IRV-20769-219"/>
    <x v="688"/>
    <s v="77131-58092-GE"/>
    <s v="E-M-0.2"/>
    <n v="3"/>
    <x v="912"/>
    <s v=""/>
    <x v="2"/>
    <s v="Exc"/>
    <s v="M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Sales" cacheId="0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compact="0" compactData="0" multipleFieldFilters="0" chartFormat="4">
  <location ref="A3:F48" firstHeaderRow="1" firstDataRow="2" firstDataCol="2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7"/>
    <field x="16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15" baseItem="2" numFmtId="3"/>
  </dataFields>
  <chartFormats count="4"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TotalSales" cacheId="0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compact="0" compactData="0" multipleFieldFilters="0" chartFormat="8">
  <location ref="A3:B6" firstHeaderRow="1" firstDataRow="1" firstDataCol="1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 of Sales" fld="12" baseField="7" baseItem="0" numFmtId="168"/>
  </dataFields>
  <chartFormats count="8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TotalSales" cacheId="0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compact="0" compactData="0" multipleFieldFilters="0" chartFormat="9">
  <location ref="A3:B8" firstHeaderRow="1" firstDataRow="1" firstDataCol="1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measureFilter="1" sortType="ascending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2" baseField="7" baseItem="0" numFmtId="168"/>
  </dataFields>
  <chartFormats count="5"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19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id="2" name="Orders" displayName="Orders" ref="A1:P1001" totalsRowShown="0" headerRowDxfId="11">
  <autoFilter ref="A1:P1001"/>
  <tableColumns count="16">
    <tableColumn id="1" name="Order ID" dataDxfId="10"/>
    <tableColumn id="2" name="Order Date" dataDxfId="9"/>
    <tableColumn id="3" name="Customer ID" dataDxfId="8"/>
    <tableColumn id="4" name="Product ID"/>
    <tableColumn id="5" name="Quantity" dataDxfId="7"/>
    <tableColumn id="6" name="Customer Name" dataDxfId="6">
      <calculatedColumnFormula>_xlfn.XLOOKUP(C2,Customers!$A$1:$A$1001,Customers!$B$1:$B$1001,,0)</calculatedColumnFormula>
    </tableColumn>
    <tableColumn id="7" name="Email" dataDxfId="5">
      <calculatedColumnFormula>IF(_xlfn.XLOOKUP(C2,Customers!$A$1:$A$1001,Customers!$C$1:$C$1001,,0)=0,"",_xlfn.XLOOKUP(C2,Customers!$A$1:$A$1001,Customers!$C$1:$C$1001,,0))</calculatedColumnFormula>
    </tableColumn>
    <tableColumn id="8" name="Country" dataDxfId="4">
      <calculatedColumnFormula>_xlfn.XLOOKUP(C2,Customers!$A$1:$A$1001,Customers!$G$1:$G$1001,,0)</calculatedColumnFormula>
    </tableColumn>
    <tableColumn id="9" name="Coffee Type">
      <calculatedColumnFormula>INDEX(Products!$A$1:$G$49,MATCH(Orders!$D2,Products!$A$1:$A$49,0),MATCH(Orders!I$1,Products!$A$1:$G$1,0))</calculatedColumnFormula>
    </tableColumn>
    <tableColumn id="10" name="Roast Type">
      <calculatedColumnFormula>INDEX(Products!$A$1:$G$49,MATCH(Orders!$D2,Products!$A$1:$A$49,0),MATCH(Orders!J$1,Products!$A$1:$G$1,0))</calculatedColumnFormula>
    </tableColumn>
    <tableColumn id="11" name="Size" dataDxfId="3">
      <calculatedColumnFormula>INDEX(Products!$A$1:$G$49,MATCH(Orders!$D2,Products!$A$1:$A$49,0),MATCH(Orders!K$1,Products!$A$1:$G$1,0))</calculatedColumnFormula>
    </tableColumn>
    <tableColumn id="12" name="Unit Price" dataDxfId="2">
      <calculatedColumnFormula>INDEX(Products!$A$1:$G$49,MATCH(Orders!$D2,Products!$A$1:$A$49,0),MATCH(Orders!L$1,Products!$A$1:$G$1,0))</calculatedColumnFormula>
    </tableColumn>
    <tableColumn id="13" name="Sales" dataDxfId="1">
      <calculatedColumnFormula>L2*E2</calculatedColumnFormula>
    </tableColumn>
    <tableColumn id="14" name="Coffee Type Name">
      <calculatedColumnFormula>IF(I2="Rob","Robusta",IF(I2="Exc","Excelsa",IF(I2="Ara","Arabica",IF(I2="Lib","Liberica",""))))</calculatedColumnFormula>
    </tableColumn>
    <tableColumn id="15" name="Roast Type Name">
      <calculatedColumnFormula>IF(J2="M","Medium",IF(J2="L","Light",IF(J2="D","Dark","")))</calculatedColumnFormula>
    </tableColumn>
    <tableColumn id="16" name="Loyalty Card" dataDxfId="0">
      <calculatedColumnFormula>_xlfn.XLOOKUP(Orders[[#This Row],[Customer ID]],Customers!$A$1:$A$1001,Customers!$I$1:$I$1001,,0)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showGridLines="0" tabSelected="1" zoomScale="73" zoomScaleNormal="73" workbookViewId="0">
      <selection activeCell="AE28" sqref="AE28"/>
    </sheetView>
  </sheetViews>
  <sheetFormatPr baseColWidth="10" defaultColWidth="9.140625" defaultRowHeight="15"/>
  <cols>
    <col min="1" max="1" width="1.7109375" customWidth="1"/>
    <col min="16" max="16" width="1.7109375" customWidth="1"/>
    <col min="19" max="19" width="1.7109375" customWidth="1"/>
    <col min="23" max="23" width="1.7109375" customWidth="1"/>
  </cols>
  <sheetData>
    <row r="1" ht="5.0999999999999996" customHeight="1"/>
    <row r="6" ht="12.75" customHeight="1"/>
    <row r="7" ht="9.75" hidden="1" customHeight="1"/>
    <row r="8" hidden="1"/>
    <row r="9" hidden="1"/>
    <row r="10" hidden="1"/>
    <row r="11" ht="4.5" hidden="1" customHeight="1"/>
    <row r="12" hidden="1"/>
    <row r="13" hidden="1"/>
    <row r="14" hidden="1"/>
    <row r="15" hidden="1"/>
    <row r="16" hidden="1"/>
    <row r="17" ht="4.5" hidden="1" customHeight="1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"/>
      </x14:slicerList>
    </ext>
    <ext xmlns:x15="http://schemas.microsoft.com/office/spreadsheetml/2010/11/main" uri="{7E03D99C-DC04-49d9-9315-930204A7B6E9}">
      <x15:timelineRefs>
        <x15:timelineRef r:id="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F48"/>
  <sheetViews>
    <sheetView topLeftCell="A37" workbookViewId="0">
      <selection activeCell="G36" sqref="G36"/>
    </sheetView>
  </sheetViews>
  <sheetFormatPr baseColWidth="10" defaultColWidth="9.140625" defaultRowHeight="15"/>
  <cols>
    <col min="1" max="1" width="13.140625" bestFit="1" customWidth="1"/>
    <col min="2" max="2" width="22" bestFit="1" customWidth="1"/>
    <col min="3" max="3" width="20" bestFit="1" customWidth="1"/>
    <col min="4" max="4" width="7.42578125" bestFit="1" customWidth="1"/>
    <col min="5" max="5" width="7.85546875" bestFit="1" customWidth="1"/>
    <col min="6" max="6" width="8.140625" bestFit="1" customWidth="1"/>
  </cols>
  <sheetData>
    <row r="3" spans="1:6">
      <c r="A3" s="6" t="s">
        <v>6214</v>
      </c>
      <c r="C3" s="6" t="s">
        <v>6196</v>
      </c>
    </row>
    <row r="4" spans="1:6">
      <c r="A4" s="6" t="s">
        <v>6208</v>
      </c>
      <c r="B4" s="6" t="s">
        <v>6209</v>
      </c>
      <c r="C4" t="s">
        <v>6210</v>
      </c>
      <c r="D4" t="s">
        <v>6211</v>
      </c>
      <c r="E4" t="s">
        <v>6212</v>
      </c>
      <c r="F4" t="s">
        <v>6213</v>
      </c>
    </row>
    <row r="5" spans="1:6">
      <c r="A5" t="s">
        <v>6198</v>
      </c>
      <c r="B5" t="s">
        <v>6199</v>
      </c>
      <c r="C5" s="7">
        <v>186.85499999999999</v>
      </c>
      <c r="D5" s="7">
        <v>305.97000000000003</v>
      </c>
      <c r="E5" s="7">
        <v>213.15999999999997</v>
      </c>
      <c r="F5" s="7">
        <v>123</v>
      </c>
    </row>
    <row r="6" spans="1:6">
      <c r="B6" t="s">
        <v>6200</v>
      </c>
      <c r="C6" s="7">
        <v>251.96499999999997</v>
      </c>
      <c r="D6" s="7">
        <v>129.46</v>
      </c>
      <c r="E6" s="7">
        <v>434.03999999999996</v>
      </c>
      <c r="F6" s="7">
        <v>171.93999999999997</v>
      </c>
    </row>
    <row r="7" spans="1:6">
      <c r="B7" t="s">
        <v>6201</v>
      </c>
      <c r="C7" s="7">
        <v>224.94499999999999</v>
      </c>
      <c r="D7" s="7">
        <v>349.12</v>
      </c>
      <c r="E7" s="7">
        <v>321.04000000000002</v>
      </c>
      <c r="F7" s="7">
        <v>126.035</v>
      </c>
    </row>
    <row r="8" spans="1:6">
      <c r="B8" t="s">
        <v>6202</v>
      </c>
      <c r="C8" s="7">
        <v>307.12</v>
      </c>
      <c r="D8" s="7">
        <v>681.07499999999993</v>
      </c>
      <c r="E8" s="7">
        <v>533.70499999999993</v>
      </c>
      <c r="F8" s="7">
        <v>158.85</v>
      </c>
    </row>
    <row r="9" spans="1:6">
      <c r="B9" t="s">
        <v>6203</v>
      </c>
      <c r="C9" s="7">
        <v>53.664999999999992</v>
      </c>
      <c r="D9" s="7">
        <v>83.025000000000006</v>
      </c>
      <c r="E9" s="7">
        <v>193.83499999999998</v>
      </c>
      <c r="F9" s="7">
        <v>68.039999999999992</v>
      </c>
    </row>
    <row r="10" spans="1:6">
      <c r="B10" t="s">
        <v>6217</v>
      </c>
      <c r="C10" s="7">
        <v>163.01999999999998</v>
      </c>
      <c r="D10" s="7">
        <v>678.3599999999999</v>
      </c>
      <c r="E10" s="7">
        <v>171.04500000000002</v>
      </c>
      <c r="F10" s="7">
        <v>372.255</v>
      </c>
    </row>
    <row r="11" spans="1:6">
      <c r="B11" t="s">
        <v>6218</v>
      </c>
      <c r="C11" s="7">
        <v>345.02</v>
      </c>
      <c r="D11" s="7">
        <v>273.86999999999995</v>
      </c>
      <c r="E11" s="7">
        <v>184.12999999999997</v>
      </c>
      <c r="F11" s="7">
        <v>201.11499999999998</v>
      </c>
    </row>
    <row r="12" spans="1:6">
      <c r="B12" t="s">
        <v>6215</v>
      </c>
      <c r="C12" s="7">
        <v>334.89</v>
      </c>
      <c r="D12" s="7">
        <v>70.95</v>
      </c>
      <c r="E12" s="7">
        <v>134.23000000000002</v>
      </c>
      <c r="F12" s="7">
        <v>166.27499999999998</v>
      </c>
    </row>
    <row r="13" spans="1:6">
      <c r="B13" t="s">
        <v>6216</v>
      </c>
      <c r="C13" s="7">
        <v>178.70999999999998</v>
      </c>
      <c r="D13" s="7">
        <v>166.1</v>
      </c>
      <c r="E13" s="7">
        <v>439.30999999999995</v>
      </c>
      <c r="F13" s="7">
        <v>492.9</v>
      </c>
    </row>
    <row r="14" spans="1:6">
      <c r="B14" t="s">
        <v>6204</v>
      </c>
      <c r="C14" s="7">
        <v>301.98500000000001</v>
      </c>
      <c r="D14" s="7">
        <v>153.76499999999999</v>
      </c>
      <c r="E14" s="7">
        <v>215.55499999999998</v>
      </c>
      <c r="F14" s="7">
        <v>213.66499999999999</v>
      </c>
    </row>
    <row r="15" spans="1:6">
      <c r="B15" t="s">
        <v>6205</v>
      </c>
      <c r="C15" s="7">
        <v>312.83499999999998</v>
      </c>
      <c r="D15" s="7">
        <v>63.249999999999993</v>
      </c>
      <c r="E15" s="7">
        <v>350.89500000000004</v>
      </c>
      <c r="F15" s="7">
        <v>96.405000000000001</v>
      </c>
    </row>
    <row r="16" spans="1:6">
      <c r="B16" t="s">
        <v>6206</v>
      </c>
      <c r="C16" s="7">
        <v>265.62</v>
      </c>
      <c r="D16" s="7">
        <v>526.51499999999987</v>
      </c>
      <c r="E16" s="7">
        <v>187.06</v>
      </c>
      <c r="F16" s="7">
        <v>210.58999999999997</v>
      </c>
    </row>
    <row r="17" spans="1:6">
      <c r="A17" t="s">
        <v>6207</v>
      </c>
      <c r="B17" t="s">
        <v>6199</v>
      </c>
      <c r="C17" s="7">
        <v>47.25</v>
      </c>
      <c r="D17" s="7">
        <v>65.805000000000007</v>
      </c>
      <c r="E17" s="7">
        <v>274.67500000000001</v>
      </c>
      <c r="F17" s="7">
        <v>179.22</v>
      </c>
    </row>
    <row r="18" spans="1:6">
      <c r="B18" t="s">
        <v>6200</v>
      </c>
      <c r="C18" s="7">
        <v>745.44999999999993</v>
      </c>
      <c r="D18" s="7">
        <v>428.88499999999999</v>
      </c>
      <c r="E18" s="7">
        <v>194.17499999999998</v>
      </c>
      <c r="F18" s="7">
        <v>429.82999999999993</v>
      </c>
    </row>
    <row r="19" spans="1:6">
      <c r="B19" t="s">
        <v>6201</v>
      </c>
      <c r="C19" s="7">
        <v>130.47</v>
      </c>
      <c r="D19" s="7">
        <v>271.48500000000001</v>
      </c>
      <c r="E19" s="7">
        <v>281.20499999999998</v>
      </c>
      <c r="F19" s="7">
        <v>231.63000000000002</v>
      </c>
    </row>
    <row r="20" spans="1:6">
      <c r="B20" t="s">
        <v>6202</v>
      </c>
      <c r="C20" s="7">
        <v>27</v>
      </c>
      <c r="D20" s="7">
        <v>347.26</v>
      </c>
      <c r="E20" s="7">
        <v>147.51</v>
      </c>
      <c r="F20" s="7">
        <v>240.04</v>
      </c>
    </row>
    <row r="21" spans="1:6">
      <c r="B21" t="s">
        <v>6203</v>
      </c>
      <c r="C21" s="7">
        <v>255.11499999999995</v>
      </c>
      <c r="D21" s="7">
        <v>541.73</v>
      </c>
      <c r="E21" s="7">
        <v>83.43</v>
      </c>
      <c r="F21" s="7">
        <v>59.079999999999991</v>
      </c>
    </row>
    <row r="22" spans="1:6">
      <c r="B22" t="s">
        <v>6217</v>
      </c>
      <c r="C22" s="7">
        <v>584.78999999999985</v>
      </c>
      <c r="D22" s="7">
        <v>357.42999999999995</v>
      </c>
      <c r="E22" s="7">
        <v>355.34</v>
      </c>
      <c r="F22" s="7">
        <v>140.88</v>
      </c>
    </row>
    <row r="23" spans="1:6">
      <c r="B23" t="s">
        <v>6218</v>
      </c>
      <c r="C23" s="7">
        <v>430.62</v>
      </c>
      <c r="D23" s="7">
        <v>227.42500000000001</v>
      </c>
      <c r="E23" s="7">
        <v>236.315</v>
      </c>
      <c r="F23" s="7">
        <v>414.58499999999992</v>
      </c>
    </row>
    <row r="24" spans="1:6">
      <c r="B24" t="s">
        <v>6215</v>
      </c>
      <c r="C24" s="7">
        <v>22.5</v>
      </c>
      <c r="D24" s="7">
        <v>77.72</v>
      </c>
      <c r="E24" s="7">
        <v>60.5</v>
      </c>
      <c r="F24" s="7">
        <v>139.67999999999998</v>
      </c>
    </row>
    <row r="25" spans="1:6">
      <c r="B25" t="s">
        <v>6216</v>
      </c>
      <c r="C25" s="7">
        <v>126.14999999999999</v>
      </c>
      <c r="D25" s="7">
        <v>195.11</v>
      </c>
      <c r="E25" s="7">
        <v>89.13</v>
      </c>
      <c r="F25" s="7">
        <v>302.65999999999997</v>
      </c>
    </row>
    <row r="26" spans="1:6">
      <c r="B26" t="s">
        <v>6204</v>
      </c>
      <c r="C26" s="7">
        <v>376.03</v>
      </c>
      <c r="D26" s="7">
        <v>523.24</v>
      </c>
      <c r="E26" s="7">
        <v>440.96499999999997</v>
      </c>
      <c r="F26" s="7">
        <v>174.46999999999997</v>
      </c>
    </row>
    <row r="27" spans="1:6">
      <c r="B27" t="s">
        <v>6205</v>
      </c>
      <c r="C27" s="7">
        <v>515.17999999999995</v>
      </c>
      <c r="D27" s="7">
        <v>142.56</v>
      </c>
      <c r="E27" s="7">
        <v>347.03999999999996</v>
      </c>
      <c r="F27" s="7">
        <v>104.08499999999999</v>
      </c>
    </row>
    <row r="28" spans="1:6">
      <c r="B28" t="s">
        <v>6206</v>
      </c>
      <c r="C28" s="7">
        <v>95.859999999999985</v>
      </c>
      <c r="D28" s="7">
        <v>484.76</v>
      </c>
      <c r="E28" s="7">
        <v>94.17</v>
      </c>
      <c r="F28" s="7">
        <v>77.10499999999999</v>
      </c>
    </row>
    <row r="29" spans="1:6">
      <c r="A29" t="s">
        <v>6219</v>
      </c>
      <c r="B29" t="s">
        <v>6199</v>
      </c>
      <c r="C29" s="7">
        <v>258.34500000000003</v>
      </c>
      <c r="D29" s="7">
        <v>139.625</v>
      </c>
      <c r="E29" s="7">
        <v>279.52000000000004</v>
      </c>
      <c r="F29" s="7">
        <v>160.19499999999999</v>
      </c>
    </row>
    <row r="30" spans="1:6">
      <c r="B30" t="s">
        <v>6200</v>
      </c>
      <c r="C30" s="7">
        <v>342.2</v>
      </c>
      <c r="D30" s="7">
        <v>284.24999999999994</v>
      </c>
      <c r="E30" s="7">
        <v>251.83</v>
      </c>
      <c r="F30" s="7">
        <v>80.550000000000011</v>
      </c>
    </row>
    <row r="31" spans="1:6">
      <c r="B31" t="s">
        <v>6201</v>
      </c>
      <c r="C31" s="7">
        <v>418.30499999999989</v>
      </c>
      <c r="D31" s="7">
        <v>468.125</v>
      </c>
      <c r="E31" s="7">
        <v>405.05500000000006</v>
      </c>
      <c r="F31" s="7">
        <v>253.15499999999997</v>
      </c>
    </row>
    <row r="32" spans="1:6">
      <c r="B32" t="s">
        <v>6202</v>
      </c>
      <c r="C32" s="7">
        <v>102.32999999999998</v>
      </c>
      <c r="D32" s="7">
        <v>242.14000000000001</v>
      </c>
      <c r="E32" s="7">
        <v>554.875</v>
      </c>
      <c r="F32" s="7">
        <v>106.23999999999998</v>
      </c>
    </row>
    <row r="33" spans="1:6">
      <c r="B33" t="s">
        <v>6203</v>
      </c>
      <c r="C33" s="7">
        <v>234.71999999999997</v>
      </c>
      <c r="D33" s="7">
        <v>133.08000000000001</v>
      </c>
      <c r="E33" s="7">
        <v>267.2</v>
      </c>
      <c r="F33" s="7">
        <v>272.68999999999994</v>
      </c>
    </row>
    <row r="34" spans="1:6">
      <c r="B34" t="s">
        <v>6217</v>
      </c>
      <c r="C34" s="7">
        <v>430.39</v>
      </c>
      <c r="D34" s="7">
        <v>136.20500000000001</v>
      </c>
      <c r="E34" s="7">
        <v>209.6</v>
      </c>
      <c r="F34" s="7">
        <v>88.334999999999994</v>
      </c>
    </row>
    <row r="35" spans="1:6">
      <c r="B35" t="s">
        <v>6218</v>
      </c>
      <c r="C35" s="7">
        <v>109.005</v>
      </c>
      <c r="D35" s="7">
        <v>393.57499999999999</v>
      </c>
      <c r="E35" s="7">
        <v>61.034999999999997</v>
      </c>
      <c r="F35" s="7">
        <v>199.48999999999998</v>
      </c>
    </row>
    <row r="36" spans="1:6">
      <c r="B36" t="s">
        <v>6215</v>
      </c>
      <c r="C36" s="7">
        <v>287.52499999999998</v>
      </c>
      <c r="D36" s="7">
        <v>288.67</v>
      </c>
      <c r="E36" s="7">
        <v>125.58</v>
      </c>
      <c r="F36" s="7">
        <v>374.13499999999999</v>
      </c>
    </row>
    <row r="37" spans="1:6">
      <c r="B37" t="s">
        <v>6216</v>
      </c>
      <c r="C37" s="7">
        <v>840.92999999999984</v>
      </c>
      <c r="D37" s="7">
        <v>409.875</v>
      </c>
      <c r="E37" s="7">
        <v>171.32999999999998</v>
      </c>
      <c r="F37" s="7">
        <v>221.43999999999997</v>
      </c>
    </row>
    <row r="38" spans="1:6">
      <c r="B38" t="s">
        <v>6204</v>
      </c>
      <c r="C38" s="7">
        <v>299.07</v>
      </c>
      <c r="D38" s="7">
        <v>260.32499999999999</v>
      </c>
      <c r="E38" s="7">
        <v>584.64</v>
      </c>
      <c r="F38" s="7">
        <v>256.36500000000001</v>
      </c>
    </row>
    <row r="39" spans="1:6">
      <c r="B39" t="s">
        <v>6205</v>
      </c>
      <c r="C39" s="7">
        <v>323.32499999999999</v>
      </c>
      <c r="D39" s="7">
        <v>565.57000000000005</v>
      </c>
      <c r="E39" s="7">
        <v>537.80999999999995</v>
      </c>
      <c r="F39" s="7">
        <v>189.47499999999999</v>
      </c>
    </row>
    <row r="40" spans="1:6">
      <c r="B40" t="s">
        <v>6206</v>
      </c>
      <c r="C40" s="7">
        <v>399.48499999999996</v>
      </c>
      <c r="D40" s="7">
        <v>148.19999999999999</v>
      </c>
      <c r="E40" s="7">
        <v>388.21999999999997</v>
      </c>
      <c r="F40" s="7">
        <v>212.07499999999999</v>
      </c>
    </row>
    <row r="41" spans="1:6">
      <c r="A41" t="s">
        <v>6220</v>
      </c>
      <c r="B41" t="s">
        <v>6199</v>
      </c>
      <c r="C41" s="7">
        <v>112.69499999999999</v>
      </c>
      <c r="D41" s="7">
        <v>166.32</v>
      </c>
      <c r="E41" s="7">
        <v>843.71499999999992</v>
      </c>
      <c r="F41" s="7">
        <v>146.685</v>
      </c>
    </row>
    <row r="42" spans="1:6">
      <c r="B42" t="s">
        <v>6200</v>
      </c>
      <c r="C42" s="7">
        <v>114.87999999999998</v>
      </c>
      <c r="D42" s="7">
        <v>133.815</v>
      </c>
      <c r="E42" s="7">
        <v>91.175000000000011</v>
      </c>
      <c r="F42" s="7">
        <v>53.759999999999991</v>
      </c>
    </row>
    <row r="43" spans="1:6">
      <c r="B43" t="s">
        <v>6201</v>
      </c>
      <c r="C43" s="7">
        <v>277.76</v>
      </c>
      <c r="D43" s="7">
        <v>175.41</v>
      </c>
      <c r="E43" s="7">
        <v>462.50999999999993</v>
      </c>
      <c r="F43" s="7">
        <v>399.52499999999998</v>
      </c>
    </row>
    <row r="44" spans="1:6">
      <c r="B44" t="s">
        <v>6202</v>
      </c>
      <c r="C44" s="7">
        <v>197.89499999999998</v>
      </c>
      <c r="D44" s="7">
        <v>289.755</v>
      </c>
      <c r="E44" s="7">
        <v>88.545000000000002</v>
      </c>
      <c r="F44" s="7">
        <v>200.25499999999997</v>
      </c>
    </row>
    <row r="45" spans="1:6">
      <c r="B45" t="s">
        <v>6203</v>
      </c>
      <c r="C45" s="7">
        <v>193.11499999999998</v>
      </c>
      <c r="D45" s="7">
        <v>212.49499999999998</v>
      </c>
      <c r="E45" s="7">
        <v>292.29000000000002</v>
      </c>
      <c r="F45" s="7">
        <v>304.46999999999997</v>
      </c>
    </row>
    <row r="46" spans="1:6">
      <c r="B46" t="s">
        <v>6217</v>
      </c>
      <c r="C46" s="7">
        <v>179.79</v>
      </c>
      <c r="D46" s="7">
        <v>426.2</v>
      </c>
      <c r="E46" s="7">
        <v>170.08999999999997</v>
      </c>
      <c r="F46" s="7">
        <v>379.31</v>
      </c>
    </row>
    <row r="47" spans="1:6">
      <c r="B47" t="s">
        <v>6218</v>
      </c>
      <c r="C47" s="7">
        <v>247.28999999999996</v>
      </c>
      <c r="D47" s="7">
        <v>246.685</v>
      </c>
      <c r="E47" s="7">
        <v>271.05499999999995</v>
      </c>
      <c r="F47" s="7">
        <v>141.69999999999999</v>
      </c>
    </row>
    <row r="48" spans="1:6">
      <c r="B48" t="s">
        <v>6215</v>
      </c>
      <c r="C48" s="7">
        <v>116.39499999999998</v>
      </c>
      <c r="D48" s="7">
        <v>41.25</v>
      </c>
      <c r="E48" s="7">
        <v>15.54</v>
      </c>
      <c r="F48" s="7">
        <v>71.06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F34" sqref="F34"/>
    </sheetView>
  </sheetViews>
  <sheetFormatPr baseColWidth="10" defaultColWidth="9.140625" defaultRowHeight="15"/>
  <cols>
    <col min="1" max="1" width="15.42578125" bestFit="1" customWidth="1"/>
    <col min="2" max="2" width="12.140625" bestFit="1" customWidth="1"/>
    <col min="3" max="3" width="7.42578125" bestFit="1" customWidth="1"/>
    <col min="4" max="4" width="7.85546875" bestFit="1" customWidth="1"/>
    <col min="5" max="6" width="8.140625" bestFit="1" customWidth="1"/>
  </cols>
  <sheetData>
    <row r="3" spans="1:2">
      <c r="A3" s="6" t="s">
        <v>7</v>
      </c>
      <c r="B3" t="s">
        <v>6214</v>
      </c>
    </row>
    <row r="4" spans="1:2">
      <c r="A4" t="s">
        <v>28</v>
      </c>
      <c r="B4" s="8">
        <v>2798.5050000000001</v>
      </c>
    </row>
    <row r="5" spans="1:2">
      <c r="A5" t="s">
        <v>318</v>
      </c>
      <c r="B5" s="8">
        <v>6696.8649999999989</v>
      </c>
    </row>
    <row r="6" spans="1:2">
      <c r="A6" t="s">
        <v>19</v>
      </c>
      <c r="B6" s="8">
        <v>35638.88499999998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B8"/>
  <sheetViews>
    <sheetView workbookViewId="0">
      <selection activeCell="R21" sqref="R21"/>
    </sheetView>
  </sheetViews>
  <sheetFormatPr baseColWidth="10" defaultColWidth="9.140625" defaultRowHeight="15"/>
  <cols>
    <col min="1" max="1" width="17.7109375" bestFit="1" customWidth="1"/>
    <col min="2" max="2" width="12.140625" bestFit="1" customWidth="1"/>
    <col min="3" max="3" width="7.42578125" bestFit="1" customWidth="1"/>
    <col min="4" max="4" width="7.85546875" bestFit="1" customWidth="1"/>
    <col min="5" max="6" width="8.140625" bestFit="1" customWidth="1"/>
  </cols>
  <sheetData>
    <row r="3" spans="1:2">
      <c r="A3" s="6" t="s">
        <v>4</v>
      </c>
      <c r="B3" t="s">
        <v>6214</v>
      </c>
    </row>
    <row r="4" spans="1:2">
      <c r="A4" t="s">
        <v>3753</v>
      </c>
      <c r="B4" s="8">
        <v>278.01</v>
      </c>
    </row>
    <row r="5" spans="1:2">
      <c r="A5" t="s">
        <v>1598</v>
      </c>
      <c r="B5" s="8">
        <v>281.67499999999995</v>
      </c>
    </row>
    <row r="6" spans="1:2">
      <c r="A6" t="s">
        <v>2587</v>
      </c>
      <c r="B6" s="8">
        <v>289.11</v>
      </c>
    </row>
    <row r="7" spans="1:2">
      <c r="A7" t="s">
        <v>5765</v>
      </c>
      <c r="B7" s="8">
        <v>307.04499999999996</v>
      </c>
    </row>
    <row r="8" spans="1:2">
      <c r="A8" t="s">
        <v>5114</v>
      </c>
      <c r="B8" s="8">
        <v>317.06999999999994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01"/>
  <sheetViews>
    <sheetView topLeftCell="C1" zoomScale="115" zoomScaleNormal="115" workbookViewId="0">
      <selection activeCell="N3" sqref="N3"/>
    </sheetView>
  </sheetViews>
  <sheetFormatPr baseColWidth="10" defaultColWidth="9.140625" defaultRowHeight="15"/>
  <cols>
    <col min="1" max="1" width="16.5703125" bestFit="1" customWidth="1"/>
    <col min="2" max="2" width="13" bestFit="1" customWidth="1"/>
    <col min="3" max="3" width="17.42578125" bestFit="1" customWidth="1"/>
    <col min="4" max="4" width="12" customWidth="1"/>
    <col min="5" max="5" width="10.42578125" customWidth="1"/>
    <col min="6" max="6" width="23.7109375" bestFit="1" customWidth="1"/>
    <col min="7" max="7" width="39.42578125" bestFit="1" customWidth="1"/>
    <col min="8" max="8" width="12.85546875" bestFit="1" customWidth="1"/>
    <col min="9" max="9" width="13.140625" customWidth="1"/>
    <col min="10" max="10" width="12.42578125" customWidth="1"/>
    <col min="11" max="11" width="6.28515625" bestFit="1" customWidth="1"/>
    <col min="12" max="12" width="11.28515625" customWidth="1"/>
    <col min="13" max="13" width="10.5703125" customWidth="1"/>
    <col min="14" max="14" width="18.85546875" customWidth="1"/>
    <col min="15" max="15" width="18.140625" customWidth="1"/>
    <col min="16" max="16" width="14" bestFit="1" customWidth="1"/>
  </cols>
  <sheetData>
    <row r="1" spans="1:16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  <c r="N1" s="2" t="s">
        <v>6196</v>
      </c>
      <c r="O1" s="2" t="s">
        <v>6197</v>
      </c>
      <c r="P1" s="2" t="s">
        <v>6189</v>
      </c>
    </row>
    <row r="2" spans="1:16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e">
        <f ca="1">_xlfn.XLOOKUP(C2,Customers!$A$1:$A$1001,Customers!$B$1:$B$1001,,0)</f>
        <v>#NAME?</v>
      </c>
      <c r="G2" s="2" t="e">
        <f ca="1">IF(_xlfn.XLOOKUP(C2,Customers!$A$1:$A$1001,Customers!$C$1:$C$1001,,0)=0,"",_xlfn.XLOOKUP(C2,Customers!$A$1:$A$1001,Customers!$C$1:$C$1001,,0))</f>
        <v>#NAME?</v>
      </c>
      <c r="H2" s="2" t="e">
        <f ca="1">_xlfn.XLOOKUP(C2,Customers!$A$1:$A$1001,Customers!$G$1:$G$1001,,0)</f>
        <v>#NAME?</v>
      </c>
      <c r="I2" t="str">
        <f>INDEX(Products!$A$1:$G$49,MATCH(Orders!$D2,Products!$A$1:$A$49,0),MATCH(Orders!I$1,Products!$A$1:$G$1,0))</f>
        <v>Rob</v>
      </c>
      <c r="J2" t="str">
        <f>INDEX(Products!$A$1:$G$49,MATCH(Orders!$D2,Products!$A$1:$A$49,0),MATCH(Orders!J$1,Products!$A$1:$G$1,0))</f>
        <v>M</v>
      </c>
      <c r="K2" s="4">
        <f>INDEX(Products!$A$1:$G$49,MATCH(Orders!$D2,Products!$A$1:$A$49,0),MATCH(Orders!K$1,Products!$A$1:$G$1,0))</f>
        <v>1</v>
      </c>
      <c r="L2" s="5">
        <f>INDEX(Products!$A$1:$G$49,MATCH(Orders!$D2,Products!$A$1:$A$49,0),MATCH(Orders!L$1,Products!$A$1:$G$1,0))</f>
        <v>9.9499999999999993</v>
      </c>
      <c r="M2" s="5">
        <f>L2*E2</f>
        <v>19.899999999999999</v>
      </c>
      <c r="N2" t="str">
        <f>IF(I2="Rob","Robusta",IF(I2="Exc","Excelsa",IF(I2="Ara","Arabica",IF(I2="Lib","Liberica",""))))</f>
        <v>Robusta</v>
      </c>
      <c r="O2" t="str">
        <f>IF(J2="M","Medium",IF(J2="L","Light",IF(J2="D","Dark","")))</f>
        <v>Medium</v>
      </c>
      <c r="P2" t="e">
        <f ca="1">_xlfn.XLOOKUP(Orders[[#This Row],[Customer ID]],Customers!$A$1:$A$1001,Customers!$I$1:$I$1001,,0)</f>
        <v>#NAME?</v>
      </c>
    </row>
    <row r="3" spans="1:16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e">
        <f ca="1">_xlfn.XLOOKUP(C3,Customers!$A$1:$A$1001,Customers!$B$1:$B$1001,,0)</f>
        <v>#NAME?</v>
      </c>
      <c r="G3" s="2" t="e">
        <f ca="1">IF(_xlfn.XLOOKUP(C3,Customers!$A$1:$A$1001,Customers!$C$1:$C$1001,,0)=0,"",_xlfn.XLOOKUP(C3,Customers!$A$1:$A$1001,Customers!$C$1:$C$1001,,0))</f>
        <v>#NAME?</v>
      </c>
      <c r="H3" s="2" t="e">
        <f ca="1">_xlfn.XLOOKUP(C3,Customers!$A$1:$A$1001,Customers!$G$1:$G$1001,,0)</f>
        <v>#NAME?</v>
      </c>
      <c r="I3" t="str">
        <f>INDEX(Products!$A$1:$G$49,MATCH(Orders!$D3,Products!$A$1:$A$49,0),MATCH(Orders!I$1,Products!$A$1:$G$1,0))</f>
        <v>Exc</v>
      </c>
      <c r="J3" t="str">
        <f>INDEX(Products!$A$1:$G$49,MATCH(Orders!$D3,Products!$A$1:$A$49,0),MATCH(Orders!J$1,Products!$A$1:$G$1,0))</f>
        <v>M</v>
      </c>
      <c r="K3" s="4">
        <f>INDEX(Products!$A$1:$G$49,MATCH(Orders!$D3,Products!$A$1:$A$49,0),MATCH(Orders!K$1,Products!$A$1:$G$1,0))</f>
        <v>0.5</v>
      </c>
      <c r="L3" s="5">
        <f>INDEX(Products!$A$1:$G$49,MATCH(Orders!$D3,Products!$A$1:$A$49,0),MATCH(Orders!L$1,Products!$A$1:$G$1,0))</f>
        <v>8.25</v>
      </c>
      <c r="M3" s="5">
        <f t="shared" ref="M3:M66" si="0">L3*E3</f>
        <v>41.25</v>
      </c>
      <c r="N3" t="str">
        <f t="shared" ref="N3:N66" si="1">IF(I3="Rob","Robusta",IF(I3="Exc","Excelsa",IF(I3="Ara","Arabica",IF(I3="Lib","Liberica",""))))</f>
        <v>Excelsa</v>
      </c>
      <c r="O3" t="str">
        <f t="shared" ref="O3:O66" si="2">IF(J3="M","Medium",IF(J3="L","Light",IF(J3="D","Dark","")))</f>
        <v>Medium</v>
      </c>
      <c r="P3" t="e">
        <f ca="1">_xlfn.XLOOKUP(Orders[[#This Row],[Customer ID]],Customers!$A$1:$A$1001,Customers!$I$1:$I$1001,,0)</f>
        <v>#NAME?</v>
      </c>
    </row>
    <row r="4" spans="1:16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e">
        <f ca="1">_xlfn.XLOOKUP(C4,Customers!$A$1:$A$1001,Customers!$B$1:$B$1001,,0)</f>
        <v>#NAME?</v>
      </c>
      <c r="G4" s="2" t="e">
        <f ca="1">IF(_xlfn.XLOOKUP(C4,Customers!$A$1:$A$1001,Customers!$C$1:$C$1001,,0)=0,"",_xlfn.XLOOKUP(C4,Customers!$A$1:$A$1001,Customers!$C$1:$C$1001,,0))</f>
        <v>#NAME?</v>
      </c>
      <c r="H4" s="2" t="e">
        <f ca="1">_xlfn.XLOOKUP(C4,Customers!$A$1:$A$1001,Customers!$G$1:$G$1001,,0)</f>
        <v>#NAME?</v>
      </c>
      <c r="I4" t="str">
        <f>INDEX(Products!$A$1:$G$49,MATCH(Orders!$D4,Products!$A$1:$A$49,0),MATCH(Orders!I$1,Products!$A$1:$G$1,0))</f>
        <v>Ara</v>
      </c>
      <c r="J4" t="str">
        <f>INDEX(Products!$A$1:$G$49,MATCH(Orders!$D4,Products!$A$1:$A$49,0),MATCH(Orders!J$1,Products!$A$1:$G$1,0))</f>
        <v>L</v>
      </c>
      <c r="K4" s="4">
        <f>INDEX(Products!$A$1:$G$49,MATCH(Orders!$D4,Products!$A$1:$A$49,0),MATCH(Orders!K$1,Products!$A$1:$G$1,0))</f>
        <v>1</v>
      </c>
      <c r="L4" s="5">
        <f>INDEX(Products!$A$1:$G$49,MATCH(Orders!$D4,Products!$A$1:$A$49,0),MATCH(Orders!L$1,Products!$A$1:$G$1,0))</f>
        <v>12.95</v>
      </c>
      <c r="M4" s="5">
        <f t="shared" si="0"/>
        <v>12.95</v>
      </c>
      <c r="N4" t="str">
        <f t="shared" si="1"/>
        <v>Arabica</v>
      </c>
      <c r="O4" t="str">
        <f t="shared" si="2"/>
        <v>Light</v>
      </c>
      <c r="P4" t="e">
        <f ca="1">_xlfn.XLOOKUP(Orders[[#This Row],[Customer ID]],Customers!$A$1:$A$1001,Customers!$I$1:$I$1001,,0)</f>
        <v>#NAME?</v>
      </c>
    </row>
    <row r="5" spans="1:16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e">
        <f ca="1">_xlfn.XLOOKUP(C5,Customers!$A$1:$A$1001,Customers!$B$1:$B$1001,,0)</f>
        <v>#NAME?</v>
      </c>
      <c r="G5" s="2" t="e">
        <f ca="1">IF(_xlfn.XLOOKUP(C5,Customers!$A$1:$A$1001,Customers!$C$1:$C$1001,,0)=0,"",_xlfn.XLOOKUP(C5,Customers!$A$1:$A$1001,Customers!$C$1:$C$1001,,0))</f>
        <v>#NAME?</v>
      </c>
      <c r="H5" s="2" t="e">
        <f ca="1">_xlfn.XLOOKUP(C5,Customers!$A$1:$A$1001,Customers!$G$1:$G$1001,,0)</f>
        <v>#NAME?</v>
      </c>
      <c r="I5" t="str">
        <f>INDEX(Products!$A$1:$G$49,MATCH(Orders!$D5,Products!$A$1:$A$49,0),MATCH(Orders!I$1,Products!$A$1:$G$1,0))</f>
        <v>Exc</v>
      </c>
      <c r="J5" t="str">
        <f>INDEX(Products!$A$1:$G$49,MATCH(Orders!$D5,Products!$A$1:$A$49,0),MATCH(Orders!J$1,Products!$A$1:$G$1,0))</f>
        <v>M</v>
      </c>
      <c r="K5" s="4">
        <f>INDEX(Products!$A$1:$G$49,MATCH(Orders!$D5,Products!$A$1:$A$49,0),MATCH(Orders!K$1,Products!$A$1:$G$1,0))</f>
        <v>1</v>
      </c>
      <c r="L5" s="5">
        <f>INDEX(Products!$A$1:$G$49,MATCH(Orders!$D5,Products!$A$1:$A$49,0),MATCH(Orders!L$1,Products!$A$1:$G$1,0))</f>
        <v>13.75</v>
      </c>
      <c r="M5" s="5">
        <f t="shared" si="0"/>
        <v>27.5</v>
      </c>
      <c r="N5" t="str">
        <f t="shared" si="1"/>
        <v>Excelsa</v>
      </c>
      <c r="O5" t="str">
        <f t="shared" si="2"/>
        <v>Medium</v>
      </c>
      <c r="P5" t="e">
        <f ca="1">_xlfn.XLOOKUP(Orders[[#This Row],[Customer ID]],Customers!$A$1:$A$1001,Customers!$I$1:$I$1001,,0)</f>
        <v>#NAME?</v>
      </c>
    </row>
    <row r="6" spans="1:16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e">
        <f ca="1">_xlfn.XLOOKUP(C6,Customers!$A$1:$A$1001,Customers!$B$1:$B$1001,,0)</f>
        <v>#NAME?</v>
      </c>
      <c r="G6" s="2" t="e">
        <f ca="1">IF(_xlfn.XLOOKUP(C6,Customers!$A$1:$A$1001,Customers!$C$1:$C$1001,,0)=0,"",_xlfn.XLOOKUP(C6,Customers!$A$1:$A$1001,Customers!$C$1:$C$1001,,0))</f>
        <v>#NAME?</v>
      </c>
      <c r="H6" s="2" t="e">
        <f ca="1">_xlfn.XLOOKUP(C6,Customers!$A$1:$A$1001,Customers!$G$1:$G$1001,,0)</f>
        <v>#NAME?</v>
      </c>
      <c r="I6" t="str">
        <f>INDEX(Products!$A$1:$G$49,MATCH(Orders!$D6,Products!$A$1:$A$49,0),MATCH(Orders!I$1,Products!$A$1:$G$1,0))</f>
        <v>Rob</v>
      </c>
      <c r="J6" t="str">
        <f>INDEX(Products!$A$1:$G$49,MATCH(Orders!$D6,Products!$A$1:$A$49,0),MATCH(Orders!J$1,Products!$A$1:$G$1,0))</f>
        <v>L</v>
      </c>
      <c r="K6" s="4">
        <f>INDEX(Products!$A$1:$G$49,MATCH(Orders!$D6,Products!$A$1:$A$49,0),MATCH(Orders!K$1,Products!$A$1:$G$1,0))</f>
        <v>2.5</v>
      </c>
      <c r="L6" s="5">
        <f>INDEX(Products!$A$1:$G$49,MATCH(Orders!$D6,Products!$A$1:$A$49,0),MATCH(Orders!L$1,Products!$A$1:$G$1,0))</f>
        <v>27.484999999999996</v>
      </c>
      <c r="M6" s="5">
        <f t="shared" si="0"/>
        <v>54.969999999999992</v>
      </c>
      <c r="N6" t="str">
        <f t="shared" si="1"/>
        <v>Robusta</v>
      </c>
      <c r="O6" t="str">
        <f t="shared" si="2"/>
        <v>Light</v>
      </c>
      <c r="P6" t="e">
        <f ca="1">_xlfn.XLOOKUP(Orders[[#This Row],[Customer ID]],Customers!$A$1:$A$1001,Customers!$I$1:$I$1001,,0)</f>
        <v>#NAME?</v>
      </c>
    </row>
    <row r="7" spans="1:16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e">
        <f ca="1">_xlfn.XLOOKUP(C7,Customers!$A$1:$A$1001,Customers!$B$1:$B$1001,,0)</f>
        <v>#NAME?</v>
      </c>
      <c r="G7" s="2" t="e">
        <f ca="1">IF(_xlfn.XLOOKUP(C7,Customers!$A$1:$A$1001,Customers!$C$1:$C$1001,,0)=0,"",_xlfn.XLOOKUP(C7,Customers!$A$1:$A$1001,Customers!$C$1:$C$1001,,0))</f>
        <v>#NAME?</v>
      </c>
      <c r="H7" s="2" t="e">
        <f ca="1">_xlfn.XLOOKUP(C7,Customers!$A$1:$A$1001,Customers!$G$1:$G$1001,,0)</f>
        <v>#NAME?</v>
      </c>
      <c r="I7" t="str">
        <f>INDEX(Products!$A$1:$G$49,MATCH(Orders!$D7,Products!$A$1:$A$49,0),MATCH(Orders!I$1,Products!$A$1:$G$1,0))</f>
        <v>Lib</v>
      </c>
      <c r="J7" t="str">
        <f>INDEX(Products!$A$1:$G$49,MATCH(Orders!$D7,Products!$A$1:$A$49,0),MATCH(Orders!J$1,Products!$A$1:$G$1,0))</f>
        <v>D</v>
      </c>
      <c r="K7" s="4">
        <f>INDEX(Products!$A$1:$G$49,MATCH(Orders!$D7,Products!$A$1:$A$49,0),MATCH(Orders!K$1,Products!$A$1:$G$1,0))</f>
        <v>1</v>
      </c>
      <c r="L7" s="5">
        <f>INDEX(Products!$A$1:$G$49,MATCH(Orders!$D7,Products!$A$1:$A$49,0),MATCH(Orders!L$1,Products!$A$1:$G$1,0))</f>
        <v>12.95</v>
      </c>
      <c r="M7" s="5">
        <f t="shared" si="0"/>
        <v>38.849999999999994</v>
      </c>
      <c r="N7" t="str">
        <f t="shared" si="1"/>
        <v>Liberica</v>
      </c>
      <c r="O7" t="str">
        <f t="shared" si="2"/>
        <v>Dark</v>
      </c>
      <c r="P7" t="e">
        <f ca="1">_xlfn.XLOOKUP(Orders[[#This Row],[Customer ID]],Customers!$A$1:$A$1001,Customers!$I$1:$I$1001,,0)</f>
        <v>#NAME?</v>
      </c>
    </row>
    <row r="8" spans="1:16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e">
        <f ca="1">_xlfn.XLOOKUP(C8,Customers!$A$1:$A$1001,Customers!$B$1:$B$1001,,0)</f>
        <v>#NAME?</v>
      </c>
      <c r="G8" s="2" t="e">
        <f ca="1">IF(_xlfn.XLOOKUP(C8,Customers!$A$1:$A$1001,Customers!$C$1:$C$1001,,0)=0,"",_xlfn.XLOOKUP(C8,Customers!$A$1:$A$1001,Customers!$C$1:$C$1001,,0))</f>
        <v>#NAME?</v>
      </c>
      <c r="H8" s="2" t="e">
        <f ca="1">_xlfn.XLOOKUP(C8,Customers!$A$1:$A$1001,Customers!$G$1:$G$1001,,0)</f>
        <v>#NAME?</v>
      </c>
      <c r="I8" t="str">
        <f>INDEX(Products!$A$1:$G$49,MATCH(Orders!$D8,Products!$A$1:$A$49,0),MATCH(Orders!I$1,Products!$A$1:$G$1,0))</f>
        <v>Exc</v>
      </c>
      <c r="J8" t="str">
        <f>INDEX(Products!$A$1:$G$49,MATCH(Orders!$D8,Products!$A$1:$A$49,0),MATCH(Orders!J$1,Products!$A$1:$G$1,0))</f>
        <v>D</v>
      </c>
      <c r="K8" s="4">
        <f>INDEX(Products!$A$1:$G$49,MATCH(Orders!$D8,Products!$A$1:$A$49,0),MATCH(Orders!K$1,Products!$A$1:$G$1,0))</f>
        <v>0.5</v>
      </c>
      <c r="L8" s="5">
        <f>INDEX(Products!$A$1:$G$49,MATCH(Orders!$D8,Products!$A$1:$A$49,0),MATCH(Orders!L$1,Products!$A$1:$G$1,0))</f>
        <v>7.29</v>
      </c>
      <c r="M8" s="5">
        <f t="shared" si="0"/>
        <v>21.87</v>
      </c>
      <c r="N8" t="str">
        <f t="shared" si="1"/>
        <v>Excelsa</v>
      </c>
      <c r="O8" t="str">
        <f t="shared" si="2"/>
        <v>Dark</v>
      </c>
      <c r="P8" t="e">
        <f ca="1">_xlfn.XLOOKUP(Orders[[#This Row],[Customer ID]],Customers!$A$1:$A$1001,Customers!$I$1:$I$1001,,0)</f>
        <v>#NAME?</v>
      </c>
    </row>
    <row r="9" spans="1:16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e">
        <f ca="1">_xlfn.XLOOKUP(C9,Customers!$A$1:$A$1001,Customers!$B$1:$B$1001,,0)</f>
        <v>#NAME?</v>
      </c>
      <c r="G9" s="2" t="e">
        <f ca="1">IF(_xlfn.XLOOKUP(C9,Customers!$A$1:$A$1001,Customers!$C$1:$C$1001,,0)=0,"",_xlfn.XLOOKUP(C9,Customers!$A$1:$A$1001,Customers!$C$1:$C$1001,,0))</f>
        <v>#NAME?</v>
      </c>
      <c r="H9" s="2" t="e">
        <f ca="1">_xlfn.XLOOKUP(C9,Customers!$A$1:$A$1001,Customers!$G$1:$G$1001,,0)</f>
        <v>#NAME?</v>
      </c>
      <c r="I9" t="str">
        <f>INDEX(Products!$A$1:$G$49,MATCH(Orders!$D9,Products!$A$1:$A$49,0),MATCH(Orders!I$1,Products!$A$1:$G$1,0))</f>
        <v>Lib</v>
      </c>
      <c r="J9" t="str">
        <f>INDEX(Products!$A$1:$G$49,MATCH(Orders!$D9,Products!$A$1:$A$49,0),MATCH(Orders!J$1,Products!$A$1:$G$1,0))</f>
        <v>L</v>
      </c>
      <c r="K9" s="4">
        <f>INDEX(Products!$A$1:$G$49,MATCH(Orders!$D9,Products!$A$1:$A$49,0),MATCH(Orders!K$1,Products!$A$1:$G$1,0))</f>
        <v>0.2</v>
      </c>
      <c r="L9" s="5">
        <f>INDEX(Products!$A$1:$G$49,MATCH(Orders!$D9,Products!$A$1:$A$49,0),MATCH(Orders!L$1,Products!$A$1:$G$1,0))</f>
        <v>4.7549999999999999</v>
      </c>
      <c r="M9" s="5">
        <f t="shared" si="0"/>
        <v>4.7549999999999999</v>
      </c>
      <c r="N9" t="str">
        <f t="shared" si="1"/>
        <v>Liberica</v>
      </c>
      <c r="O9" t="str">
        <f t="shared" si="2"/>
        <v>Light</v>
      </c>
      <c r="P9" t="e">
        <f ca="1">_xlfn.XLOOKUP(Orders[[#This Row],[Customer ID]],Customers!$A$1:$A$1001,Customers!$I$1:$I$1001,,0)</f>
        <v>#NAME?</v>
      </c>
    </row>
    <row r="10" spans="1:16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e">
        <f ca="1">_xlfn.XLOOKUP(C10,Customers!$A$1:$A$1001,Customers!$B$1:$B$1001,,0)</f>
        <v>#NAME?</v>
      </c>
      <c r="G10" s="2" t="e">
        <f ca="1">IF(_xlfn.XLOOKUP(C10,Customers!$A$1:$A$1001,Customers!$C$1:$C$1001,,0)=0,"",_xlfn.XLOOKUP(C10,Customers!$A$1:$A$1001,Customers!$C$1:$C$1001,,0))</f>
        <v>#NAME?</v>
      </c>
      <c r="H10" s="2" t="e">
        <f ca="1">_xlfn.XLOOKUP(C10,Customers!$A$1:$A$1001,Customers!$G$1:$G$1001,,0)</f>
        <v>#NAME?</v>
      </c>
      <c r="I10" t="str">
        <f>INDEX(Products!$A$1:$G$49,MATCH(Orders!$D10,Products!$A$1:$A$49,0),MATCH(Orders!I$1,Products!$A$1:$G$1,0))</f>
        <v>Rob</v>
      </c>
      <c r="J10" t="str">
        <f>INDEX(Products!$A$1:$G$49,MATCH(Orders!$D10,Products!$A$1:$A$49,0),MATCH(Orders!J$1,Products!$A$1:$G$1,0))</f>
        <v>M</v>
      </c>
      <c r="K10" s="4">
        <f>INDEX(Products!$A$1:$G$49,MATCH(Orders!$D10,Products!$A$1:$A$49,0),MATCH(Orders!K$1,Products!$A$1:$G$1,0))</f>
        <v>0.5</v>
      </c>
      <c r="L10" s="5">
        <f>INDEX(Products!$A$1:$G$49,MATCH(Orders!$D10,Products!$A$1:$A$49,0),MATCH(Orders!L$1,Products!$A$1:$G$1,0))</f>
        <v>5.97</v>
      </c>
      <c r="M10" s="5">
        <f t="shared" si="0"/>
        <v>17.91</v>
      </c>
      <c r="N10" t="str">
        <f t="shared" si="1"/>
        <v>Robusta</v>
      </c>
      <c r="O10" t="str">
        <f t="shared" si="2"/>
        <v>Medium</v>
      </c>
      <c r="P10" t="e">
        <f ca="1">_xlfn.XLOOKUP(Orders[[#This Row],[Customer ID]],Customers!$A$1:$A$1001,Customers!$I$1:$I$1001,,0)</f>
        <v>#NAME?</v>
      </c>
    </row>
    <row r="11" spans="1:16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e">
        <f ca="1">_xlfn.XLOOKUP(C11,Customers!$A$1:$A$1001,Customers!$B$1:$B$1001,,0)</f>
        <v>#NAME?</v>
      </c>
      <c r="G11" s="2" t="e">
        <f ca="1">IF(_xlfn.XLOOKUP(C11,Customers!$A$1:$A$1001,Customers!$C$1:$C$1001,,0)=0,"",_xlfn.XLOOKUP(C11,Customers!$A$1:$A$1001,Customers!$C$1:$C$1001,,0))</f>
        <v>#NAME?</v>
      </c>
      <c r="H11" s="2" t="e">
        <f ca="1">_xlfn.XLOOKUP(C11,Customers!$A$1:$A$1001,Customers!$G$1:$G$1001,,0)</f>
        <v>#NAME?</v>
      </c>
      <c r="I11" t="str">
        <f>INDEX(Products!$A$1:$G$49,MATCH(Orders!$D11,Products!$A$1:$A$49,0),MATCH(Orders!I$1,Products!$A$1:$G$1,0))</f>
        <v>Rob</v>
      </c>
      <c r="J11" t="str">
        <f>INDEX(Products!$A$1:$G$49,MATCH(Orders!$D11,Products!$A$1:$A$49,0),MATCH(Orders!J$1,Products!$A$1:$G$1,0))</f>
        <v>M</v>
      </c>
      <c r="K11" s="4">
        <f>INDEX(Products!$A$1:$G$49,MATCH(Orders!$D11,Products!$A$1:$A$49,0),MATCH(Orders!K$1,Products!$A$1:$G$1,0))</f>
        <v>0.5</v>
      </c>
      <c r="L11" s="5">
        <f>INDEX(Products!$A$1:$G$49,MATCH(Orders!$D11,Products!$A$1:$A$49,0),MATCH(Orders!L$1,Products!$A$1:$G$1,0))</f>
        <v>5.97</v>
      </c>
      <c r="M11" s="5">
        <f t="shared" si="0"/>
        <v>5.97</v>
      </c>
      <c r="N11" t="str">
        <f t="shared" si="1"/>
        <v>Robusta</v>
      </c>
      <c r="O11" t="str">
        <f t="shared" si="2"/>
        <v>Medium</v>
      </c>
      <c r="P11" t="e">
        <f ca="1">_xlfn.XLOOKUP(Orders[[#This Row],[Customer ID]],Customers!$A$1:$A$1001,Customers!$I$1:$I$1001,,0)</f>
        <v>#NAME?</v>
      </c>
    </row>
    <row r="12" spans="1:16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e">
        <f ca="1">_xlfn.XLOOKUP(C12,Customers!$A$1:$A$1001,Customers!$B$1:$B$1001,,0)</f>
        <v>#NAME?</v>
      </c>
      <c r="G12" s="2" t="e">
        <f ca="1">IF(_xlfn.XLOOKUP(C12,Customers!$A$1:$A$1001,Customers!$C$1:$C$1001,,0)=0,"",_xlfn.XLOOKUP(C12,Customers!$A$1:$A$1001,Customers!$C$1:$C$1001,,0))</f>
        <v>#NAME?</v>
      </c>
      <c r="H12" s="2" t="e">
        <f ca="1">_xlfn.XLOOKUP(C12,Customers!$A$1:$A$1001,Customers!$G$1:$G$1001,,0)</f>
        <v>#NAME?</v>
      </c>
      <c r="I12" t="str">
        <f>INDEX(Products!$A$1:$G$49,MATCH(Orders!$D12,Products!$A$1:$A$49,0),MATCH(Orders!I$1,Products!$A$1:$G$1,0))</f>
        <v>Ara</v>
      </c>
      <c r="J12" t="str">
        <f>INDEX(Products!$A$1:$G$49,MATCH(Orders!$D12,Products!$A$1:$A$49,0),MATCH(Orders!J$1,Products!$A$1:$G$1,0))</f>
        <v>D</v>
      </c>
      <c r="K12" s="4">
        <f>INDEX(Products!$A$1:$G$49,MATCH(Orders!$D12,Products!$A$1:$A$49,0),MATCH(Orders!K$1,Products!$A$1:$G$1,0))</f>
        <v>1</v>
      </c>
      <c r="L12" s="5">
        <f>INDEX(Products!$A$1:$G$49,MATCH(Orders!$D12,Products!$A$1:$A$49,0),MATCH(Orders!L$1,Products!$A$1:$G$1,0))</f>
        <v>9.9499999999999993</v>
      </c>
      <c r="M12" s="5">
        <f t="shared" si="0"/>
        <v>39.799999999999997</v>
      </c>
      <c r="N12" t="str">
        <f t="shared" si="1"/>
        <v>Arabica</v>
      </c>
      <c r="O12" t="str">
        <f t="shared" si="2"/>
        <v>Dark</v>
      </c>
      <c r="P12" t="e">
        <f ca="1">_xlfn.XLOOKUP(Orders[[#This Row],[Customer ID]],Customers!$A$1:$A$1001,Customers!$I$1:$I$1001,,0)</f>
        <v>#NAME?</v>
      </c>
    </row>
    <row r="13" spans="1:16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e">
        <f ca="1">_xlfn.XLOOKUP(C13,Customers!$A$1:$A$1001,Customers!$B$1:$B$1001,,0)</f>
        <v>#NAME?</v>
      </c>
      <c r="G13" s="2" t="e">
        <f ca="1">IF(_xlfn.XLOOKUP(C13,Customers!$A$1:$A$1001,Customers!$C$1:$C$1001,,0)=0,"",_xlfn.XLOOKUP(C13,Customers!$A$1:$A$1001,Customers!$C$1:$C$1001,,0))</f>
        <v>#NAME?</v>
      </c>
      <c r="H13" s="2" t="e">
        <f ca="1">_xlfn.XLOOKUP(C13,Customers!$A$1:$A$1001,Customers!$G$1:$G$1001,,0)</f>
        <v>#NAME?</v>
      </c>
      <c r="I13" t="str">
        <f>INDEX(Products!$A$1:$G$49,MATCH(Orders!$D13,Products!$A$1:$A$49,0),MATCH(Orders!I$1,Products!$A$1:$G$1,0))</f>
        <v>Exc</v>
      </c>
      <c r="J13" t="str">
        <f>INDEX(Products!$A$1:$G$49,MATCH(Orders!$D13,Products!$A$1:$A$49,0),MATCH(Orders!J$1,Products!$A$1:$G$1,0))</f>
        <v>L</v>
      </c>
      <c r="K13" s="4">
        <f>INDEX(Products!$A$1:$G$49,MATCH(Orders!$D13,Products!$A$1:$A$49,0),MATCH(Orders!K$1,Products!$A$1:$G$1,0))</f>
        <v>2.5</v>
      </c>
      <c r="L13" s="5">
        <f>INDEX(Products!$A$1:$G$49,MATCH(Orders!$D13,Products!$A$1:$A$49,0),MATCH(Orders!L$1,Products!$A$1:$G$1,0))</f>
        <v>34.154999999999994</v>
      </c>
      <c r="M13" s="5">
        <f t="shared" si="0"/>
        <v>170.77499999999998</v>
      </c>
      <c r="N13" t="str">
        <f t="shared" si="1"/>
        <v>Excelsa</v>
      </c>
      <c r="O13" t="str">
        <f t="shared" si="2"/>
        <v>Light</v>
      </c>
      <c r="P13" t="e">
        <f ca="1">_xlfn.XLOOKUP(Orders[[#This Row],[Customer ID]],Customers!$A$1:$A$1001,Customers!$I$1:$I$1001,,0)</f>
        <v>#NAME?</v>
      </c>
    </row>
    <row r="14" spans="1:16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e">
        <f ca="1">_xlfn.XLOOKUP(C14,Customers!$A$1:$A$1001,Customers!$B$1:$B$1001,,0)</f>
        <v>#NAME?</v>
      </c>
      <c r="G14" s="2" t="e">
        <f ca="1">IF(_xlfn.XLOOKUP(C14,Customers!$A$1:$A$1001,Customers!$C$1:$C$1001,,0)=0,"",_xlfn.XLOOKUP(C14,Customers!$A$1:$A$1001,Customers!$C$1:$C$1001,,0))</f>
        <v>#NAME?</v>
      </c>
      <c r="H14" s="2" t="e">
        <f ca="1">_xlfn.XLOOKUP(C14,Customers!$A$1:$A$1001,Customers!$G$1:$G$1001,,0)</f>
        <v>#NAME?</v>
      </c>
      <c r="I14" t="str">
        <f>INDEX(Products!$A$1:$G$49,MATCH(Orders!$D14,Products!$A$1:$A$49,0),MATCH(Orders!I$1,Products!$A$1:$G$1,0))</f>
        <v>Rob</v>
      </c>
      <c r="J14" t="str">
        <f>INDEX(Products!$A$1:$G$49,MATCH(Orders!$D14,Products!$A$1:$A$49,0),MATCH(Orders!J$1,Products!$A$1:$G$1,0))</f>
        <v>M</v>
      </c>
      <c r="K14" s="4">
        <f>INDEX(Products!$A$1:$G$49,MATCH(Orders!$D14,Products!$A$1:$A$49,0),MATCH(Orders!K$1,Products!$A$1:$G$1,0))</f>
        <v>1</v>
      </c>
      <c r="L14" s="5">
        <f>INDEX(Products!$A$1:$G$49,MATCH(Orders!$D14,Products!$A$1:$A$49,0),MATCH(Orders!L$1,Products!$A$1:$G$1,0))</f>
        <v>9.9499999999999993</v>
      </c>
      <c r="M14" s="5">
        <f t="shared" si="0"/>
        <v>49.75</v>
      </c>
      <c r="N14" t="str">
        <f t="shared" si="1"/>
        <v>Robusta</v>
      </c>
      <c r="O14" t="str">
        <f t="shared" si="2"/>
        <v>Medium</v>
      </c>
      <c r="P14" t="e">
        <f ca="1">_xlfn.XLOOKUP(Orders[[#This Row],[Customer ID]],Customers!$A$1:$A$1001,Customers!$I$1:$I$1001,,0)</f>
        <v>#NAME?</v>
      </c>
    </row>
    <row r="15" spans="1:16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e">
        <f ca="1">_xlfn.XLOOKUP(C15,Customers!$A$1:$A$1001,Customers!$B$1:$B$1001,,0)</f>
        <v>#NAME?</v>
      </c>
      <c r="G15" s="2" t="e">
        <f ca="1">IF(_xlfn.XLOOKUP(C15,Customers!$A$1:$A$1001,Customers!$C$1:$C$1001,,0)=0,"",_xlfn.XLOOKUP(C15,Customers!$A$1:$A$1001,Customers!$C$1:$C$1001,,0))</f>
        <v>#NAME?</v>
      </c>
      <c r="H15" s="2" t="e">
        <f ca="1">_xlfn.XLOOKUP(C15,Customers!$A$1:$A$1001,Customers!$G$1:$G$1001,,0)</f>
        <v>#NAME?</v>
      </c>
      <c r="I15" t="str">
        <f>INDEX(Products!$A$1:$G$49,MATCH(Orders!$D15,Products!$A$1:$A$49,0),MATCH(Orders!I$1,Products!$A$1:$G$1,0))</f>
        <v>Rob</v>
      </c>
      <c r="J15" t="str">
        <f>INDEX(Products!$A$1:$G$49,MATCH(Orders!$D15,Products!$A$1:$A$49,0),MATCH(Orders!J$1,Products!$A$1:$G$1,0))</f>
        <v>D</v>
      </c>
      <c r="K15" s="4">
        <f>INDEX(Products!$A$1:$G$49,MATCH(Orders!$D15,Products!$A$1:$A$49,0),MATCH(Orders!K$1,Products!$A$1:$G$1,0))</f>
        <v>2.5</v>
      </c>
      <c r="L15" s="5">
        <f>INDEX(Products!$A$1:$G$49,MATCH(Orders!$D15,Products!$A$1:$A$49,0),MATCH(Orders!L$1,Products!$A$1:$G$1,0))</f>
        <v>20.584999999999997</v>
      </c>
      <c r="M15" s="5">
        <f t="shared" si="0"/>
        <v>41.169999999999995</v>
      </c>
      <c r="N15" t="str">
        <f t="shared" si="1"/>
        <v>Robusta</v>
      </c>
      <c r="O15" t="str">
        <f t="shared" si="2"/>
        <v>Dark</v>
      </c>
      <c r="P15" t="e">
        <f ca="1">_xlfn.XLOOKUP(Orders[[#This Row],[Customer ID]],Customers!$A$1:$A$1001,Customers!$I$1:$I$1001,,0)</f>
        <v>#NAME?</v>
      </c>
    </row>
    <row r="16" spans="1:16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e">
        <f ca="1">_xlfn.XLOOKUP(C16,Customers!$A$1:$A$1001,Customers!$B$1:$B$1001,,0)</f>
        <v>#NAME?</v>
      </c>
      <c r="G16" s="2" t="e">
        <f ca="1">IF(_xlfn.XLOOKUP(C16,Customers!$A$1:$A$1001,Customers!$C$1:$C$1001,,0)=0,"",_xlfn.XLOOKUP(C16,Customers!$A$1:$A$1001,Customers!$C$1:$C$1001,,0))</f>
        <v>#NAME?</v>
      </c>
      <c r="H16" s="2" t="e">
        <f ca="1">_xlfn.XLOOKUP(C16,Customers!$A$1:$A$1001,Customers!$G$1:$G$1001,,0)</f>
        <v>#NAME?</v>
      </c>
      <c r="I16" t="str">
        <f>INDEX(Products!$A$1:$G$49,MATCH(Orders!$D16,Products!$A$1:$A$49,0),MATCH(Orders!I$1,Products!$A$1:$G$1,0))</f>
        <v>Lib</v>
      </c>
      <c r="J16" t="str">
        <f>INDEX(Products!$A$1:$G$49,MATCH(Orders!$D16,Products!$A$1:$A$49,0),MATCH(Orders!J$1,Products!$A$1:$G$1,0))</f>
        <v>D</v>
      </c>
      <c r="K16" s="4">
        <f>INDEX(Products!$A$1:$G$49,MATCH(Orders!$D16,Products!$A$1:$A$49,0),MATCH(Orders!K$1,Products!$A$1:$G$1,0))</f>
        <v>0.2</v>
      </c>
      <c r="L16" s="5">
        <f>INDEX(Products!$A$1:$G$49,MATCH(Orders!$D16,Products!$A$1:$A$49,0),MATCH(Orders!L$1,Products!$A$1:$G$1,0))</f>
        <v>3.8849999999999998</v>
      </c>
      <c r="M16" s="5">
        <f t="shared" si="0"/>
        <v>11.654999999999999</v>
      </c>
      <c r="N16" t="str">
        <f t="shared" si="1"/>
        <v>Liberica</v>
      </c>
      <c r="O16" t="str">
        <f t="shared" si="2"/>
        <v>Dark</v>
      </c>
      <c r="P16" t="e">
        <f ca="1">_xlfn.XLOOKUP(Orders[[#This Row],[Customer ID]],Customers!$A$1:$A$1001,Customers!$I$1:$I$1001,,0)</f>
        <v>#NAME?</v>
      </c>
    </row>
    <row r="17" spans="1:16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e">
        <f ca="1">_xlfn.XLOOKUP(C17,Customers!$A$1:$A$1001,Customers!$B$1:$B$1001,,0)</f>
        <v>#NAME?</v>
      </c>
      <c r="G17" s="2" t="e">
        <f ca="1">IF(_xlfn.XLOOKUP(C17,Customers!$A$1:$A$1001,Customers!$C$1:$C$1001,,0)=0,"",_xlfn.XLOOKUP(C17,Customers!$A$1:$A$1001,Customers!$C$1:$C$1001,,0))</f>
        <v>#NAME?</v>
      </c>
      <c r="H17" s="2" t="e">
        <f ca="1">_xlfn.XLOOKUP(C17,Customers!$A$1:$A$1001,Customers!$G$1:$G$1001,,0)</f>
        <v>#NAME?</v>
      </c>
      <c r="I17" t="str">
        <f>INDEX(Products!$A$1:$G$49,MATCH(Orders!$D17,Products!$A$1:$A$49,0),MATCH(Orders!I$1,Products!$A$1:$G$1,0))</f>
        <v>Rob</v>
      </c>
      <c r="J17" t="str">
        <f>INDEX(Products!$A$1:$G$49,MATCH(Orders!$D17,Products!$A$1:$A$49,0),MATCH(Orders!J$1,Products!$A$1:$G$1,0))</f>
        <v>M</v>
      </c>
      <c r="K17" s="4">
        <f>INDEX(Products!$A$1:$G$49,MATCH(Orders!$D17,Products!$A$1:$A$49,0),MATCH(Orders!K$1,Products!$A$1:$G$1,0))</f>
        <v>2.5</v>
      </c>
      <c r="L17" s="5">
        <f>INDEX(Products!$A$1:$G$49,MATCH(Orders!$D17,Products!$A$1:$A$49,0),MATCH(Orders!L$1,Products!$A$1:$G$1,0))</f>
        <v>22.884999999999998</v>
      </c>
      <c r="M17" s="5">
        <f t="shared" si="0"/>
        <v>114.42499999999998</v>
      </c>
      <c r="N17" t="str">
        <f t="shared" si="1"/>
        <v>Robusta</v>
      </c>
      <c r="O17" t="str">
        <f t="shared" si="2"/>
        <v>Medium</v>
      </c>
      <c r="P17" t="e">
        <f ca="1">_xlfn.XLOOKUP(Orders[[#This Row],[Customer ID]],Customers!$A$1:$A$1001,Customers!$I$1:$I$1001,,0)</f>
        <v>#NAME?</v>
      </c>
    </row>
    <row r="18" spans="1:16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e">
        <f ca="1">_xlfn.XLOOKUP(C18,Customers!$A$1:$A$1001,Customers!$B$1:$B$1001,,0)</f>
        <v>#NAME?</v>
      </c>
      <c r="G18" s="2" t="e">
        <f ca="1">IF(_xlfn.XLOOKUP(C18,Customers!$A$1:$A$1001,Customers!$C$1:$C$1001,,0)=0,"",_xlfn.XLOOKUP(C18,Customers!$A$1:$A$1001,Customers!$C$1:$C$1001,,0))</f>
        <v>#NAME?</v>
      </c>
      <c r="H18" s="2" t="e">
        <f ca="1">_xlfn.XLOOKUP(C18,Customers!$A$1:$A$1001,Customers!$G$1:$G$1001,,0)</f>
        <v>#NAME?</v>
      </c>
      <c r="I18" t="str">
        <f>INDEX(Products!$A$1:$G$49,MATCH(Orders!$D18,Products!$A$1:$A$49,0),MATCH(Orders!I$1,Products!$A$1:$G$1,0))</f>
        <v>Ara</v>
      </c>
      <c r="J18" t="str">
        <f>INDEX(Products!$A$1:$G$49,MATCH(Orders!$D18,Products!$A$1:$A$49,0),MATCH(Orders!J$1,Products!$A$1:$G$1,0))</f>
        <v>M</v>
      </c>
      <c r="K18" s="4">
        <f>INDEX(Products!$A$1:$G$49,MATCH(Orders!$D18,Products!$A$1:$A$49,0),MATCH(Orders!K$1,Products!$A$1:$G$1,0))</f>
        <v>0.2</v>
      </c>
      <c r="L18" s="5">
        <f>INDEX(Products!$A$1:$G$49,MATCH(Orders!$D18,Products!$A$1:$A$49,0),MATCH(Orders!L$1,Products!$A$1:$G$1,0))</f>
        <v>3.375</v>
      </c>
      <c r="M18" s="5">
        <f t="shared" si="0"/>
        <v>20.25</v>
      </c>
      <c r="N18" t="str">
        <f t="shared" si="1"/>
        <v>Arabica</v>
      </c>
      <c r="O18" t="str">
        <f t="shared" si="2"/>
        <v>Medium</v>
      </c>
      <c r="P18" t="e">
        <f ca="1">_xlfn.XLOOKUP(Orders[[#This Row],[Customer ID]],Customers!$A$1:$A$1001,Customers!$I$1:$I$1001,,0)</f>
        <v>#NAME?</v>
      </c>
    </row>
    <row r="19" spans="1:16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e">
        <f ca="1">_xlfn.XLOOKUP(C19,Customers!$A$1:$A$1001,Customers!$B$1:$B$1001,,0)</f>
        <v>#NAME?</v>
      </c>
      <c r="G19" s="2" t="e">
        <f ca="1">IF(_xlfn.XLOOKUP(C19,Customers!$A$1:$A$1001,Customers!$C$1:$C$1001,,0)=0,"",_xlfn.XLOOKUP(C19,Customers!$A$1:$A$1001,Customers!$C$1:$C$1001,,0))</f>
        <v>#NAME?</v>
      </c>
      <c r="H19" s="2" t="e">
        <f ca="1">_xlfn.XLOOKUP(C19,Customers!$A$1:$A$1001,Customers!$G$1:$G$1001,,0)</f>
        <v>#NAME?</v>
      </c>
      <c r="I19" t="str">
        <f>INDEX(Products!$A$1:$G$49,MATCH(Orders!$D19,Products!$A$1:$A$49,0),MATCH(Orders!I$1,Products!$A$1:$G$1,0))</f>
        <v>Ara</v>
      </c>
      <c r="J19" t="str">
        <f>INDEX(Products!$A$1:$G$49,MATCH(Orders!$D19,Products!$A$1:$A$49,0),MATCH(Orders!J$1,Products!$A$1:$G$1,0))</f>
        <v>L</v>
      </c>
      <c r="K19" s="4">
        <f>INDEX(Products!$A$1:$G$49,MATCH(Orders!$D19,Products!$A$1:$A$49,0),MATCH(Orders!K$1,Products!$A$1:$G$1,0))</f>
        <v>1</v>
      </c>
      <c r="L19" s="5">
        <f>INDEX(Products!$A$1:$G$49,MATCH(Orders!$D19,Products!$A$1:$A$49,0),MATCH(Orders!L$1,Products!$A$1:$G$1,0))</f>
        <v>12.95</v>
      </c>
      <c r="M19" s="5">
        <f t="shared" si="0"/>
        <v>77.699999999999989</v>
      </c>
      <c r="N19" t="str">
        <f t="shared" si="1"/>
        <v>Arabica</v>
      </c>
      <c r="O19" t="str">
        <f t="shared" si="2"/>
        <v>Light</v>
      </c>
      <c r="P19" t="e">
        <f ca="1">_xlfn.XLOOKUP(Orders[[#This Row],[Customer ID]],Customers!$A$1:$A$1001,Customers!$I$1:$I$1001,,0)</f>
        <v>#NAME?</v>
      </c>
    </row>
    <row r="20" spans="1:16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e">
        <f ca="1">_xlfn.XLOOKUP(C20,Customers!$A$1:$A$1001,Customers!$B$1:$B$1001,,0)</f>
        <v>#NAME?</v>
      </c>
      <c r="G20" s="2" t="e">
        <f ca="1">IF(_xlfn.XLOOKUP(C20,Customers!$A$1:$A$1001,Customers!$C$1:$C$1001,,0)=0,"",_xlfn.XLOOKUP(C20,Customers!$A$1:$A$1001,Customers!$C$1:$C$1001,,0))</f>
        <v>#NAME?</v>
      </c>
      <c r="H20" s="2" t="e">
        <f ca="1">_xlfn.XLOOKUP(C20,Customers!$A$1:$A$1001,Customers!$G$1:$G$1001,,0)</f>
        <v>#NAME?</v>
      </c>
      <c r="I20" t="str">
        <f>INDEX(Products!$A$1:$G$49,MATCH(Orders!$D20,Products!$A$1:$A$49,0),MATCH(Orders!I$1,Products!$A$1:$G$1,0))</f>
        <v>Rob</v>
      </c>
      <c r="J20" t="str">
        <f>INDEX(Products!$A$1:$G$49,MATCH(Orders!$D20,Products!$A$1:$A$49,0),MATCH(Orders!J$1,Products!$A$1:$G$1,0))</f>
        <v>D</v>
      </c>
      <c r="K20" s="4">
        <f>INDEX(Products!$A$1:$G$49,MATCH(Orders!$D20,Products!$A$1:$A$49,0),MATCH(Orders!K$1,Products!$A$1:$G$1,0))</f>
        <v>2.5</v>
      </c>
      <c r="L20" s="5">
        <f>INDEX(Products!$A$1:$G$49,MATCH(Orders!$D20,Products!$A$1:$A$49,0),MATCH(Orders!L$1,Products!$A$1:$G$1,0))</f>
        <v>20.584999999999997</v>
      </c>
      <c r="M20" s="5">
        <f t="shared" si="0"/>
        <v>82.339999999999989</v>
      </c>
      <c r="N20" t="str">
        <f t="shared" si="1"/>
        <v>Robusta</v>
      </c>
      <c r="O20" t="str">
        <f t="shared" si="2"/>
        <v>Dark</v>
      </c>
      <c r="P20" t="e">
        <f ca="1">_xlfn.XLOOKUP(Orders[[#This Row],[Customer ID]],Customers!$A$1:$A$1001,Customers!$I$1:$I$1001,,0)</f>
        <v>#NAME?</v>
      </c>
    </row>
    <row r="21" spans="1:16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e">
        <f ca="1">_xlfn.XLOOKUP(C21,Customers!$A$1:$A$1001,Customers!$B$1:$B$1001,,0)</f>
        <v>#NAME?</v>
      </c>
      <c r="G21" s="2" t="e">
        <f ca="1">IF(_xlfn.XLOOKUP(C21,Customers!$A$1:$A$1001,Customers!$C$1:$C$1001,,0)=0,"",_xlfn.XLOOKUP(C21,Customers!$A$1:$A$1001,Customers!$C$1:$C$1001,,0))</f>
        <v>#NAME?</v>
      </c>
      <c r="H21" s="2" t="e">
        <f ca="1">_xlfn.XLOOKUP(C21,Customers!$A$1:$A$1001,Customers!$G$1:$G$1001,,0)</f>
        <v>#NAME?</v>
      </c>
      <c r="I21" t="str">
        <f>INDEX(Products!$A$1:$G$49,MATCH(Orders!$D21,Products!$A$1:$A$49,0),MATCH(Orders!I$1,Products!$A$1:$G$1,0))</f>
        <v>Ara</v>
      </c>
      <c r="J21" t="str">
        <f>INDEX(Products!$A$1:$G$49,MATCH(Orders!$D21,Products!$A$1:$A$49,0),MATCH(Orders!J$1,Products!$A$1:$G$1,0))</f>
        <v>M</v>
      </c>
      <c r="K21" s="4">
        <f>INDEX(Products!$A$1:$G$49,MATCH(Orders!$D21,Products!$A$1:$A$49,0),MATCH(Orders!K$1,Products!$A$1:$G$1,0))</f>
        <v>0.2</v>
      </c>
      <c r="L21" s="5">
        <f>INDEX(Products!$A$1:$G$49,MATCH(Orders!$D21,Products!$A$1:$A$49,0),MATCH(Orders!L$1,Products!$A$1:$G$1,0))</f>
        <v>3.375</v>
      </c>
      <c r="M21" s="5">
        <f t="shared" si="0"/>
        <v>16.875</v>
      </c>
      <c r="N21" t="str">
        <f t="shared" si="1"/>
        <v>Arabica</v>
      </c>
      <c r="O21" t="str">
        <f t="shared" si="2"/>
        <v>Medium</v>
      </c>
      <c r="P21" t="e">
        <f ca="1">_xlfn.XLOOKUP(Orders[[#This Row],[Customer ID]],Customers!$A$1:$A$1001,Customers!$I$1:$I$1001,,0)</f>
        <v>#NAME?</v>
      </c>
    </row>
    <row r="22" spans="1:16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e">
        <f ca="1">_xlfn.XLOOKUP(C22,Customers!$A$1:$A$1001,Customers!$B$1:$B$1001,,0)</f>
        <v>#NAME?</v>
      </c>
      <c r="G22" s="2" t="e">
        <f ca="1">IF(_xlfn.XLOOKUP(C22,Customers!$A$1:$A$1001,Customers!$C$1:$C$1001,,0)=0,"",_xlfn.XLOOKUP(C22,Customers!$A$1:$A$1001,Customers!$C$1:$C$1001,,0))</f>
        <v>#NAME?</v>
      </c>
      <c r="H22" s="2" t="e">
        <f ca="1">_xlfn.XLOOKUP(C22,Customers!$A$1:$A$1001,Customers!$G$1:$G$1001,,0)</f>
        <v>#NAME?</v>
      </c>
      <c r="I22" t="str">
        <f>INDEX(Products!$A$1:$G$49,MATCH(Orders!$D22,Products!$A$1:$A$49,0),MATCH(Orders!I$1,Products!$A$1:$G$1,0))</f>
        <v>Exc</v>
      </c>
      <c r="J22" t="str">
        <f>INDEX(Products!$A$1:$G$49,MATCH(Orders!$D22,Products!$A$1:$A$49,0),MATCH(Orders!J$1,Products!$A$1:$G$1,0))</f>
        <v>D</v>
      </c>
      <c r="K22" s="4">
        <f>INDEX(Products!$A$1:$G$49,MATCH(Orders!$D22,Products!$A$1:$A$49,0),MATCH(Orders!K$1,Products!$A$1:$G$1,0))</f>
        <v>0.2</v>
      </c>
      <c r="L22" s="5">
        <f>INDEX(Products!$A$1:$G$49,MATCH(Orders!$D22,Products!$A$1:$A$49,0),MATCH(Orders!L$1,Products!$A$1:$G$1,0))</f>
        <v>3.645</v>
      </c>
      <c r="M22" s="5">
        <f t="shared" si="0"/>
        <v>14.58</v>
      </c>
      <c r="N22" t="str">
        <f t="shared" si="1"/>
        <v>Excelsa</v>
      </c>
      <c r="O22" t="str">
        <f t="shared" si="2"/>
        <v>Dark</v>
      </c>
      <c r="P22" t="e">
        <f ca="1">_xlfn.XLOOKUP(Orders[[#This Row],[Customer ID]],Customers!$A$1:$A$1001,Customers!$I$1:$I$1001,,0)</f>
        <v>#NAME?</v>
      </c>
    </row>
    <row r="23" spans="1:16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e">
        <f ca="1">_xlfn.XLOOKUP(C23,Customers!$A$1:$A$1001,Customers!$B$1:$B$1001,,0)</f>
        <v>#NAME?</v>
      </c>
      <c r="G23" s="2" t="e">
        <f ca="1">IF(_xlfn.XLOOKUP(C23,Customers!$A$1:$A$1001,Customers!$C$1:$C$1001,,0)=0,"",_xlfn.XLOOKUP(C23,Customers!$A$1:$A$1001,Customers!$C$1:$C$1001,,0))</f>
        <v>#NAME?</v>
      </c>
      <c r="H23" s="2" t="e">
        <f ca="1">_xlfn.XLOOKUP(C23,Customers!$A$1:$A$1001,Customers!$G$1:$G$1001,,0)</f>
        <v>#NAME?</v>
      </c>
      <c r="I23" t="str">
        <f>INDEX(Products!$A$1:$G$49,MATCH(Orders!$D23,Products!$A$1:$A$49,0),MATCH(Orders!I$1,Products!$A$1:$G$1,0))</f>
        <v>Ara</v>
      </c>
      <c r="J23" t="str">
        <f>INDEX(Products!$A$1:$G$49,MATCH(Orders!$D23,Products!$A$1:$A$49,0),MATCH(Orders!J$1,Products!$A$1:$G$1,0))</f>
        <v>D</v>
      </c>
      <c r="K23" s="4">
        <f>INDEX(Products!$A$1:$G$49,MATCH(Orders!$D23,Products!$A$1:$A$49,0),MATCH(Orders!K$1,Products!$A$1:$G$1,0))</f>
        <v>0.2</v>
      </c>
      <c r="L23" s="5">
        <f>INDEX(Products!$A$1:$G$49,MATCH(Orders!$D23,Products!$A$1:$A$49,0),MATCH(Orders!L$1,Products!$A$1:$G$1,0))</f>
        <v>2.9849999999999999</v>
      </c>
      <c r="M23" s="5">
        <f t="shared" si="0"/>
        <v>17.91</v>
      </c>
      <c r="N23" t="str">
        <f t="shared" si="1"/>
        <v>Arabica</v>
      </c>
      <c r="O23" t="str">
        <f t="shared" si="2"/>
        <v>Dark</v>
      </c>
      <c r="P23" t="e">
        <f ca="1">_xlfn.XLOOKUP(Orders[[#This Row],[Customer ID]],Customers!$A$1:$A$1001,Customers!$I$1:$I$1001,,0)</f>
        <v>#NAME?</v>
      </c>
    </row>
    <row r="24" spans="1:16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e">
        <f ca="1">_xlfn.XLOOKUP(C24,Customers!$A$1:$A$1001,Customers!$B$1:$B$1001,,0)</f>
        <v>#NAME?</v>
      </c>
      <c r="G24" s="2" t="e">
        <f ca="1">IF(_xlfn.XLOOKUP(C24,Customers!$A$1:$A$1001,Customers!$C$1:$C$1001,,0)=0,"",_xlfn.XLOOKUP(C24,Customers!$A$1:$A$1001,Customers!$C$1:$C$1001,,0))</f>
        <v>#NAME?</v>
      </c>
      <c r="H24" s="2" t="e">
        <f ca="1">_xlfn.XLOOKUP(C24,Customers!$A$1:$A$1001,Customers!$G$1:$G$1001,,0)</f>
        <v>#NAME?</v>
      </c>
      <c r="I24" t="str">
        <f>INDEX(Products!$A$1:$G$49,MATCH(Orders!$D24,Products!$A$1:$A$49,0),MATCH(Orders!I$1,Products!$A$1:$G$1,0))</f>
        <v>Rob</v>
      </c>
      <c r="J24" t="str">
        <f>INDEX(Products!$A$1:$G$49,MATCH(Orders!$D24,Products!$A$1:$A$49,0),MATCH(Orders!J$1,Products!$A$1:$G$1,0))</f>
        <v>M</v>
      </c>
      <c r="K24" s="4">
        <f>INDEX(Products!$A$1:$G$49,MATCH(Orders!$D24,Products!$A$1:$A$49,0),MATCH(Orders!K$1,Products!$A$1:$G$1,0))</f>
        <v>2.5</v>
      </c>
      <c r="L24" s="5">
        <f>INDEX(Products!$A$1:$G$49,MATCH(Orders!$D24,Products!$A$1:$A$49,0),MATCH(Orders!L$1,Products!$A$1:$G$1,0))</f>
        <v>22.884999999999998</v>
      </c>
      <c r="M24" s="5">
        <f t="shared" si="0"/>
        <v>91.539999999999992</v>
      </c>
      <c r="N24" t="str">
        <f t="shared" si="1"/>
        <v>Robusta</v>
      </c>
      <c r="O24" t="str">
        <f t="shared" si="2"/>
        <v>Medium</v>
      </c>
      <c r="P24" t="e">
        <f ca="1">_xlfn.XLOOKUP(Orders[[#This Row],[Customer ID]],Customers!$A$1:$A$1001,Customers!$I$1:$I$1001,,0)</f>
        <v>#NAME?</v>
      </c>
    </row>
    <row r="25" spans="1:16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e">
        <f ca="1">_xlfn.XLOOKUP(C25,Customers!$A$1:$A$1001,Customers!$B$1:$B$1001,,0)</f>
        <v>#NAME?</v>
      </c>
      <c r="G25" s="2" t="e">
        <f ca="1">IF(_xlfn.XLOOKUP(C25,Customers!$A$1:$A$1001,Customers!$C$1:$C$1001,,0)=0,"",_xlfn.XLOOKUP(C25,Customers!$A$1:$A$1001,Customers!$C$1:$C$1001,,0))</f>
        <v>#NAME?</v>
      </c>
      <c r="H25" s="2" t="e">
        <f ca="1">_xlfn.XLOOKUP(C25,Customers!$A$1:$A$1001,Customers!$G$1:$G$1001,,0)</f>
        <v>#NAME?</v>
      </c>
      <c r="I25" t="str">
        <f>INDEX(Products!$A$1:$G$49,MATCH(Orders!$D25,Products!$A$1:$A$49,0),MATCH(Orders!I$1,Products!$A$1:$G$1,0))</f>
        <v>Ara</v>
      </c>
      <c r="J25" t="str">
        <f>INDEX(Products!$A$1:$G$49,MATCH(Orders!$D25,Products!$A$1:$A$49,0),MATCH(Orders!J$1,Products!$A$1:$G$1,0))</f>
        <v>D</v>
      </c>
      <c r="K25" s="4">
        <f>INDEX(Products!$A$1:$G$49,MATCH(Orders!$D25,Products!$A$1:$A$49,0),MATCH(Orders!K$1,Products!$A$1:$G$1,0))</f>
        <v>0.2</v>
      </c>
      <c r="L25" s="5">
        <f>INDEX(Products!$A$1:$G$49,MATCH(Orders!$D25,Products!$A$1:$A$49,0),MATCH(Orders!L$1,Products!$A$1:$G$1,0))</f>
        <v>2.9849999999999999</v>
      </c>
      <c r="M25" s="5">
        <f t="shared" si="0"/>
        <v>11.94</v>
      </c>
      <c r="N25" t="str">
        <f t="shared" si="1"/>
        <v>Arabica</v>
      </c>
      <c r="O25" t="str">
        <f t="shared" si="2"/>
        <v>Dark</v>
      </c>
      <c r="P25" t="e">
        <f ca="1">_xlfn.XLOOKUP(Orders[[#This Row],[Customer ID]],Customers!$A$1:$A$1001,Customers!$I$1:$I$1001,,0)</f>
        <v>#NAME?</v>
      </c>
    </row>
    <row r="26" spans="1:16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e">
        <f ca="1">_xlfn.XLOOKUP(C26,Customers!$A$1:$A$1001,Customers!$B$1:$B$1001,,0)</f>
        <v>#NAME?</v>
      </c>
      <c r="G26" s="2" t="e">
        <f ca="1">IF(_xlfn.XLOOKUP(C26,Customers!$A$1:$A$1001,Customers!$C$1:$C$1001,,0)=0,"",_xlfn.XLOOKUP(C26,Customers!$A$1:$A$1001,Customers!$C$1:$C$1001,,0))</f>
        <v>#NAME?</v>
      </c>
      <c r="H26" s="2" t="e">
        <f ca="1">_xlfn.XLOOKUP(C26,Customers!$A$1:$A$1001,Customers!$G$1:$G$1001,,0)</f>
        <v>#NAME?</v>
      </c>
      <c r="I26" t="str">
        <f>INDEX(Products!$A$1:$G$49,MATCH(Orders!$D26,Products!$A$1:$A$49,0),MATCH(Orders!I$1,Products!$A$1:$G$1,0))</f>
        <v>Ara</v>
      </c>
      <c r="J26" t="str">
        <f>INDEX(Products!$A$1:$G$49,MATCH(Orders!$D26,Products!$A$1:$A$49,0),MATCH(Orders!J$1,Products!$A$1:$G$1,0))</f>
        <v>M</v>
      </c>
      <c r="K26" s="4">
        <f>INDEX(Products!$A$1:$G$49,MATCH(Orders!$D26,Products!$A$1:$A$49,0),MATCH(Orders!K$1,Products!$A$1:$G$1,0))</f>
        <v>1</v>
      </c>
      <c r="L26" s="5">
        <f>INDEX(Products!$A$1:$G$49,MATCH(Orders!$D26,Products!$A$1:$A$49,0),MATCH(Orders!L$1,Products!$A$1:$G$1,0))</f>
        <v>11.25</v>
      </c>
      <c r="M26" s="5">
        <f t="shared" si="0"/>
        <v>11.25</v>
      </c>
      <c r="N26" t="str">
        <f t="shared" si="1"/>
        <v>Arabica</v>
      </c>
      <c r="O26" t="str">
        <f t="shared" si="2"/>
        <v>Medium</v>
      </c>
      <c r="P26" t="e">
        <f ca="1">_xlfn.XLOOKUP(Orders[[#This Row],[Customer ID]],Customers!$A$1:$A$1001,Customers!$I$1:$I$1001,,0)</f>
        <v>#NAME?</v>
      </c>
    </row>
    <row r="27" spans="1:16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e">
        <f ca="1">_xlfn.XLOOKUP(C27,Customers!$A$1:$A$1001,Customers!$B$1:$B$1001,,0)</f>
        <v>#NAME?</v>
      </c>
      <c r="G27" s="2" t="e">
        <f ca="1">IF(_xlfn.XLOOKUP(C27,Customers!$A$1:$A$1001,Customers!$C$1:$C$1001,,0)=0,"",_xlfn.XLOOKUP(C27,Customers!$A$1:$A$1001,Customers!$C$1:$C$1001,,0))</f>
        <v>#NAME?</v>
      </c>
      <c r="H27" s="2" t="e">
        <f ca="1">_xlfn.XLOOKUP(C27,Customers!$A$1:$A$1001,Customers!$G$1:$G$1001,,0)</f>
        <v>#NAME?</v>
      </c>
      <c r="I27" t="str">
        <f>INDEX(Products!$A$1:$G$49,MATCH(Orders!$D27,Products!$A$1:$A$49,0),MATCH(Orders!I$1,Products!$A$1:$G$1,0))</f>
        <v>Exc</v>
      </c>
      <c r="J27" t="str">
        <f>INDEX(Products!$A$1:$G$49,MATCH(Orders!$D27,Products!$A$1:$A$49,0),MATCH(Orders!J$1,Products!$A$1:$G$1,0))</f>
        <v>M</v>
      </c>
      <c r="K27" s="4">
        <f>INDEX(Products!$A$1:$G$49,MATCH(Orders!$D27,Products!$A$1:$A$49,0),MATCH(Orders!K$1,Products!$A$1:$G$1,0))</f>
        <v>0.2</v>
      </c>
      <c r="L27" s="5">
        <f>INDEX(Products!$A$1:$G$49,MATCH(Orders!$D27,Products!$A$1:$A$49,0),MATCH(Orders!L$1,Products!$A$1:$G$1,0))</f>
        <v>4.125</v>
      </c>
      <c r="M27" s="5">
        <f t="shared" si="0"/>
        <v>12.375</v>
      </c>
      <c r="N27" t="str">
        <f t="shared" si="1"/>
        <v>Excelsa</v>
      </c>
      <c r="O27" t="str">
        <f t="shared" si="2"/>
        <v>Medium</v>
      </c>
      <c r="P27" t="e">
        <f ca="1">_xlfn.XLOOKUP(Orders[[#This Row],[Customer ID]],Customers!$A$1:$A$1001,Customers!$I$1:$I$1001,,0)</f>
        <v>#NAME?</v>
      </c>
    </row>
    <row r="28" spans="1:16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e">
        <f ca="1">_xlfn.XLOOKUP(C28,Customers!$A$1:$A$1001,Customers!$B$1:$B$1001,,0)</f>
        <v>#NAME?</v>
      </c>
      <c r="G28" s="2" t="e">
        <f ca="1">IF(_xlfn.XLOOKUP(C28,Customers!$A$1:$A$1001,Customers!$C$1:$C$1001,,0)=0,"",_xlfn.XLOOKUP(C28,Customers!$A$1:$A$1001,Customers!$C$1:$C$1001,,0))</f>
        <v>#NAME?</v>
      </c>
      <c r="H28" s="2" t="e">
        <f ca="1">_xlfn.XLOOKUP(C28,Customers!$A$1:$A$1001,Customers!$G$1:$G$1001,,0)</f>
        <v>#NAME?</v>
      </c>
      <c r="I28" t="str">
        <f>INDEX(Products!$A$1:$G$49,MATCH(Orders!$D28,Products!$A$1:$A$49,0),MATCH(Orders!I$1,Products!$A$1:$G$1,0))</f>
        <v>Ara</v>
      </c>
      <c r="J28" t="str">
        <f>INDEX(Products!$A$1:$G$49,MATCH(Orders!$D28,Products!$A$1:$A$49,0),MATCH(Orders!J$1,Products!$A$1:$G$1,0))</f>
        <v>M</v>
      </c>
      <c r="K28" s="4">
        <f>INDEX(Products!$A$1:$G$49,MATCH(Orders!$D28,Products!$A$1:$A$49,0),MATCH(Orders!K$1,Products!$A$1:$G$1,0))</f>
        <v>0.5</v>
      </c>
      <c r="L28" s="5">
        <f>INDEX(Products!$A$1:$G$49,MATCH(Orders!$D28,Products!$A$1:$A$49,0),MATCH(Orders!L$1,Products!$A$1:$G$1,0))</f>
        <v>6.75</v>
      </c>
      <c r="M28" s="5">
        <f t="shared" si="0"/>
        <v>27</v>
      </c>
      <c r="N28" t="str">
        <f t="shared" si="1"/>
        <v>Arabica</v>
      </c>
      <c r="O28" t="str">
        <f t="shared" si="2"/>
        <v>Medium</v>
      </c>
      <c r="P28" t="e">
        <f ca="1">_xlfn.XLOOKUP(Orders[[#This Row],[Customer ID]],Customers!$A$1:$A$1001,Customers!$I$1:$I$1001,,0)</f>
        <v>#NAME?</v>
      </c>
    </row>
    <row r="29" spans="1:16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e">
        <f ca="1">_xlfn.XLOOKUP(C29,Customers!$A$1:$A$1001,Customers!$B$1:$B$1001,,0)</f>
        <v>#NAME?</v>
      </c>
      <c r="G29" s="2" t="e">
        <f ca="1">IF(_xlfn.XLOOKUP(C29,Customers!$A$1:$A$1001,Customers!$C$1:$C$1001,,0)=0,"",_xlfn.XLOOKUP(C29,Customers!$A$1:$A$1001,Customers!$C$1:$C$1001,,0))</f>
        <v>#NAME?</v>
      </c>
      <c r="H29" s="2" t="e">
        <f ca="1">_xlfn.XLOOKUP(C29,Customers!$A$1:$A$1001,Customers!$G$1:$G$1001,,0)</f>
        <v>#NAME?</v>
      </c>
      <c r="I29" t="str">
        <f>INDEX(Products!$A$1:$G$49,MATCH(Orders!$D29,Products!$A$1:$A$49,0),MATCH(Orders!I$1,Products!$A$1:$G$1,0))</f>
        <v>Ara</v>
      </c>
      <c r="J29" t="str">
        <f>INDEX(Products!$A$1:$G$49,MATCH(Orders!$D29,Products!$A$1:$A$49,0),MATCH(Orders!J$1,Products!$A$1:$G$1,0))</f>
        <v>M</v>
      </c>
      <c r="K29" s="4">
        <f>INDEX(Products!$A$1:$G$49,MATCH(Orders!$D29,Products!$A$1:$A$49,0),MATCH(Orders!K$1,Products!$A$1:$G$1,0))</f>
        <v>0.2</v>
      </c>
      <c r="L29" s="5">
        <f>INDEX(Products!$A$1:$G$49,MATCH(Orders!$D29,Products!$A$1:$A$49,0),MATCH(Orders!L$1,Products!$A$1:$G$1,0))</f>
        <v>3.375</v>
      </c>
      <c r="M29" s="5">
        <f t="shared" si="0"/>
        <v>16.875</v>
      </c>
      <c r="N29" t="str">
        <f t="shared" si="1"/>
        <v>Arabica</v>
      </c>
      <c r="O29" t="str">
        <f t="shared" si="2"/>
        <v>Medium</v>
      </c>
      <c r="P29" t="e">
        <f ca="1">_xlfn.XLOOKUP(Orders[[#This Row],[Customer ID]],Customers!$A$1:$A$1001,Customers!$I$1:$I$1001,,0)</f>
        <v>#NAME?</v>
      </c>
    </row>
    <row r="30" spans="1:16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e">
        <f ca="1">_xlfn.XLOOKUP(C30,Customers!$A$1:$A$1001,Customers!$B$1:$B$1001,,0)</f>
        <v>#NAME?</v>
      </c>
      <c r="G30" s="2" t="e">
        <f ca="1">IF(_xlfn.XLOOKUP(C30,Customers!$A$1:$A$1001,Customers!$C$1:$C$1001,,0)=0,"",_xlfn.XLOOKUP(C30,Customers!$A$1:$A$1001,Customers!$C$1:$C$1001,,0))</f>
        <v>#NAME?</v>
      </c>
      <c r="H30" s="2" t="e">
        <f ca="1">_xlfn.XLOOKUP(C30,Customers!$A$1:$A$1001,Customers!$G$1:$G$1001,,0)</f>
        <v>#NAME?</v>
      </c>
      <c r="I30" t="str">
        <f>INDEX(Products!$A$1:$G$49,MATCH(Orders!$D30,Products!$A$1:$A$49,0),MATCH(Orders!I$1,Products!$A$1:$G$1,0))</f>
        <v>Ara</v>
      </c>
      <c r="J30" t="str">
        <f>INDEX(Products!$A$1:$G$49,MATCH(Orders!$D30,Products!$A$1:$A$49,0),MATCH(Orders!J$1,Products!$A$1:$G$1,0))</f>
        <v>D</v>
      </c>
      <c r="K30" s="4">
        <f>INDEX(Products!$A$1:$G$49,MATCH(Orders!$D30,Products!$A$1:$A$49,0),MATCH(Orders!K$1,Products!$A$1:$G$1,0))</f>
        <v>0.5</v>
      </c>
      <c r="L30" s="5">
        <f>INDEX(Products!$A$1:$G$49,MATCH(Orders!$D30,Products!$A$1:$A$49,0),MATCH(Orders!L$1,Products!$A$1:$G$1,0))</f>
        <v>5.97</v>
      </c>
      <c r="M30" s="5">
        <f t="shared" si="0"/>
        <v>17.91</v>
      </c>
      <c r="N30" t="str">
        <f t="shared" si="1"/>
        <v>Arabica</v>
      </c>
      <c r="O30" t="str">
        <f t="shared" si="2"/>
        <v>Dark</v>
      </c>
      <c r="P30" t="e">
        <f ca="1">_xlfn.XLOOKUP(Orders[[#This Row],[Customer ID]],Customers!$A$1:$A$1001,Customers!$I$1:$I$1001,,0)</f>
        <v>#NAME?</v>
      </c>
    </row>
    <row r="31" spans="1:16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e">
        <f ca="1">_xlfn.XLOOKUP(C31,Customers!$A$1:$A$1001,Customers!$B$1:$B$1001,,0)</f>
        <v>#NAME?</v>
      </c>
      <c r="G31" s="2" t="e">
        <f ca="1">IF(_xlfn.XLOOKUP(C31,Customers!$A$1:$A$1001,Customers!$C$1:$C$1001,,0)=0,"",_xlfn.XLOOKUP(C31,Customers!$A$1:$A$1001,Customers!$C$1:$C$1001,,0))</f>
        <v>#NAME?</v>
      </c>
      <c r="H31" s="2" t="e">
        <f ca="1">_xlfn.XLOOKUP(C31,Customers!$A$1:$A$1001,Customers!$G$1:$G$1001,,0)</f>
        <v>#NAME?</v>
      </c>
      <c r="I31" t="str">
        <f>INDEX(Products!$A$1:$G$49,MATCH(Orders!$D31,Products!$A$1:$A$49,0),MATCH(Orders!I$1,Products!$A$1:$G$1,0))</f>
        <v>Ara</v>
      </c>
      <c r="J31" t="str">
        <f>INDEX(Products!$A$1:$G$49,MATCH(Orders!$D31,Products!$A$1:$A$49,0),MATCH(Orders!J$1,Products!$A$1:$G$1,0))</f>
        <v>D</v>
      </c>
      <c r="K31" s="4">
        <f>INDEX(Products!$A$1:$G$49,MATCH(Orders!$D31,Products!$A$1:$A$49,0),MATCH(Orders!K$1,Products!$A$1:$G$1,0))</f>
        <v>1</v>
      </c>
      <c r="L31" s="5">
        <f>INDEX(Products!$A$1:$G$49,MATCH(Orders!$D31,Products!$A$1:$A$49,0),MATCH(Orders!L$1,Products!$A$1:$G$1,0))</f>
        <v>9.9499999999999993</v>
      </c>
      <c r="M31" s="5">
        <f t="shared" si="0"/>
        <v>39.799999999999997</v>
      </c>
      <c r="N31" t="str">
        <f t="shared" si="1"/>
        <v>Arabica</v>
      </c>
      <c r="O31" t="str">
        <f t="shared" si="2"/>
        <v>Dark</v>
      </c>
      <c r="P31" t="e">
        <f ca="1">_xlfn.XLOOKUP(Orders[[#This Row],[Customer ID]],Customers!$A$1:$A$1001,Customers!$I$1:$I$1001,,0)</f>
        <v>#NAME?</v>
      </c>
    </row>
    <row r="32" spans="1:16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e">
        <f ca="1">_xlfn.XLOOKUP(C32,Customers!$A$1:$A$1001,Customers!$B$1:$B$1001,,0)</f>
        <v>#NAME?</v>
      </c>
      <c r="G32" s="2" t="e">
        <f ca="1">IF(_xlfn.XLOOKUP(C32,Customers!$A$1:$A$1001,Customers!$C$1:$C$1001,,0)=0,"",_xlfn.XLOOKUP(C32,Customers!$A$1:$A$1001,Customers!$C$1:$C$1001,,0))</f>
        <v>#NAME?</v>
      </c>
      <c r="H32" s="2" t="e">
        <f ca="1">_xlfn.XLOOKUP(C32,Customers!$A$1:$A$1001,Customers!$G$1:$G$1001,,0)</f>
        <v>#NAME?</v>
      </c>
      <c r="I32" t="str">
        <f>INDEX(Products!$A$1:$G$49,MATCH(Orders!$D32,Products!$A$1:$A$49,0),MATCH(Orders!I$1,Products!$A$1:$G$1,0))</f>
        <v>Lib</v>
      </c>
      <c r="J32" t="str">
        <f>INDEX(Products!$A$1:$G$49,MATCH(Orders!$D32,Products!$A$1:$A$49,0),MATCH(Orders!J$1,Products!$A$1:$G$1,0))</f>
        <v>M</v>
      </c>
      <c r="K32" s="4">
        <f>INDEX(Products!$A$1:$G$49,MATCH(Orders!$D32,Products!$A$1:$A$49,0),MATCH(Orders!K$1,Products!$A$1:$G$1,0))</f>
        <v>0.2</v>
      </c>
      <c r="L32" s="5">
        <f>INDEX(Products!$A$1:$G$49,MATCH(Orders!$D32,Products!$A$1:$A$49,0),MATCH(Orders!L$1,Products!$A$1:$G$1,0))</f>
        <v>4.3650000000000002</v>
      </c>
      <c r="M32" s="5">
        <f t="shared" si="0"/>
        <v>21.825000000000003</v>
      </c>
      <c r="N32" t="str">
        <f t="shared" si="1"/>
        <v>Liberica</v>
      </c>
      <c r="O32" t="str">
        <f t="shared" si="2"/>
        <v>Medium</v>
      </c>
      <c r="P32" t="e">
        <f ca="1">_xlfn.XLOOKUP(Orders[[#This Row],[Customer ID]],Customers!$A$1:$A$1001,Customers!$I$1:$I$1001,,0)</f>
        <v>#NAME?</v>
      </c>
    </row>
    <row r="33" spans="1:16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e">
        <f ca="1">_xlfn.XLOOKUP(C33,Customers!$A$1:$A$1001,Customers!$B$1:$B$1001,,0)</f>
        <v>#NAME?</v>
      </c>
      <c r="G33" s="2" t="e">
        <f ca="1">IF(_xlfn.XLOOKUP(C33,Customers!$A$1:$A$1001,Customers!$C$1:$C$1001,,0)=0,"",_xlfn.XLOOKUP(C33,Customers!$A$1:$A$1001,Customers!$C$1:$C$1001,,0))</f>
        <v>#NAME?</v>
      </c>
      <c r="H33" s="2" t="e">
        <f ca="1">_xlfn.XLOOKUP(C33,Customers!$A$1:$A$1001,Customers!$G$1:$G$1001,,0)</f>
        <v>#NAME?</v>
      </c>
      <c r="I33" t="str">
        <f>INDEX(Products!$A$1:$G$49,MATCH(Orders!$D33,Products!$A$1:$A$49,0),MATCH(Orders!I$1,Products!$A$1:$G$1,0))</f>
        <v>Ara</v>
      </c>
      <c r="J33" t="str">
        <f>INDEX(Products!$A$1:$G$49,MATCH(Orders!$D33,Products!$A$1:$A$49,0),MATCH(Orders!J$1,Products!$A$1:$G$1,0))</f>
        <v>D</v>
      </c>
      <c r="K33" s="4">
        <f>INDEX(Products!$A$1:$G$49,MATCH(Orders!$D33,Products!$A$1:$A$49,0),MATCH(Orders!K$1,Products!$A$1:$G$1,0))</f>
        <v>0.5</v>
      </c>
      <c r="L33" s="5">
        <f>INDEX(Products!$A$1:$G$49,MATCH(Orders!$D33,Products!$A$1:$A$49,0),MATCH(Orders!L$1,Products!$A$1:$G$1,0))</f>
        <v>5.97</v>
      </c>
      <c r="M33" s="5">
        <f t="shared" si="0"/>
        <v>35.82</v>
      </c>
      <c r="N33" t="str">
        <f t="shared" si="1"/>
        <v>Arabica</v>
      </c>
      <c r="O33" t="str">
        <f t="shared" si="2"/>
        <v>Dark</v>
      </c>
      <c r="P33" t="e">
        <f ca="1">_xlfn.XLOOKUP(Orders[[#This Row],[Customer ID]],Customers!$A$1:$A$1001,Customers!$I$1:$I$1001,,0)</f>
        <v>#NAME?</v>
      </c>
    </row>
    <row r="34" spans="1:16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e">
        <f ca="1">_xlfn.XLOOKUP(C34,Customers!$A$1:$A$1001,Customers!$B$1:$B$1001,,0)</f>
        <v>#NAME?</v>
      </c>
      <c r="G34" s="2" t="e">
        <f ca="1">IF(_xlfn.XLOOKUP(C34,Customers!$A$1:$A$1001,Customers!$C$1:$C$1001,,0)=0,"",_xlfn.XLOOKUP(C34,Customers!$A$1:$A$1001,Customers!$C$1:$C$1001,,0))</f>
        <v>#NAME?</v>
      </c>
      <c r="H34" s="2" t="e">
        <f ca="1">_xlfn.XLOOKUP(C34,Customers!$A$1:$A$1001,Customers!$G$1:$G$1001,,0)</f>
        <v>#NAME?</v>
      </c>
      <c r="I34" t="str">
        <f>INDEX(Products!$A$1:$G$49,MATCH(Orders!$D34,Products!$A$1:$A$49,0),MATCH(Orders!I$1,Products!$A$1:$G$1,0))</f>
        <v>Lib</v>
      </c>
      <c r="J34" t="str">
        <f>INDEX(Products!$A$1:$G$49,MATCH(Orders!$D34,Products!$A$1:$A$49,0),MATCH(Orders!J$1,Products!$A$1:$G$1,0))</f>
        <v>M</v>
      </c>
      <c r="K34" s="4">
        <f>INDEX(Products!$A$1:$G$49,MATCH(Orders!$D34,Products!$A$1:$A$49,0),MATCH(Orders!K$1,Products!$A$1:$G$1,0))</f>
        <v>0.5</v>
      </c>
      <c r="L34" s="5">
        <f>INDEX(Products!$A$1:$G$49,MATCH(Orders!$D34,Products!$A$1:$A$49,0),MATCH(Orders!L$1,Products!$A$1:$G$1,0))</f>
        <v>8.73</v>
      </c>
      <c r="M34" s="5">
        <f t="shared" si="0"/>
        <v>52.38</v>
      </c>
      <c r="N34" t="str">
        <f t="shared" si="1"/>
        <v>Liberica</v>
      </c>
      <c r="O34" t="str">
        <f t="shared" si="2"/>
        <v>Medium</v>
      </c>
      <c r="P34" t="e">
        <f ca="1">_xlfn.XLOOKUP(Orders[[#This Row],[Customer ID]],Customers!$A$1:$A$1001,Customers!$I$1:$I$1001,,0)</f>
        <v>#NAME?</v>
      </c>
    </row>
    <row r="35" spans="1:16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e">
        <f ca="1">_xlfn.XLOOKUP(C35,Customers!$A$1:$A$1001,Customers!$B$1:$B$1001,,0)</f>
        <v>#NAME?</v>
      </c>
      <c r="G35" s="2" t="e">
        <f ca="1">IF(_xlfn.XLOOKUP(C35,Customers!$A$1:$A$1001,Customers!$C$1:$C$1001,,0)=0,"",_xlfn.XLOOKUP(C35,Customers!$A$1:$A$1001,Customers!$C$1:$C$1001,,0))</f>
        <v>#NAME?</v>
      </c>
      <c r="H35" s="2" t="e">
        <f ca="1">_xlfn.XLOOKUP(C35,Customers!$A$1:$A$1001,Customers!$G$1:$G$1001,,0)</f>
        <v>#NAME?</v>
      </c>
      <c r="I35" t="str">
        <f>INDEX(Products!$A$1:$G$49,MATCH(Orders!$D35,Products!$A$1:$A$49,0),MATCH(Orders!I$1,Products!$A$1:$G$1,0))</f>
        <v>Lib</v>
      </c>
      <c r="J35" t="str">
        <f>INDEX(Products!$A$1:$G$49,MATCH(Orders!$D35,Products!$A$1:$A$49,0),MATCH(Orders!J$1,Products!$A$1:$G$1,0))</f>
        <v>L</v>
      </c>
      <c r="K35" s="4">
        <f>INDEX(Products!$A$1:$G$49,MATCH(Orders!$D35,Products!$A$1:$A$49,0),MATCH(Orders!K$1,Products!$A$1:$G$1,0))</f>
        <v>0.2</v>
      </c>
      <c r="L35" s="5">
        <f>INDEX(Products!$A$1:$G$49,MATCH(Orders!$D35,Products!$A$1:$A$49,0),MATCH(Orders!L$1,Products!$A$1:$G$1,0))</f>
        <v>4.7549999999999999</v>
      </c>
      <c r="M35" s="5">
        <f t="shared" si="0"/>
        <v>23.774999999999999</v>
      </c>
      <c r="N35" t="str">
        <f t="shared" si="1"/>
        <v>Liberica</v>
      </c>
      <c r="O35" t="str">
        <f t="shared" si="2"/>
        <v>Light</v>
      </c>
      <c r="P35" t="e">
        <f ca="1">_xlfn.XLOOKUP(Orders[[#This Row],[Customer ID]],Customers!$A$1:$A$1001,Customers!$I$1:$I$1001,,0)</f>
        <v>#NAME?</v>
      </c>
    </row>
    <row r="36" spans="1:16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e">
        <f ca="1">_xlfn.XLOOKUP(C36,Customers!$A$1:$A$1001,Customers!$B$1:$B$1001,,0)</f>
        <v>#NAME?</v>
      </c>
      <c r="G36" s="2" t="e">
        <f ca="1">IF(_xlfn.XLOOKUP(C36,Customers!$A$1:$A$1001,Customers!$C$1:$C$1001,,0)=0,"",_xlfn.XLOOKUP(C36,Customers!$A$1:$A$1001,Customers!$C$1:$C$1001,,0))</f>
        <v>#NAME?</v>
      </c>
      <c r="H36" s="2" t="e">
        <f ca="1">_xlfn.XLOOKUP(C36,Customers!$A$1:$A$1001,Customers!$G$1:$G$1001,,0)</f>
        <v>#NAME?</v>
      </c>
      <c r="I36" t="str">
        <f>INDEX(Products!$A$1:$G$49,MATCH(Orders!$D36,Products!$A$1:$A$49,0),MATCH(Orders!I$1,Products!$A$1:$G$1,0))</f>
        <v>Lib</v>
      </c>
      <c r="J36" t="str">
        <f>INDEX(Products!$A$1:$G$49,MATCH(Orders!$D36,Products!$A$1:$A$49,0),MATCH(Orders!J$1,Products!$A$1:$G$1,0))</f>
        <v>L</v>
      </c>
      <c r="K36" s="4">
        <f>INDEX(Products!$A$1:$G$49,MATCH(Orders!$D36,Products!$A$1:$A$49,0),MATCH(Orders!K$1,Products!$A$1:$G$1,0))</f>
        <v>0.5</v>
      </c>
      <c r="L36" s="5">
        <f>INDEX(Products!$A$1:$G$49,MATCH(Orders!$D36,Products!$A$1:$A$49,0),MATCH(Orders!L$1,Products!$A$1:$G$1,0))</f>
        <v>9.51</v>
      </c>
      <c r="M36" s="5">
        <f t="shared" si="0"/>
        <v>57.06</v>
      </c>
      <c r="N36" t="str">
        <f t="shared" si="1"/>
        <v>Liberica</v>
      </c>
      <c r="O36" t="str">
        <f t="shared" si="2"/>
        <v>Light</v>
      </c>
      <c r="P36" t="e">
        <f ca="1">_xlfn.XLOOKUP(Orders[[#This Row],[Customer ID]],Customers!$A$1:$A$1001,Customers!$I$1:$I$1001,,0)</f>
        <v>#NAME?</v>
      </c>
    </row>
    <row r="37" spans="1:16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e">
        <f ca="1">_xlfn.XLOOKUP(C37,Customers!$A$1:$A$1001,Customers!$B$1:$B$1001,,0)</f>
        <v>#NAME?</v>
      </c>
      <c r="G37" s="2" t="e">
        <f ca="1">IF(_xlfn.XLOOKUP(C37,Customers!$A$1:$A$1001,Customers!$C$1:$C$1001,,0)=0,"",_xlfn.XLOOKUP(C37,Customers!$A$1:$A$1001,Customers!$C$1:$C$1001,,0))</f>
        <v>#NAME?</v>
      </c>
      <c r="H37" s="2" t="e">
        <f ca="1">_xlfn.XLOOKUP(C37,Customers!$A$1:$A$1001,Customers!$G$1:$G$1001,,0)</f>
        <v>#NAME?</v>
      </c>
      <c r="I37" t="str">
        <f>INDEX(Products!$A$1:$G$49,MATCH(Orders!$D37,Products!$A$1:$A$49,0),MATCH(Orders!I$1,Products!$A$1:$G$1,0))</f>
        <v>Ara</v>
      </c>
      <c r="J37" t="str">
        <f>INDEX(Products!$A$1:$G$49,MATCH(Orders!$D37,Products!$A$1:$A$49,0),MATCH(Orders!J$1,Products!$A$1:$G$1,0))</f>
        <v>D</v>
      </c>
      <c r="K37" s="4">
        <f>INDEX(Products!$A$1:$G$49,MATCH(Orders!$D37,Products!$A$1:$A$49,0),MATCH(Orders!K$1,Products!$A$1:$G$1,0))</f>
        <v>0.5</v>
      </c>
      <c r="L37" s="5">
        <f>INDEX(Products!$A$1:$G$49,MATCH(Orders!$D37,Products!$A$1:$A$49,0),MATCH(Orders!L$1,Products!$A$1:$G$1,0))</f>
        <v>5.97</v>
      </c>
      <c r="M37" s="5">
        <f t="shared" si="0"/>
        <v>35.82</v>
      </c>
      <c r="N37" t="str">
        <f t="shared" si="1"/>
        <v>Arabica</v>
      </c>
      <c r="O37" t="str">
        <f t="shared" si="2"/>
        <v>Dark</v>
      </c>
      <c r="P37" t="e">
        <f ca="1">_xlfn.XLOOKUP(Orders[[#This Row],[Customer ID]],Customers!$A$1:$A$1001,Customers!$I$1:$I$1001,,0)</f>
        <v>#NAME?</v>
      </c>
    </row>
    <row r="38" spans="1:16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e">
        <f ca="1">_xlfn.XLOOKUP(C38,Customers!$A$1:$A$1001,Customers!$B$1:$B$1001,,0)</f>
        <v>#NAME?</v>
      </c>
      <c r="G38" s="2" t="e">
        <f ca="1">IF(_xlfn.XLOOKUP(C38,Customers!$A$1:$A$1001,Customers!$C$1:$C$1001,,0)=0,"",_xlfn.XLOOKUP(C38,Customers!$A$1:$A$1001,Customers!$C$1:$C$1001,,0))</f>
        <v>#NAME?</v>
      </c>
      <c r="H38" s="2" t="e">
        <f ca="1">_xlfn.XLOOKUP(C38,Customers!$A$1:$A$1001,Customers!$G$1:$G$1001,,0)</f>
        <v>#NAME?</v>
      </c>
      <c r="I38" t="str">
        <f>INDEX(Products!$A$1:$G$49,MATCH(Orders!$D38,Products!$A$1:$A$49,0),MATCH(Orders!I$1,Products!$A$1:$G$1,0))</f>
        <v>Lib</v>
      </c>
      <c r="J38" t="str">
        <f>INDEX(Products!$A$1:$G$49,MATCH(Orders!$D38,Products!$A$1:$A$49,0),MATCH(Orders!J$1,Products!$A$1:$G$1,0))</f>
        <v>M</v>
      </c>
      <c r="K38" s="4">
        <f>INDEX(Products!$A$1:$G$49,MATCH(Orders!$D38,Products!$A$1:$A$49,0),MATCH(Orders!K$1,Products!$A$1:$G$1,0))</f>
        <v>0.2</v>
      </c>
      <c r="L38" s="5">
        <f>INDEX(Products!$A$1:$G$49,MATCH(Orders!$D38,Products!$A$1:$A$49,0),MATCH(Orders!L$1,Products!$A$1:$G$1,0))</f>
        <v>4.3650000000000002</v>
      </c>
      <c r="M38" s="5">
        <f t="shared" si="0"/>
        <v>8.73</v>
      </c>
      <c r="N38" t="str">
        <f t="shared" si="1"/>
        <v>Liberica</v>
      </c>
      <c r="O38" t="str">
        <f t="shared" si="2"/>
        <v>Medium</v>
      </c>
      <c r="P38" t="e">
        <f ca="1">_xlfn.XLOOKUP(Orders[[#This Row],[Customer ID]],Customers!$A$1:$A$1001,Customers!$I$1:$I$1001,,0)</f>
        <v>#NAME?</v>
      </c>
    </row>
    <row r="39" spans="1:16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e">
        <f ca="1">_xlfn.XLOOKUP(C39,Customers!$A$1:$A$1001,Customers!$B$1:$B$1001,,0)</f>
        <v>#NAME?</v>
      </c>
      <c r="G39" s="2" t="e">
        <f ca="1">IF(_xlfn.XLOOKUP(C39,Customers!$A$1:$A$1001,Customers!$C$1:$C$1001,,0)=0,"",_xlfn.XLOOKUP(C39,Customers!$A$1:$A$1001,Customers!$C$1:$C$1001,,0))</f>
        <v>#NAME?</v>
      </c>
      <c r="H39" s="2" t="e">
        <f ca="1">_xlfn.XLOOKUP(C39,Customers!$A$1:$A$1001,Customers!$G$1:$G$1001,,0)</f>
        <v>#NAME?</v>
      </c>
      <c r="I39" t="str">
        <f>INDEX(Products!$A$1:$G$49,MATCH(Orders!$D39,Products!$A$1:$A$49,0),MATCH(Orders!I$1,Products!$A$1:$G$1,0))</f>
        <v>Lib</v>
      </c>
      <c r="J39" t="str">
        <f>INDEX(Products!$A$1:$G$49,MATCH(Orders!$D39,Products!$A$1:$A$49,0),MATCH(Orders!J$1,Products!$A$1:$G$1,0))</f>
        <v>L</v>
      </c>
      <c r="K39" s="4">
        <f>INDEX(Products!$A$1:$G$49,MATCH(Orders!$D39,Products!$A$1:$A$49,0),MATCH(Orders!K$1,Products!$A$1:$G$1,0))</f>
        <v>0.5</v>
      </c>
      <c r="L39" s="5">
        <f>INDEX(Products!$A$1:$G$49,MATCH(Orders!$D39,Products!$A$1:$A$49,0),MATCH(Orders!L$1,Products!$A$1:$G$1,0))</f>
        <v>9.51</v>
      </c>
      <c r="M39" s="5">
        <f t="shared" si="0"/>
        <v>28.53</v>
      </c>
      <c r="N39" t="str">
        <f t="shared" si="1"/>
        <v>Liberica</v>
      </c>
      <c r="O39" t="str">
        <f t="shared" si="2"/>
        <v>Light</v>
      </c>
      <c r="P39" t="e">
        <f ca="1">_xlfn.XLOOKUP(Orders[[#This Row],[Customer ID]],Customers!$A$1:$A$1001,Customers!$I$1:$I$1001,,0)</f>
        <v>#NAME?</v>
      </c>
    </row>
    <row r="40" spans="1:16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e">
        <f ca="1">_xlfn.XLOOKUP(C40,Customers!$A$1:$A$1001,Customers!$B$1:$B$1001,,0)</f>
        <v>#NAME?</v>
      </c>
      <c r="G40" s="2" t="e">
        <f ca="1">IF(_xlfn.XLOOKUP(C40,Customers!$A$1:$A$1001,Customers!$C$1:$C$1001,,0)=0,"",_xlfn.XLOOKUP(C40,Customers!$A$1:$A$1001,Customers!$C$1:$C$1001,,0))</f>
        <v>#NAME?</v>
      </c>
      <c r="H40" s="2" t="e">
        <f ca="1">_xlfn.XLOOKUP(C40,Customers!$A$1:$A$1001,Customers!$G$1:$G$1001,,0)</f>
        <v>#NAME?</v>
      </c>
      <c r="I40" t="str">
        <f>INDEX(Products!$A$1:$G$49,MATCH(Orders!$D40,Products!$A$1:$A$49,0),MATCH(Orders!I$1,Products!$A$1:$G$1,0))</f>
        <v>Rob</v>
      </c>
      <c r="J40" t="str">
        <f>INDEX(Products!$A$1:$G$49,MATCH(Orders!$D40,Products!$A$1:$A$49,0),MATCH(Orders!J$1,Products!$A$1:$G$1,0))</f>
        <v>M</v>
      </c>
      <c r="K40" s="4">
        <f>INDEX(Products!$A$1:$G$49,MATCH(Orders!$D40,Products!$A$1:$A$49,0),MATCH(Orders!K$1,Products!$A$1:$G$1,0))</f>
        <v>2.5</v>
      </c>
      <c r="L40" s="5">
        <f>INDEX(Products!$A$1:$G$49,MATCH(Orders!$D40,Products!$A$1:$A$49,0),MATCH(Orders!L$1,Products!$A$1:$G$1,0))</f>
        <v>22.884999999999998</v>
      </c>
      <c r="M40" s="5">
        <f t="shared" si="0"/>
        <v>114.42499999999998</v>
      </c>
      <c r="N40" t="str">
        <f t="shared" si="1"/>
        <v>Robusta</v>
      </c>
      <c r="O40" t="str">
        <f t="shared" si="2"/>
        <v>Medium</v>
      </c>
      <c r="P40" t="e">
        <f ca="1">_xlfn.XLOOKUP(Orders[[#This Row],[Customer ID]],Customers!$A$1:$A$1001,Customers!$I$1:$I$1001,,0)</f>
        <v>#NAME?</v>
      </c>
    </row>
    <row r="41" spans="1:16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e">
        <f ca="1">_xlfn.XLOOKUP(C41,Customers!$A$1:$A$1001,Customers!$B$1:$B$1001,,0)</f>
        <v>#NAME?</v>
      </c>
      <c r="G41" s="2" t="e">
        <f ca="1">IF(_xlfn.XLOOKUP(C41,Customers!$A$1:$A$1001,Customers!$C$1:$C$1001,,0)=0,"",_xlfn.XLOOKUP(C41,Customers!$A$1:$A$1001,Customers!$C$1:$C$1001,,0))</f>
        <v>#NAME?</v>
      </c>
      <c r="H41" s="2" t="e">
        <f ca="1">_xlfn.XLOOKUP(C41,Customers!$A$1:$A$1001,Customers!$G$1:$G$1001,,0)</f>
        <v>#NAME?</v>
      </c>
      <c r="I41" t="str">
        <f>INDEX(Products!$A$1:$G$49,MATCH(Orders!$D41,Products!$A$1:$A$49,0),MATCH(Orders!I$1,Products!$A$1:$G$1,0))</f>
        <v>Rob</v>
      </c>
      <c r="J41" t="str">
        <f>INDEX(Products!$A$1:$G$49,MATCH(Orders!$D41,Products!$A$1:$A$49,0),MATCH(Orders!J$1,Products!$A$1:$G$1,0))</f>
        <v>M</v>
      </c>
      <c r="K41" s="4">
        <f>INDEX(Products!$A$1:$G$49,MATCH(Orders!$D41,Products!$A$1:$A$49,0),MATCH(Orders!K$1,Products!$A$1:$G$1,0))</f>
        <v>1</v>
      </c>
      <c r="L41" s="5">
        <f>INDEX(Products!$A$1:$G$49,MATCH(Orders!$D41,Products!$A$1:$A$49,0),MATCH(Orders!L$1,Products!$A$1:$G$1,0))</f>
        <v>9.9499999999999993</v>
      </c>
      <c r="M41" s="5">
        <f t="shared" si="0"/>
        <v>59.699999999999996</v>
      </c>
      <c r="N41" t="str">
        <f t="shared" si="1"/>
        <v>Robusta</v>
      </c>
      <c r="O41" t="str">
        <f t="shared" si="2"/>
        <v>Medium</v>
      </c>
      <c r="P41" t="e">
        <f ca="1">_xlfn.XLOOKUP(Orders[[#This Row],[Customer ID]],Customers!$A$1:$A$1001,Customers!$I$1:$I$1001,,0)</f>
        <v>#NAME?</v>
      </c>
    </row>
    <row r="42" spans="1:16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e">
        <f ca="1">_xlfn.XLOOKUP(C42,Customers!$A$1:$A$1001,Customers!$B$1:$B$1001,,0)</f>
        <v>#NAME?</v>
      </c>
      <c r="G42" s="2" t="e">
        <f ca="1">IF(_xlfn.XLOOKUP(C42,Customers!$A$1:$A$1001,Customers!$C$1:$C$1001,,0)=0,"",_xlfn.XLOOKUP(C42,Customers!$A$1:$A$1001,Customers!$C$1:$C$1001,,0))</f>
        <v>#NAME?</v>
      </c>
      <c r="H42" s="2" t="e">
        <f ca="1">_xlfn.XLOOKUP(C42,Customers!$A$1:$A$1001,Customers!$G$1:$G$1001,,0)</f>
        <v>#NAME?</v>
      </c>
      <c r="I42" t="str">
        <f>INDEX(Products!$A$1:$G$49,MATCH(Orders!$D42,Products!$A$1:$A$49,0),MATCH(Orders!I$1,Products!$A$1:$G$1,0))</f>
        <v>Lib</v>
      </c>
      <c r="J42" t="str">
        <f>INDEX(Products!$A$1:$G$49,MATCH(Orders!$D42,Products!$A$1:$A$49,0),MATCH(Orders!J$1,Products!$A$1:$G$1,0))</f>
        <v>M</v>
      </c>
      <c r="K42" s="4">
        <f>INDEX(Products!$A$1:$G$49,MATCH(Orders!$D42,Products!$A$1:$A$49,0),MATCH(Orders!K$1,Products!$A$1:$G$1,0))</f>
        <v>1</v>
      </c>
      <c r="L42" s="5">
        <f>INDEX(Products!$A$1:$G$49,MATCH(Orders!$D42,Products!$A$1:$A$49,0),MATCH(Orders!L$1,Products!$A$1:$G$1,0))</f>
        <v>14.55</v>
      </c>
      <c r="M42" s="5">
        <f t="shared" si="0"/>
        <v>43.650000000000006</v>
      </c>
      <c r="N42" t="str">
        <f t="shared" si="1"/>
        <v>Liberica</v>
      </c>
      <c r="O42" t="str">
        <f t="shared" si="2"/>
        <v>Medium</v>
      </c>
      <c r="P42" t="e">
        <f ca="1">_xlfn.XLOOKUP(Orders[[#This Row],[Customer ID]],Customers!$A$1:$A$1001,Customers!$I$1:$I$1001,,0)</f>
        <v>#NAME?</v>
      </c>
    </row>
    <row r="43" spans="1:16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e">
        <f ca="1">_xlfn.XLOOKUP(C43,Customers!$A$1:$A$1001,Customers!$B$1:$B$1001,,0)</f>
        <v>#NAME?</v>
      </c>
      <c r="G43" s="2" t="e">
        <f ca="1">IF(_xlfn.XLOOKUP(C43,Customers!$A$1:$A$1001,Customers!$C$1:$C$1001,,0)=0,"",_xlfn.XLOOKUP(C43,Customers!$A$1:$A$1001,Customers!$C$1:$C$1001,,0))</f>
        <v>#NAME?</v>
      </c>
      <c r="H43" s="2" t="e">
        <f ca="1">_xlfn.XLOOKUP(C43,Customers!$A$1:$A$1001,Customers!$G$1:$G$1001,,0)</f>
        <v>#NAME?</v>
      </c>
      <c r="I43" t="str">
        <f>INDEX(Products!$A$1:$G$49,MATCH(Orders!$D43,Products!$A$1:$A$49,0),MATCH(Orders!I$1,Products!$A$1:$G$1,0))</f>
        <v>Exc</v>
      </c>
      <c r="J43" t="str">
        <f>INDEX(Products!$A$1:$G$49,MATCH(Orders!$D43,Products!$A$1:$A$49,0),MATCH(Orders!J$1,Products!$A$1:$G$1,0))</f>
        <v>D</v>
      </c>
      <c r="K43" s="4">
        <f>INDEX(Products!$A$1:$G$49,MATCH(Orders!$D43,Products!$A$1:$A$49,0),MATCH(Orders!K$1,Products!$A$1:$G$1,0))</f>
        <v>0.2</v>
      </c>
      <c r="L43" s="5">
        <f>INDEX(Products!$A$1:$G$49,MATCH(Orders!$D43,Products!$A$1:$A$49,0),MATCH(Orders!L$1,Products!$A$1:$G$1,0))</f>
        <v>3.645</v>
      </c>
      <c r="M43" s="5">
        <f t="shared" si="0"/>
        <v>7.29</v>
      </c>
      <c r="N43" t="str">
        <f t="shared" si="1"/>
        <v>Excelsa</v>
      </c>
      <c r="O43" t="str">
        <f t="shared" si="2"/>
        <v>Dark</v>
      </c>
      <c r="P43" t="e">
        <f ca="1">_xlfn.XLOOKUP(Orders[[#This Row],[Customer ID]],Customers!$A$1:$A$1001,Customers!$I$1:$I$1001,,0)</f>
        <v>#NAME?</v>
      </c>
    </row>
    <row r="44" spans="1:16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e">
        <f ca="1">_xlfn.XLOOKUP(C44,Customers!$A$1:$A$1001,Customers!$B$1:$B$1001,,0)</f>
        <v>#NAME?</v>
      </c>
      <c r="G44" s="2" t="e">
        <f ca="1">IF(_xlfn.XLOOKUP(C44,Customers!$A$1:$A$1001,Customers!$C$1:$C$1001,,0)=0,"",_xlfn.XLOOKUP(C44,Customers!$A$1:$A$1001,Customers!$C$1:$C$1001,,0))</f>
        <v>#NAME?</v>
      </c>
      <c r="H44" s="2" t="e">
        <f ca="1">_xlfn.XLOOKUP(C44,Customers!$A$1:$A$1001,Customers!$G$1:$G$1001,,0)</f>
        <v>#NAME?</v>
      </c>
      <c r="I44" t="str">
        <f>INDEX(Products!$A$1:$G$49,MATCH(Orders!$D44,Products!$A$1:$A$49,0),MATCH(Orders!I$1,Products!$A$1:$G$1,0))</f>
        <v>Rob</v>
      </c>
      <c r="J44" t="str">
        <f>INDEX(Products!$A$1:$G$49,MATCH(Orders!$D44,Products!$A$1:$A$49,0),MATCH(Orders!J$1,Products!$A$1:$G$1,0))</f>
        <v>D</v>
      </c>
      <c r="K44" s="4">
        <f>INDEX(Products!$A$1:$G$49,MATCH(Orders!$D44,Products!$A$1:$A$49,0),MATCH(Orders!K$1,Products!$A$1:$G$1,0))</f>
        <v>0.2</v>
      </c>
      <c r="L44" s="5">
        <f>INDEX(Products!$A$1:$G$49,MATCH(Orders!$D44,Products!$A$1:$A$49,0),MATCH(Orders!L$1,Products!$A$1:$G$1,0))</f>
        <v>2.6849999999999996</v>
      </c>
      <c r="M44" s="5">
        <f t="shared" si="0"/>
        <v>8.0549999999999997</v>
      </c>
      <c r="N44" t="str">
        <f t="shared" si="1"/>
        <v>Robusta</v>
      </c>
      <c r="O44" t="str">
        <f t="shared" si="2"/>
        <v>Dark</v>
      </c>
      <c r="P44" t="e">
        <f ca="1">_xlfn.XLOOKUP(Orders[[#This Row],[Customer ID]],Customers!$A$1:$A$1001,Customers!$I$1:$I$1001,,0)</f>
        <v>#NAME?</v>
      </c>
    </row>
    <row r="45" spans="1:16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e">
        <f ca="1">_xlfn.XLOOKUP(C45,Customers!$A$1:$A$1001,Customers!$B$1:$B$1001,,0)</f>
        <v>#NAME?</v>
      </c>
      <c r="G45" s="2" t="e">
        <f ca="1">IF(_xlfn.XLOOKUP(C45,Customers!$A$1:$A$1001,Customers!$C$1:$C$1001,,0)=0,"",_xlfn.XLOOKUP(C45,Customers!$A$1:$A$1001,Customers!$C$1:$C$1001,,0))</f>
        <v>#NAME?</v>
      </c>
      <c r="H45" s="2" t="e">
        <f ca="1">_xlfn.XLOOKUP(C45,Customers!$A$1:$A$1001,Customers!$G$1:$G$1001,,0)</f>
        <v>#NAME?</v>
      </c>
      <c r="I45" t="str">
        <f>INDEX(Products!$A$1:$G$49,MATCH(Orders!$D45,Products!$A$1:$A$49,0),MATCH(Orders!I$1,Products!$A$1:$G$1,0))</f>
        <v>Lib</v>
      </c>
      <c r="J45" t="str">
        <f>INDEX(Products!$A$1:$G$49,MATCH(Orders!$D45,Products!$A$1:$A$49,0),MATCH(Orders!J$1,Products!$A$1:$G$1,0))</f>
        <v>L</v>
      </c>
      <c r="K45" s="4">
        <f>INDEX(Products!$A$1:$G$49,MATCH(Orders!$D45,Products!$A$1:$A$49,0),MATCH(Orders!K$1,Products!$A$1:$G$1,0))</f>
        <v>2.5</v>
      </c>
      <c r="L45" s="5">
        <f>INDEX(Products!$A$1:$G$49,MATCH(Orders!$D45,Products!$A$1:$A$49,0),MATCH(Orders!L$1,Products!$A$1:$G$1,0))</f>
        <v>36.454999999999998</v>
      </c>
      <c r="M45" s="5">
        <f t="shared" si="0"/>
        <v>72.91</v>
      </c>
      <c r="N45" t="str">
        <f t="shared" si="1"/>
        <v>Liberica</v>
      </c>
      <c r="O45" t="str">
        <f t="shared" si="2"/>
        <v>Light</v>
      </c>
      <c r="P45" t="e">
        <f ca="1">_xlfn.XLOOKUP(Orders[[#This Row],[Customer ID]],Customers!$A$1:$A$1001,Customers!$I$1:$I$1001,,0)</f>
        <v>#NAME?</v>
      </c>
    </row>
    <row r="46" spans="1:16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e">
        <f ca="1">_xlfn.XLOOKUP(C46,Customers!$A$1:$A$1001,Customers!$B$1:$B$1001,,0)</f>
        <v>#NAME?</v>
      </c>
      <c r="G46" s="2" t="e">
        <f ca="1">IF(_xlfn.XLOOKUP(C46,Customers!$A$1:$A$1001,Customers!$C$1:$C$1001,,0)=0,"",_xlfn.XLOOKUP(C46,Customers!$A$1:$A$1001,Customers!$C$1:$C$1001,,0))</f>
        <v>#NAME?</v>
      </c>
      <c r="H46" s="2" t="e">
        <f ca="1">_xlfn.XLOOKUP(C46,Customers!$A$1:$A$1001,Customers!$G$1:$G$1001,,0)</f>
        <v>#NAME?</v>
      </c>
      <c r="I46" t="str">
        <f>INDEX(Products!$A$1:$G$49,MATCH(Orders!$D46,Products!$A$1:$A$49,0),MATCH(Orders!I$1,Products!$A$1:$G$1,0))</f>
        <v>Exc</v>
      </c>
      <c r="J46" t="str">
        <f>INDEX(Products!$A$1:$G$49,MATCH(Orders!$D46,Products!$A$1:$A$49,0),MATCH(Orders!J$1,Products!$A$1:$G$1,0))</f>
        <v>M</v>
      </c>
      <c r="K46" s="4">
        <f>INDEX(Products!$A$1:$G$49,MATCH(Orders!$D46,Products!$A$1:$A$49,0),MATCH(Orders!K$1,Products!$A$1:$G$1,0))</f>
        <v>0.5</v>
      </c>
      <c r="L46" s="5">
        <f>INDEX(Products!$A$1:$G$49,MATCH(Orders!$D46,Products!$A$1:$A$49,0),MATCH(Orders!L$1,Products!$A$1:$G$1,0))</f>
        <v>8.25</v>
      </c>
      <c r="M46" s="5">
        <f t="shared" si="0"/>
        <v>16.5</v>
      </c>
      <c r="N46" t="str">
        <f t="shared" si="1"/>
        <v>Excelsa</v>
      </c>
      <c r="O46" t="str">
        <f t="shared" si="2"/>
        <v>Medium</v>
      </c>
      <c r="P46" t="e">
        <f ca="1">_xlfn.XLOOKUP(Orders[[#This Row],[Customer ID]],Customers!$A$1:$A$1001,Customers!$I$1:$I$1001,,0)</f>
        <v>#NAME?</v>
      </c>
    </row>
    <row r="47" spans="1:16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e">
        <f ca="1">_xlfn.XLOOKUP(C47,Customers!$A$1:$A$1001,Customers!$B$1:$B$1001,,0)</f>
        <v>#NAME?</v>
      </c>
      <c r="G47" s="2" t="e">
        <f ca="1">IF(_xlfn.XLOOKUP(C47,Customers!$A$1:$A$1001,Customers!$C$1:$C$1001,,0)=0,"",_xlfn.XLOOKUP(C47,Customers!$A$1:$A$1001,Customers!$C$1:$C$1001,,0))</f>
        <v>#NAME?</v>
      </c>
      <c r="H47" s="2" t="e">
        <f ca="1">_xlfn.XLOOKUP(C47,Customers!$A$1:$A$1001,Customers!$G$1:$G$1001,,0)</f>
        <v>#NAME?</v>
      </c>
      <c r="I47" t="str">
        <f>INDEX(Products!$A$1:$G$49,MATCH(Orders!$D47,Products!$A$1:$A$49,0),MATCH(Orders!I$1,Products!$A$1:$G$1,0))</f>
        <v>Lib</v>
      </c>
      <c r="J47" t="str">
        <f>INDEX(Products!$A$1:$G$49,MATCH(Orders!$D47,Products!$A$1:$A$49,0),MATCH(Orders!J$1,Products!$A$1:$G$1,0))</f>
        <v>D</v>
      </c>
      <c r="K47" s="4">
        <f>INDEX(Products!$A$1:$G$49,MATCH(Orders!$D47,Products!$A$1:$A$49,0),MATCH(Orders!K$1,Products!$A$1:$G$1,0))</f>
        <v>2.5</v>
      </c>
      <c r="L47" s="5">
        <f>INDEX(Products!$A$1:$G$49,MATCH(Orders!$D47,Products!$A$1:$A$49,0),MATCH(Orders!L$1,Products!$A$1:$G$1,0))</f>
        <v>29.784999999999997</v>
      </c>
      <c r="M47" s="5">
        <f t="shared" si="0"/>
        <v>178.70999999999998</v>
      </c>
      <c r="N47" t="str">
        <f t="shared" si="1"/>
        <v>Liberica</v>
      </c>
      <c r="O47" t="str">
        <f t="shared" si="2"/>
        <v>Dark</v>
      </c>
      <c r="P47" t="e">
        <f ca="1">_xlfn.XLOOKUP(Orders[[#This Row],[Customer ID]],Customers!$A$1:$A$1001,Customers!$I$1:$I$1001,,0)</f>
        <v>#NAME?</v>
      </c>
    </row>
    <row r="48" spans="1:16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e">
        <f ca="1">_xlfn.XLOOKUP(C48,Customers!$A$1:$A$1001,Customers!$B$1:$B$1001,,0)</f>
        <v>#NAME?</v>
      </c>
      <c r="G48" s="2" t="e">
        <f ca="1">IF(_xlfn.XLOOKUP(C48,Customers!$A$1:$A$1001,Customers!$C$1:$C$1001,,0)=0,"",_xlfn.XLOOKUP(C48,Customers!$A$1:$A$1001,Customers!$C$1:$C$1001,,0))</f>
        <v>#NAME?</v>
      </c>
      <c r="H48" s="2" t="e">
        <f ca="1">_xlfn.XLOOKUP(C48,Customers!$A$1:$A$1001,Customers!$G$1:$G$1001,,0)</f>
        <v>#NAME?</v>
      </c>
      <c r="I48" t="str">
        <f>INDEX(Products!$A$1:$G$49,MATCH(Orders!$D48,Products!$A$1:$A$49,0),MATCH(Orders!I$1,Products!$A$1:$G$1,0))</f>
        <v>Exc</v>
      </c>
      <c r="J48" t="str">
        <f>INDEX(Products!$A$1:$G$49,MATCH(Orders!$D48,Products!$A$1:$A$49,0),MATCH(Orders!J$1,Products!$A$1:$G$1,0))</f>
        <v>M</v>
      </c>
      <c r="K48" s="4">
        <f>INDEX(Products!$A$1:$G$49,MATCH(Orders!$D48,Products!$A$1:$A$49,0),MATCH(Orders!K$1,Products!$A$1:$G$1,0))</f>
        <v>2.5</v>
      </c>
      <c r="L48" s="5">
        <f>INDEX(Products!$A$1:$G$49,MATCH(Orders!$D48,Products!$A$1:$A$49,0),MATCH(Orders!L$1,Products!$A$1:$G$1,0))</f>
        <v>31.624999999999996</v>
      </c>
      <c r="M48" s="5">
        <f t="shared" si="0"/>
        <v>63.249999999999993</v>
      </c>
      <c r="N48" t="str">
        <f t="shared" si="1"/>
        <v>Excelsa</v>
      </c>
      <c r="O48" t="str">
        <f t="shared" si="2"/>
        <v>Medium</v>
      </c>
      <c r="P48" t="e">
        <f ca="1">_xlfn.XLOOKUP(Orders[[#This Row],[Customer ID]],Customers!$A$1:$A$1001,Customers!$I$1:$I$1001,,0)</f>
        <v>#NAME?</v>
      </c>
    </row>
    <row r="49" spans="1:16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e">
        <f ca="1">_xlfn.XLOOKUP(C49,Customers!$A$1:$A$1001,Customers!$B$1:$B$1001,,0)</f>
        <v>#NAME?</v>
      </c>
      <c r="G49" s="2" t="e">
        <f ca="1">IF(_xlfn.XLOOKUP(C49,Customers!$A$1:$A$1001,Customers!$C$1:$C$1001,,0)=0,"",_xlfn.XLOOKUP(C49,Customers!$A$1:$A$1001,Customers!$C$1:$C$1001,,0))</f>
        <v>#NAME?</v>
      </c>
      <c r="H49" s="2" t="e">
        <f ca="1">_xlfn.XLOOKUP(C49,Customers!$A$1:$A$1001,Customers!$G$1:$G$1001,,0)</f>
        <v>#NAME?</v>
      </c>
      <c r="I49" t="str">
        <f>INDEX(Products!$A$1:$G$49,MATCH(Orders!$D49,Products!$A$1:$A$49,0),MATCH(Orders!I$1,Products!$A$1:$G$1,0))</f>
        <v>Ara</v>
      </c>
      <c r="J49" t="str">
        <f>INDEX(Products!$A$1:$G$49,MATCH(Orders!$D49,Products!$A$1:$A$49,0),MATCH(Orders!J$1,Products!$A$1:$G$1,0))</f>
        <v>L</v>
      </c>
      <c r="K49" s="4">
        <f>INDEX(Products!$A$1:$G$49,MATCH(Orders!$D49,Products!$A$1:$A$49,0),MATCH(Orders!K$1,Products!$A$1:$G$1,0))</f>
        <v>0.2</v>
      </c>
      <c r="L49" s="5">
        <f>INDEX(Products!$A$1:$G$49,MATCH(Orders!$D49,Products!$A$1:$A$49,0),MATCH(Orders!L$1,Products!$A$1:$G$1,0))</f>
        <v>3.8849999999999998</v>
      </c>
      <c r="M49" s="5">
        <f t="shared" si="0"/>
        <v>7.77</v>
      </c>
      <c r="N49" t="str">
        <f t="shared" si="1"/>
        <v>Arabica</v>
      </c>
      <c r="O49" t="str">
        <f t="shared" si="2"/>
        <v>Light</v>
      </c>
      <c r="P49" t="e">
        <f ca="1">_xlfn.XLOOKUP(Orders[[#This Row],[Customer ID]],Customers!$A$1:$A$1001,Customers!$I$1:$I$1001,,0)</f>
        <v>#NAME?</v>
      </c>
    </row>
    <row r="50" spans="1:16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e">
        <f ca="1">_xlfn.XLOOKUP(C50,Customers!$A$1:$A$1001,Customers!$B$1:$B$1001,,0)</f>
        <v>#NAME?</v>
      </c>
      <c r="G50" s="2" t="e">
        <f ca="1">IF(_xlfn.XLOOKUP(C50,Customers!$A$1:$A$1001,Customers!$C$1:$C$1001,,0)=0,"",_xlfn.XLOOKUP(C50,Customers!$A$1:$A$1001,Customers!$C$1:$C$1001,,0))</f>
        <v>#NAME?</v>
      </c>
      <c r="H50" s="2" t="e">
        <f ca="1">_xlfn.XLOOKUP(C50,Customers!$A$1:$A$1001,Customers!$G$1:$G$1001,,0)</f>
        <v>#NAME?</v>
      </c>
      <c r="I50" t="str">
        <f>INDEX(Products!$A$1:$G$49,MATCH(Orders!$D50,Products!$A$1:$A$49,0),MATCH(Orders!I$1,Products!$A$1:$G$1,0))</f>
        <v>Ara</v>
      </c>
      <c r="J50" t="str">
        <f>INDEX(Products!$A$1:$G$49,MATCH(Orders!$D50,Products!$A$1:$A$49,0),MATCH(Orders!J$1,Products!$A$1:$G$1,0))</f>
        <v>D</v>
      </c>
      <c r="K50" s="4">
        <f>INDEX(Products!$A$1:$G$49,MATCH(Orders!$D50,Products!$A$1:$A$49,0),MATCH(Orders!K$1,Products!$A$1:$G$1,0))</f>
        <v>2.5</v>
      </c>
      <c r="L50" s="5">
        <f>INDEX(Products!$A$1:$G$49,MATCH(Orders!$D50,Products!$A$1:$A$49,0),MATCH(Orders!L$1,Products!$A$1:$G$1,0))</f>
        <v>22.884999999999998</v>
      </c>
      <c r="M50" s="5">
        <f t="shared" si="0"/>
        <v>91.539999999999992</v>
      </c>
      <c r="N50" t="str">
        <f t="shared" si="1"/>
        <v>Arabica</v>
      </c>
      <c r="O50" t="str">
        <f t="shared" si="2"/>
        <v>Dark</v>
      </c>
      <c r="P50" t="e">
        <f ca="1">_xlfn.XLOOKUP(Orders[[#This Row],[Customer ID]],Customers!$A$1:$A$1001,Customers!$I$1:$I$1001,,0)</f>
        <v>#NAME?</v>
      </c>
    </row>
    <row r="51" spans="1:16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e">
        <f ca="1">_xlfn.XLOOKUP(C51,Customers!$A$1:$A$1001,Customers!$B$1:$B$1001,,0)</f>
        <v>#NAME?</v>
      </c>
      <c r="G51" s="2" t="e">
        <f ca="1">IF(_xlfn.XLOOKUP(C51,Customers!$A$1:$A$1001,Customers!$C$1:$C$1001,,0)=0,"",_xlfn.XLOOKUP(C51,Customers!$A$1:$A$1001,Customers!$C$1:$C$1001,,0))</f>
        <v>#NAME?</v>
      </c>
      <c r="H51" s="2" t="e">
        <f ca="1">_xlfn.XLOOKUP(C51,Customers!$A$1:$A$1001,Customers!$G$1:$G$1001,,0)</f>
        <v>#NAME?</v>
      </c>
      <c r="I51" t="str">
        <f>INDEX(Products!$A$1:$G$49,MATCH(Orders!$D51,Products!$A$1:$A$49,0),MATCH(Orders!I$1,Products!$A$1:$G$1,0))</f>
        <v>Ara</v>
      </c>
      <c r="J51" t="str">
        <f>INDEX(Products!$A$1:$G$49,MATCH(Orders!$D51,Products!$A$1:$A$49,0),MATCH(Orders!J$1,Products!$A$1:$G$1,0))</f>
        <v>L</v>
      </c>
      <c r="K51" s="4">
        <f>INDEX(Products!$A$1:$G$49,MATCH(Orders!$D51,Products!$A$1:$A$49,0),MATCH(Orders!K$1,Products!$A$1:$G$1,0))</f>
        <v>1</v>
      </c>
      <c r="L51" s="5">
        <f>INDEX(Products!$A$1:$G$49,MATCH(Orders!$D51,Products!$A$1:$A$49,0),MATCH(Orders!L$1,Products!$A$1:$G$1,0))</f>
        <v>12.95</v>
      </c>
      <c r="M51" s="5">
        <f t="shared" si="0"/>
        <v>38.849999999999994</v>
      </c>
      <c r="N51" t="str">
        <f t="shared" si="1"/>
        <v>Arabica</v>
      </c>
      <c r="O51" t="str">
        <f t="shared" si="2"/>
        <v>Light</v>
      </c>
      <c r="P51" t="e">
        <f ca="1">_xlfn.XLOOKUP(Orders[[#This Row],[Customer ID]],Customers!$A$1:$A$1001,Customers!$I$1:$I$1001,,0)</f>
        <v>#NAME?</v>
      </c>
    </row>
    <row r="52" spans="1:16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e">
        <f ca="1">_xlfn.XLOOKUP(C52,Customers!$A$1:$A$1001,Customers!$B$1:$B$1001,,0)</f>
        <v>#NAME?</v>
      </c>
      <c r="G52" s="2" t="e">
        <f ca="1">IF(_xlfn.XLOOKUP(C52,Customers!$A$1:$A$1001,Customers!$C$1:$C$1001,,0)=0,"",_xlfn.XLOOKUP(C52,Customers!$A$1:$A$1001,Customers!$C$1:$C$1001,,0))</f>
        <v>#NAME?</v>
      </c>
      <c r="H52" s="2" t="e">
        <f ca="1">_xlfn.XLOOKUP(C52,Customers!$A$1:$A$1001,Customers!$G$1:$G$1001,,0)</f>
        <v>#NAME?</v>
      </c>
      <c r="I52" t="str">
        <f>INDEX(Products!$A$1:$G$49,MATCH(Orders!$D52,Products!$A$1:$A$49,0),MATCH(Orders!I$1,Products!$A$1:$G$1,0))</f>
        <v>Lib</v>
      </c>
      <c r="J52" t="str">
        <f>INDEX(Products!$A$1:$G$49,MATCH(Orders!$D52,Products!$A$1:$A$49,0),MATCH(Orders!J$1,Products!$A$1:$G$1,0))</f>
        <v>D</v>
      </c>
      <c r="K52" s="4">
        <f>INDEX(Products!$A$1:$G$49,MATCH(Orders!$D52,Products!$A$1:$A$49,0),MATCH(Orders!K$1,Products!$A$1:$G$1,0))</f>
        <v>0.5</v>
      </c>
      <c r="L52" s="5">
        <f>INDEX(Products!$A$1:$G$49,MATCH(Orders!$D52,Products!$A$1:$A$49,0),MATCH(Orders!L$1,Products!$A$1:$G$1,0))</f>
        <v>7.77</v>
      </c>
      <c r="M52" s="5">
        <f t="shared" si="0"/>
        <v>15.54</v>
      </c>
      <c r="N52" t="str">
        <f t="shared" si="1"/>
        <v>Liberica</v>
      </c>
      <c r="O52" t="str">
        <f t="shared" si="2"/>
        <v>Dark</v>
      </c>
      <c r="P52" t="e">
        <f ca="1">_xlfn.XLOOKUP(Orders[[#This Row],[Customer ID]],Customers!$A$1:$A$1001,Customers!$I$1:$I$1001,,0)</f>
        <v>#NAME?</v>
      </c>
    </row>
    <row r="53" spans="1:16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e">
        <f ca="1">_xlfn.XLOOKUP(C53,Customers!$A$1:$A$1001,Customers!$B$1:$B$1001,,0)</f>
        <v>#NAME?</v>
      </c>
      <c r="G53" s="2" t="e">
        <f ca="1">IF(_xlfn.XLOOKUP(C53,Customers!$A$1:$A$1001,Customers!$C$1:$C$1001,,0)=0,"",_xlfn.XLOOKUP(C53,Customers!$A$1:$A$1001,Customers!$C$1:$C$1001,,0))</f>
        <v>#NAME?</v>
      </c>
      <c r="H53" s="2" t="e">
        <f ca="1">_xlfn.XLOOKUP(C53,Customers!$A$1:$A$1001,Customers!$G$1:$G$1001,,0)</f>
        <v>#NAME?</v>
      </c>
      <c r="I53" t="str">
        <f>INDEX(Products!$A$1:$G$49,MATCH(Orders!$D53,Products!$A$1:$A$49,0),MATCH(Orders!I$1,Products!$A$1:$G$1,0))</f>
        <v>Lib</v>
      </c>
      <c r="J53" t="str">
        <f>INDEX(Products!$A$1:$G$49,MATCH(Orders!$D53,Products!$A$1:$A$49,0),MATCH(Orders!J$1,Products!$A$1:$G$1,0))</f>
        <v>L</v>
      </c>
      <c r="K53" s="4">
        <f>INDEX(Products!$A$1:$G$49,MATCH(Orders!$D53,Products!$A$1:$A$49,0),MATCH(Orders!K$1,Products!$A$1:$G$1,0))</f>
        <v>2.5</v>
      </c>
      <c r="L53" s="5">
        <f>INDEX(Products!$A$1:$G$49,MATCH(Orders!$D53,Products!$A$1:$A$49,0),MATCH(Orders!L$1,Products!$A$1:$G$1,0))</f>
        <v>36.454999999999998</v>
      </c>
      <c r="M53" s="5">
        <f t="shared" si="0"/>
        <v>145.82</v>
      </c>
      <c r="N53" t="str">
        <f t="shared" si="1"/>
        <v>Liberica</v>
      </c>
      <c r="O53" t="str">
        <f t="shared" si="2"/>
        <v>Light</v>
      </c>
      <c r="P53" t="e">
        <f ca="1">_xlfn.XLOOKUP(Orders[[#This Row],[Customer ID]],Customers!$A$1:$A$1001,Customers!$I$1:$I$1001,,0)</f>
        <v>#NAME?</v>
      </c>
    </row>
    <row r="54" spans="1:16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e">
        <f ca="1">_xlfn.XLOOKUP(C54,Customers!$A$1:$A$1001,Customers!$B$1:$B$1001,,0)</f>
        <v>#NAME?</v>
      </c>
      <c r="G54" s="2" t="e">
        <f ca="1">IF(_xlfn.XLOOKUP(C54,Customers!$A$1:$A$1001,Customers!$C$1:$C$1001,,0)=0,"",_xlfn.XLOOKUP(C54,Customers!$A$1:$A$1001,Customers!$C$1:$C$1001,,0))</f>
        <v>#NAME?</v>
      </c>
      <c r="H54" s="2" t="e">
        <f ca="1">_xlfn.XLOOKUP(C54,Customers!$A$1:$A$1001,Customers!$G$1:$G$1001,,0)</f>
        <v>#NAME?</v>
      </c>
      <c r="I54" t="str">
        <f>INDEX(Products!$A$1:$G$49,MATCH(Orders!$D54,Products!$A$1:$A$49,0),MATCH(Orders!I$1,Products!$A$1:$G$1,0))</f>
        <v>Rob</v>
      </c>
      <c r="J54" t="str">
        <f>INDEX(Products!$A$1:$G$49,MATCH(Orders!$D54,Products!$A$1:$A$49,0),MATCH(Orders!J$1,Products!$A$1:$G$1,0))</f>
        <v>M</v>
      </c>
      <c r="K54" s="4">
        <f>INDEX(Products!$A$1:$G$49,MATCH(Orders!$D54,Products!$A$1:$A$49,0),MATCH(Orders!K$1,Products!$A$1:$G$1,0))</f>
        <v>0.5</v>
      </c>
      <c r="L54" s="5">
        <f>INDEX(Products!$A$1:$G$49,MATCH(Orders!$D54,Products!$A$1:$A$49,0),MATCH(Orders!L$1,Products!$A$1:$G$1,0))</f>
        <v>5.97</v>
      </c>
      <c r="M54" s="5">
        <f t="shared" si="0"/>
        <v>29.849999999999998</v>
      </c>
      <c r="N54" t="str">
        <f t="shared" si="1"/>
        <v>Robusta</v>
      </c>
      <c r="O54" t="str">
        <f t="shared" si="2"/>
        <v>Medium</v>
      </c>
      <c r="P54" t="e">
        <f ca="1">_xlfn.XLOOKUP(Orders[[#This Row],[Customer ID]],Customers!$A$1:$A$1001,Customers!$I$1:$I$1001,,0)</f>
        <v>#NAME?</v>
      </c>
    </row>
    <row r="55" spans="1:16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e">
        <f ca="1">_xlfn.XLOOKUP(C55,Customers!$A$1:$A$1001,Customers!$B$1:$B$1001,,0)</f>
        <v>#NAME?</v>
      </c>
      <c r="G55" s="2" t="e">
        <f ca="1">IF(_xlfn.XLOOKUP(C55,Customers!$A$1:$A$1001,Customers!$C$1:$C$1001,,0)=0,"",_xlfn.XLOOKUP(C55,Customers!$A$1:$A$1001,Customers!$C$1:$C$1001,,0))</f>
        <v>#NAME?</v>
      </c>
      <c r="H55" s="2" t="e">
        <f ca="1">_xlfn.XLOOKUP(C55,Customers!$A$1:$A$1001,Customers!$G$1:$G$1001,,0)</f>
        <v>#NAME?</v>
      </c>
      <c r="I55" t="str">
        <f>INDEX(Products!$A$1:$G$49,MATCH(Orders!$D55,Products!$A$1:$A$49,0),MATCH(Orders!I$1,Products!$A$1:$G$1,0))</f>
        <v>Lib</v>
      </c>
      <c r="J55" t="str">
        <f>INDEX(Products!$A$1:$G$49,MATCH(Orders!$D55,Products!$A$1:$A$49,0),MATCH(Orders!J$1,Products!$A$1:$G$1,0))</f>
        <v>L</v>
      </c>
      <c r="K55" s="4">
        <f>INDEX(Products!$A$1:$G$49,MATCH(Orders!$D55,Products!$A$1:$A$49,0),MATCH(Orders!K$1,Products!$A$1:$G$1,0))</f>
        <v>2.5</v>
      </c>
      <c r="L55" s="5">
        <f>INDEX(Products!$A$1:$G$49,MATCH(Orders!$D55,Products!$A$1:$A$49,0),MATCH(Orders!L$1,Products!$A$1:$G$1,0))</f>
        <v>36.454999999999998</v>
      </c>
      <c r="M55" s="5">
        <f t="shared" si="0"/>
        <v>72.91</v>
      </c>
      <c r="N55" t="str">
        <f t="shared" si="1"/>
        <v>Liberica</v>
      </c>
      <c r="O55" t="str">
        <f t="shared" si="2"/>
        <v>Light</v>
      </c>
      <c r="P55" t="e">
        <f ca="1">_xlfn.XLOOKUP(Orders[[#This Row],[Customer ID]],Customers!$A$1:$A$1001,Customers!$I$1:$I$1001,,0)</f>
        <v>#NAME?</v>
      </c>
    </row>
    <row r="56" spans="1:16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e">
        <f ca="1">_xlfn.XLOOKUP(C56,Customers!$A$1:$A$1001,Customers!$B$1:$B$1001,,0)</f>
        <v>#NAME?</v>
      </c>
      <c r="G56" s="2" t="e">
        <f ca="1">IF(_xlfn.XLOOKUP(C56,Customers!$A$1:$A$1001,Customers!$C$1:$C$1001,,0)=0,"",_xlfn.XLOOKUP(C56,Customers!$A$1:$A$1001,Customers!$C$1:$C$1001,,0))</f>
        <v>#NAME?</v>
      </c>
      <c r="H56" s="2" t="e">
        <f ca="1">_xlfn.XLOOKUP(C56,Customers!$A$1:$A$1001,Customers!$G$1:$G$1001,,0)</f>
        <v>#NAME?</v>
      </c>
      <c r="I56" t="str">
        <f>INDEX(Products!$A$1:$G$49,MATCH(Orders!$D56,Products!$A$1:$A$49,0),MATCH(Orders!I$1,Products!$A$1:$G$1,0))</f>
        <v>Lib</v>
      </c>
      <c r="J56" t="str">
        <f>INDEX(Products!$A$1:$G$49,MATCH(Orders!$D56,Products!$A$1:$A$49,0),MATCH(Orders!J$1,Products!$A$1:$G$1,0))</f>
        <v>M</v>
      </c>
      <c r="K56" s="4">
        <f>INDEX(Products!$A$1:$G$49,MATCH(Orders!$D56,Products!$A$1:$A$49,0),MATCH(Orders!K$1,Products!$A$1:$G$1,0))</f>
        <v>1</v>
      </c>
      <c r="L56" s="5">
        <f>INDEX(Products!$A$1:$G$49,MATCH(Orders!$D56,Products!$A$1:$A$49,0),MATCH(Orders!L$1,Products!$A$1:$G$1,0))</f>
        <v>14.55</v>
      </c>
      <c r="M56" s="5">
        <f t="shared" si="0"/>
        <v>72.75</v>
      </c>
      <c r="N56" t="str">
        <f t="shared" si="1"/>
        <v>Liberica</v>
      </c>
      <c r="O56" t="str">
        <f t="shared" si="2"/>
        <v>Medium</v>
      </c>
      <c r="P56" t="e">
        <f ca="1">_xlfn.XLOOKUP(Orders[[#This Row],[Customer ID]],Customers!$A$1:$A$1001,Customers!$I$1:$I$1001,,0)</f>
        <v>#NAME?</v>
      </c>
    </row>
    <row r="57" spans="1:16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e">
        <f ca="1">_xlfn.XLOOKUP(C57,Customers!$A$1:$A$1001,Customers!$B$1:$B$1001,,0)</f>
        <v>#NAME?</v>
      </c>
      <c r="G57" s="2" t="e">
        <f ca="1">IF(_xlfn.XLOOKUP(C57,Customers!$A$1:$A$1001,Customers!$C$1:$C$1001,,0)=0,"",_xlfn.XLOOKUP(C57,Customers!$A$1:$A$1001,Customers!$C$1:$C$1001,,0))</f>
        <v>#NAME?</v>
      </c>
      <c r="H57" s="2" t="e">
        <f ca="1">_xlfn.XLOOKUP(C57,Customers!$A$1:$A$1001,Customers!$G$1:$G$1001,,0)</f>
        <v>#NAME?</v>
      </c>
      <c r="I57" t="str">
        <f>INDEX(Products!$A$1:$G$49,MATCH(Orders!$D57,Products!$A$1:$A$49,0),MATCH(Orders!I$1,Products!$A$1:$G$1,0))</f>
        <v>Lib</v>
      </c>
      <c r="J57" t="str">
        <f>INDEX(Products!$A$1:$G$49,MATCH(Orders!$D57,Products!$A$1:$A$49,0),MATCH(Orders!J$1,Products!$A$1:$G$1,0))</f>
        <v>L</v>
      </c>
      <c r="K57" s="4">
        <f>INDEX(Products!$A$1:$G$49,MATCH(Orders!$D57,Products!$A$1:$A$49,0),MATCH(Orders!K$1,Products!$A$1:$G$1,0))</f>
        <v>1</v>
      </c>
      <c r="L57" s="5">
        <f>INDEX(Products!$A$1:$G$49,MATCH(Orders!$D57,Products!$A$1:$A$49,0),MATCH(Orders!L$1,Products!$A$1:$G$1,0))</f>
        <v>15.85</v>
      </c>
      <c r="M57" s="5">
        <f t="shared" si="0"/>
        <v>47.55</v>
      </c>
      <c r="N57" t="str">
        <f t="shared" si="1"/>
        <v>Liberica</v>
      </c>
      <c r="O57" t="str">
        <f t="shared" si="2"/>
        <v>Light</v>
      </c>
      <c r="P57" t="e">
        <f ca="1">_xlfn.XLOOKUP(Orders[[#This Row],[Customer ID]],Customers!$A$1:$A$1001,Customers!$I$1:$I$1001,,0)</f>
        <v>#NAME?</v>
      </c>
    </row>
    <row r="58" spans="1:16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e">
        <f ca="1">_xlfn.XLOOKUP(C58,Customers!$A$1:$A$1001,Customers!$B$1:$B$1001,,0)</f>
        <v>#NAME?</v>
      </c>
      <c r="G58" s="2" t="e">
        <f ca="1">IF(_xlfn.XLOOKUP(C58,Customers!$A$1:$A$1001,Customers!$C$1:$C$1001,,0)=0,"",_xlfn.XLOOKUP(C58,Customers!$A$1:$A$1001,Customers!$C$1:$C$1001,,0))</f>
        <v>#NAME?</v>
      </c>
      <c r="H58" s="2" t="e">
        <f ca="1">_xlfn.XLOOKUP(C58,Customers!$A$1:$A$1001,Customers!$G$1:$G$1001,,0)</f>
        <v>#NAME?</v>
      </c>
      <c r="I58" t="str">
        <f>INDEX(Products!$A$1:$G$49,MATCH(Orders!$D58,Products!$A$1:$A$49,0),MATCH(Orders!I$1,Products!$A$1:$G$1,0))</f>
        <v>Exc</v>
      </c>
      <c r="J58" t="str">
        <f>INDEX(Products!$A$1:$G$49,MATCH(Orders!$D58,Products!$A$1:$A$49,0),MATCH(Orders!J$1,Products!$A$1:$G$1,0))</f>
        <v>D</v>
      </c>
      <c r="K58" s="4">
        <f>INDEX(Products!$A$1:$G$49,MATCH(Orders!$D58,Products!$A$1:$A$49,0),MATCH(Orders!K$1,Products!$A$1:$G$1,0))</f>
        <v>0.2</v>
      </c>
      <c r="L58" s="5">
        <f>INDEX(Products!$A$1:$G$49,MATCH(Orders!$D58,Products!$A$1:$A$49,0),MATCH(Orders!L$1,Products!$A$1:$G$1,0))</f>
        <v>3.645</v>
      </c>
      <c r="M58" s="5">
        <f t="shared" si="0"/>
        <v>10.935</v>
      </c>
      <c r="N58" t="str">
        <f t="shared" si="1"/>
        <v>Excelsa</v>
      </c>
      <c r="O58" t="str">
        <f t="shared" si="2"/>
        <v>Dark</v>
      </c>
      <c r="P58" t="e">
        <f ca="1">_xlfn.XLOOKUP(Orders[[#This Row],[Customer ID]],Customers!$A$1:$A$1001,Customers!$I$1:$I$1001,,0)</f>
        <v>#NAME?</v>
      </c>
    </row>
    <row r="59" spans="1:16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e">
        <f ca="1">_xlfn.XLOOKUP(C59,Customers!$A$1:$A$1001,Customers!$B$1:$B$1001,,0)</f>
        <v>#NAME?</v>
      </c>
      <c r="G59" s="2" t="e">
        <f ca="1">IF(_xlfn.XLOOKUP(C59,Customers!$A$1:$A$1001,Customers!$C$1:$C$1001,,0)=0,"",_xlfn.XLOOKUP(C59,Customers!$A$1:$A$1001,Customers!$C$1:$C$1001,,0))</f>
        <v>#NAME?</v>
      </c>
      <c r="H59" s="2" t="e">
        <f ca="1">_xlfn.XLOOKUP(C59,Customers!$A$1:$A$1001,Customers!$G$1:$G$1001,,0)</f>
        <v>#NAME?</v>
      </c>
      <c r="I59" t="str">
        <f>INDEX(Products!$A$1:$G$49,MATCH(Orders!$D59,Products!$A$1:$A$49,0),MATCH(Orders!I$1,Products!$A$1:$G$1,0))</f>
        <v>Exc</v>
      </c>
      <c r="J59" t="str">
        <f>INDEX(Products!$A$1:$G$49,MATCH(Orders!$D59,Products!$A$1:$A$49,0),MATCH(Orders!J$1,Products!$A$1:$G$1,0))</f>
        <v>L</v>
      </c>
      <c r="K59" s="4">
        <f>INDEX(Products!$A$1:$G$49,MATCH(Orders!$D59,Products!$A$1:$A$49,0),MATCH(Orders!K$1,Products!$A$1:$G$1,0))</f>
        <v>1</v>
      </c>
      <c r="L59" s="5">
        <f>INDEX(Products!$A$1:$G$49,MATCH(Orders!$D59,Products!$A$1:$A$49,0),MATCH(Orders!L$1,Products!$A$1:$G$1,0))</f>
        <v>14.85</v>
      </c>
      <c r="M59" s="5">
        <f t="shared" si="0"/>
        <v>59.4</v>
      </c>
      <c r="N59" t="str">
        <f t="shared" si="1"/>
        <v>Excelsa</v>
      </c>
      <c r="O59" t="str">
        <f t="shared" si="2"/>
        <v>Light</v>
      </c>
      <c r="P59" t="e">
        <f ca="1">_xlfn.XLOOKUP(Orders[[#This Row],[Customer ID]],Customers!$A$1:$A$1001,Customers!$I$1:$I$1001,,0)</f>
        <v>#NAME?</v>
      </c>
    </row>
    <row r="60" spans="1:16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e">
        <f ca="1">_xlfn.XLOOKUP(C60,Customers!$A$1:$A$1001,Customers!$B$1:$B$1001,,0)</f>
        <v>#NAME?</v>
      </c>
      <c r="G60" s="2" t="e">
        <f ca="1">IF(_xlfn.XLOOKUP(C60,Customers!$A$1:$A$1001,Customers!$C$1:$C$1001,,0)=0,"",_xlfn.XLOOKUP(C60,Customers!$A$1:$A$1001,Customers!$C$1:$C$1001,,0))</f>
        <v>#NAME?</v>
      </c>
      <c r="H60" s="2" t="e">
        <f ca="1">_xlfn.XLOOKUP(C60,Customers!$A$1:$A$1001,Customers!$G$1:$G$1001,,0)</f>
        <v>#NAME?</v>
      </c>
      <c r="I60" t="str">
        <f>INDEX(Products!$A$1:$G$49,MATCH(Orders!$D60,Products!$A$1:$A$49,0),MATCH(Orders!I$1,Products!$A$1:$G$1,0))</f>
        <v>Lib</v>
      </c>
      <c r="J60" t="str">
        <f>INDEX(Products!$A$1:$G$49,MATCH(Orders!$D60,Products!$A$1:$A$49,0),MATCH(Orders!J$1,Products!$A$1:$G$1,0))</f>
        <v>D</v>
      </c>
      <c r="K60" s="4">
        <f>INDEX(Products!$A$1:$G$49,MATCH(Orders!$D60,Products!$A$1:$A$49,0),MATCH(Orders!K$1,Products!$A$1:$G$1,0))</f>
        <v>2.5</v>
      </c>
      <c r="L60" s="5">
        <f>INDEX(Products!$A$1:$G$49,MATCH(Orders!$D60,Products!$A$1:$A$49,0),MATCH(Orders!L$1,Products!$A$1:$G$1,0))</f>
        <v>29.784999999999997</v>
      </c>
      <c r="M60" s="5">
        <f t="shared" si="0"/>
        <v>89.35499999999999</v>
      </c>
      <c r="N60" t="str">
        <f t="shared" si="1"/>
        <v>Liberica</v>
      </c>
      <c r="O60" t="str">
        <f t="shared" si="2"/>
        <v>Dark</v>
      </c>
      <c r="P60" t="e">
        <f ca="1">_xlfn.XLOOKUP(Orders[[#This Row],[Customer ID]],Customers!$A$1:$A$1001,Customers!$I$1:$I$1001,,0)</f>
        <v>#NAME?</v>
      </c>
    </row>
    <row r="61" spans="1:16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e">
        <f ca="1">_xlfn.XLOOKUP(C61,Customers!$A$1:$A$1001,Customers!$B$1:$B$1001,,0)</f>
        <v>#NAME?</v>
      </c>
      <c r="G61" s="2" t="e">
        <f ca="1">IF(_xlfn.XLOOKUP(C61,Customers!$A$1:$A$1001,Customers!$C$1:$C$1001,,0)=0,"",_xlfn.XLOOKUP(C61,Customers!$A$1:$A$1001,Customers!$C$1:$C$1001,,0))</f>
        <v>#NAME?</v>
      </c>
      <c r="H61" s="2" t="e">
        <f ca="1">_xlfn.XLOOKUP(C61,Customers!$A$1:$A$1001,Customers!$G$1:$G$1001,,0)</f>
        <v>#NAME?</v>
      </c>
      <c r="I61" t="str">
        <f>INDEX(Products!$A$1:$G$49,MATCH(Orders!$D61,Products!$A$1:$A$49,0),MATCH(Orders!I$1,Products!$A$1:$G$1,0))</f>
        <v>Lib</v>
      </c>
      <c r="J61" t="str">
        <f>INDEX(Products!$A$1:$G$49,MATCH(Orders!$D61,Products!$A$1:$A$49,0),MATCH(Orders!J$1,Products!$A$1:$G$1,0))</f>
        <v>M</v>
      </c>
      <c r="K61" s="4">
        <f>INDEX(Products!$A$1:$G$49,MATCH(Orders!$D61,Products!$A$1:$A$49,0),MATCH(Orders!K$1,Products!$A$1:$G$1,0))</f>
        <v>0.5</v>
      </c>
      <c r="L61" s="5">
        <f>INDEX(Products!$A$1:$G$49,MATCH(Orders!$D61,Products!$A$1:$A$49,0),MATCH(Orders!L$1,Products!$A$1:$G$1,0))</f>
        <v>8.73</v>
      </c>
      <c r="M61" s="5">
        <f t="shared" si="0"/>
        <v>26.19</v>
      </c>
      <c r="N61" t="str">
        <f t="shared" si="1"/>
        <v>Liberica</v>
      </c>
      <c r="O61" t="str">
        <f t="shared" si="2"/>
        <v>Medium</v>
      </c>
      <c r="P61" t="e">
        <f ca="1">_xlfn.XLOOKUP(Orders[[#This Row],[Customer ID]],Customers!$A$1:$A$1001,Customers!$I$1:$I$1001,,0)</f>
        <v>#NAME?</v>
      </c>
    </row>
    <row r="62" spans="1:16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e">
        <f ca="1">_xlfn.XLOOKUP(C62,Customers!$A$1:$A$1001,Customers!$B$1:$B$1001,,0)</f>
        <v>#NAME?</v>
      </c>
      <c r="G62" s="2" t="e">
        <f ca="1">IF(_xlfn.XLOOKUP(C62,Customers!$A$1:$A$1001,Customers!$C$1:$C$1001,,0)=0,"",_xlfn.XLOOKUP(C62,Customers!$A$1:$A$1001,Customers!$C$1:$C$1001,,0))</f>
        <v>#NAME?</v>
      </c>
      <c r="H62" s="2" t="e">
        <f ca="1">_xlfn.XLOOKUP(C62,Customers!$A$1:$A$1001,Customers!$G$1:$G$1001,,0)</f>
        <v>#NAME?</v>
      </c>
      <c r="I62" t="str">
        <f>INDEX(Products!$A$1:$G$49,MATCH(Orders!$D62,Products!$A$1:$A$49,0),MATCH(Orders!I$1,Products!$A$1:$G$1,0))</f>
        <v>Ara</v>
      </c>
      <c r="J62" t="str">
        <f>INDEX(Products!$A$1:$G$49,MATCH(Orders!$D62,Products!$A$1:$A$49,0),MATCH(Orders!J$1,Products!$A$1:$G$1,0))</f>
        <v>D</v>
      </c>
      <c r="K62" s="4">
        <f>INDEX(Products!$A$1:$G$49,MATCH(Orders!$D62,Products!$A$1:$A$49,0),MATCH(Orders!K$1,Products!$A$1:$G$1,0))</f>
        <v>2.5</v>
      </c>
      <c r="L62" s="5">
        <f>INDEX(Products!$A$1:$G$49,MATCH(Orders!$D62,Products!$A$1:$A$49,0),MATCH(Orders!L$1,Products!$A$1:$G$1,0))</f>
        <v>22.884999999999998</v>
      </c>
      <c r="M62" s="5">
        <f t="shared" si="0"/>
        <v>114.42499999999998</v>
      </c>
      <c r="N62" t="str">
        <f t="shared" si="1"/>
        <v>Arabica</v>
      </c>
      <c r="O62" t="str">
        <f t="shared" si="2"/>
        <v>Dark</v>
      </c>
      <c r="P62" t="e">
        <f ca="1">_xlfn.XLOOKUP(Orders[[#This Row],[Customer ID]],Customers!$A$1:$A$1001,Customers!$I$1:$I$1001,,0)</f>
        <v>#NAME?</v>
      </c>
    </row>
    <row r="63" spans="1:16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e">
        <f ca="1">_xlfn.XLOOKUP(C63,Customers!$A$1:$A$1001,Customers!$B$1:$B$1001,,0)</f>
        <v>#NAME?</v>
      </c>
      <c r="G63" s="2" t="e">
        <f ca="1">IF(_xlfn.XLOOKUP(C63,Customers!$A$1:$A$1001,Customers!$C$1:$C$1001,,0)=0,"",_xlfn.XLOOKUP(C63,Customers!$A$1:$A$1001,Customers!$C$1:$C$1001,,0))</f>
        <v>#NAME?</v>
      </c>
      <c r="H63" s="2" t="e">
        <f ca="1">_xlfn.XLOOKUP(C63,Customers!$A$1:$A$1001,Customers!$G$1:$G$1001,,0)</f>
        <v>#NAME?</v>
      </c>
      <c r="I63" t="str">
        <f>INDEX(Products!$A$1:$G$49,MATCH(Orders!$D63,Products!$A$1:$A$49,0),MATCH(Orders!I$1,Products!$A$1:$G$1,0))</f>
        <v>Rob</v>
      </c>
      <c r="J63" t="str">
        <f>INDEX(Products!$A$1:$G$49,MATCH(Orders!$D63,Products!$A$1:$A$49,0),MATCH(Orders!J$1,Products!$A$1:$G$1,0))</f>
        <v>D</v>
      </c>
      <c r="K63" s="4">
        <f>INDEX(Products!$A$1:$G$49,MATCH(Orders!$D63,Products!$A$1:$A$49,0),MATCH(Orders!K$1,Products!$A$1:$G$1,0))</f>
        <v>0.5</v>
      </c>
      <c r="L63" s="5">
        <f>INDEX(Products!$A$1:$G$49,MATCH(Orders!$D63,Products!$A$1:$A$49,0),MATCH(Orders!L$1,Products!$A$1:$G$1,0))</f>
        <v>5.3699999999999992</v>
      </c>
      <c r="M63" s="5">
        <f t="shared" si="0"/>
        <v>26.849999999999994</v>
      </c>
      <c r="N63" t="str">
        <f t="shared" si="1"/>
        <v>Robusta</v>
      </c>
      <c r="O63" t="str">
        <f t="shared" si="2"/>
        <v>Dark</v>
      </c>
      <c r="P63" t="e">
        <f ca="1">_xlfn.XLOOKUP(Orders[[#This Row],[Customer ID]],Customers!$A$1:$A$1001,Customers!$I$1:$I$1001,,0)</f>
        <v>#NAME?</v>
      </c>
    </row>
    <row r="64" spans="1:16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e">
        <f ca="1">_xlfn.XLOOKUP(C64,Customers!$A$1:$A$1001,Customers!$B$1:$B$1001,,0)</f>
        <v>#NAME?</v>
      </c>
      <c r="G64" s="2" t="e">
        <f ca="1">IF(_xlfn.XLOOKUP(C64,Customers!$A$1:$A$1001,Customers!$C$1:$C$1001,,0)=0,"",_xlfn.XLOOKUP(C64,Customers!$A$1:$A$1001,Customers!$C$1:$C$1001,,0))</f>
        <v>#NAME?</v>
      </c>
      <c r="H64" s="2" t="e">
        <f ca="1">_xlfn.XLOOKUP(C64,Customers!$A$1:$A$1001,Customers!$G$1:$G$1001,,0)</f>
        <v>#NAME?</v>
      </c>
      <c r="I64" t="str">
        <f>INDEX(Products!$A$1:$G$49,MATCH(Orders!$D64,Products!$A$1:$A$49,0),MATCH(Orders!I$1,Products!$A$1:$G$1,0))</f>
        <v>Lib</v>
      </c>
      <c r="J64" t="str">
        <f>INDEX(Products!$A$1:$G$49,MATCH(Orders!$D64,Products!$A$1:$A$49,0),MATCH(Orders!J$1,Products!$A$1:$G$1,0))</f>
        <v>L</v>
      </c>
      <c r="K64" s="4">
        <f>INDEX(Products!$A$1:$G$49,MATCH(Orders!$D64,Products!$A$1:$A$49,0),MATCH(Orders!K$1,Products!$A$1:$G$1,0))</f>
        <v>0.2</v>
      </c>
      <c r="L64" s="5">
        <f>INDEX(Products!$A$1:$G$49,MATCH(Orders!$D64,Products!$A$1:$A$49,0),MATCH(Orders!L$1,Products!$A$1:$G$1,0))</f>
        <v>4.7549999999999999</v>
      </c>
      <c r="M64" s="5">
        <f t="shared" si="0"/>
        <v>23.774999999999999</v>
      </c>
      <c r="N64" t="str">
        <f t="shared" si="1"/>
        <v>Liberica</v>
      </c>
      <c r="O64" t="str">
        <f t="shared" si="2"/>
        <v>Light</v>
      </c>
      <c r="P64" t="e">
        <f ca="1">_xlfn.XLOOKUP(Orders[[#This Row],[Customer ID]],Customers!$A$1:$A$1001,Customers!$I$1:$I$1001,,0)</f>
        <v>#NAME?</v>
      </c>
    </row>
    <row r="65" spans="1:16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e">
        <f ca="1">_xlfn.XLOOKUP(C65,Customers!$A$1:$A$1001,Customers!$B$1:$B$1001,,0)</f>
        <v>#NAME?</v>
      </c>
      <c r="G65" s="2" t="e">
        <f ca="1">IF(_xlfn.XLOOKUP(C65,Customers!$A$1:$A$1001,Customers!$C$1:$C$1001,,0)=0,"",_xlfn.XLOOKUP(C65,Customers!$A$1:$A$1001,Customers!$C$1:$C$1001,,0))</f>
        <v>#NAME?</v>
      </c>
      <c r="H65" s="2" t="e">
        <f ca="1">_xlfn.XLOOKUP(C65,Customers!$A$1:$A$1001,Customers!$G$1:$G$1001,,0)</f>
        <v>#NAME?</v>
      </c>
      <c r="I65" t="str">
        <f>INDEX(Products!$A$1:$G$49,MATCH(Orders!$D65,Products!$A$1:$A$49,0),MATCH(Orders!I$1,Products!$A$1:$G$1,0))</f>
        <v>Ara</v>
      </c>
      <c r="J65" t="str">
        <f>INDEX(Products!$A$1:$G$49,MATCH(Orders!$D65,Products!$A$1:$A$49,0),MATCH(Orders!J$1,Products!$A$1:$G$1,0))</f>
        <v>M</v>
      </c>
      <c r="K65" s="4">
        <f>INDEX(Products!$A$1:$G$49,MATCH(Orders!$D65,Products!$A$1:$A$49,0),MATCH(Orders!K$1,Products!$A$1:$G$1,0))</f>
        <v>0.5</v>
      </c>
      <c r="L65" s="5">
        <f>INDEX(Products!$A$1:$G$49,MATCH(Orders!$D65,Products!$A$1:$A$49,0),MATCH(Orders!L$1,Products!$A$1:$G$1,0))</f>
        <v>6.75</v>
      </c>
      <c r="M65" s="5">
        <f t="shared" si="0"/>
        <v>6.75</v>
      </c>
      <c r="N65" t="str">
        <f t="shared" si="1"/>
        <v>Arabica</v>
      </c>
      <c r="O65" t="str">
        <f t="shared" si="2"/>
        <v>Medium</v>
      </c>
      <c r="P65" t="e">
        <f ca="1">_xlfn.XLOOKUP(Orders[[#This Row],[Customer ID]],Customers!$A$1:$A$1001,Customers!$I$1:$I$1001,,0)</f>
        <v>#NAME?</v>
      </c>
    </row>
    <row r="66" spans="1:16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e">
        <f ca="1">_xlfn.XLOOKUP(C66,Customers!$A$1:$A$1001,Customers!$B$1:$B$1001,,0)</f>
        <v>#NAME?</v>
      </c>
      <c r="G66" s="2" t="e">
        <f ca="1">IF(_xlfn.XLOOKUP(C66,Customers!$A$1:$A$1001,Customers!$C$1:$C$1001,,0)=0,"",_xlfn.XLOOKUP(C66,Customers!$A$1:$A$1001,Customers!$C$1:$C$1001,,0))</f>
        <v>#NAME?</v>
      </c>
      <c r="H66" s="2" t="e">
        <f ca="1">_xlfn.XLOOKUP(C66,Customers!$A$1:$A$1001,Customers!$G$1:$G$1001,,0)</f>
        <v>#NAME?</v>
      </c>
      <c r="I66" t="str">
        <f>INDEX(Products!$A$1:$G$49,MATCH(Orders!$D66,Products!$A$1:$A$49,0),MATCH(Orders!I$1,Products!$A$1:$G$1,0))</f>
        <v>Rob</v>
      </c>
      <c r="J66" t="str">
        <f>INDEX(Products!$A$1:$G$49,MATCH(Orders!$D66,Products!$A$1:$A$49,0),MATCH(Orders!J$1,Products!$A$1:$G$1,0))</f>
        <v>M</v>
      </c>
      <c r="K66" s="4">
        <f>INDEX(Products!$A$1:$G$49,MATCH(Orders!$D66,Products!$A$1:$A$49,0),MATCH(Orders!K$1,Products!$A$1:$G$1,0))</f>
        <v>0.5</v>
      </c>
      <c r="L66" s="5">
        <f>INDEX(Products!$A$1:$G$49,MATCH(Orders!$D66,Products!$A$1:$A$49,0),MATCH(Orders!L$1,Products!$A$1:$G$1,0))</f>
        <v>5.97</v>
      </c>
      <c r="M66" s="5">
        <f t="shared" si="0"/>
        <v>35.82</v>
      </c>
      <c r="N66" t="str">
        <f t="shared" si="1"/>
        <v>Robusta</v>
      </c>
      <c r="O66" t="str">
        <f t="shared" si="2"/>
        <v>Medium</v>
      </c>
      <c r="P66" t="e">
        <f ca="1">_xlfn.XLOOKUP(Orders[[#This Row],[Customer ID]],Customers!$A$1:$A$1001,Customers!$I$1:$I$1001,,0)</f>
        <v>#NAME?</v>
      </c>
    </row>
    <row r="67" spans="1:16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e">
        <f ca="1">_xlfn.XLOOKUP(C67,Customers!$A$1:$A$1001,Customers!$B$1:$B$1001,,0)</f>
        <v>#NAME?</v>
      </c>
      <c r="G67" s="2" t="e">
        <f ca="1">IF(_xlfn.XLOOKUP(C67,Customers!$A$1:$A$1001,Customers!$C$1:$C$1001,,0)=0,"",_xlfn.XLOOKUP(C67,Customers!$A$1:$A$1001,Customers!$C$1:$C$1001,,0))</f>
        <v>#NAME?</v>
      </c>
      <c r="H67" s="2" t="e">
        <f ca="1">_xlfn.XLOOKUP(C67,Customers!$A$1:$A$1001,Customers!$G$1:$G$1001,,0)</f>
        <v>#NAME?</v>
      </c>
      <c r="I67" t="str">
        <f>INDEX(Products!$A$1:$G$49,MATCH(Orders!$D67,Products!$A$1:$A$49,0),MATCH(Orders!I$1,Products!$A$1:$G$1,0))</f>
        <v>Rob</v>
      </c>
      <c r="J67" t="str">
        <f>INDEX(Products!$A$1:$G$49,MATCH(Orders!$D67,Products!$A$1:$A$49,0),MATCH(Orders!J$1,Products!$A$1:$G$1,0))</f>
        <v>D</v>
      </c>
      <c r="K67" s="4">
        <f>INDEX(Products!$A$1:$G$49,MATCH(Orders!$D67,Products!$A$1:$A$49,0),MATCH(Orders!K$1,Products!$A$1:$G$1,0))</f>
        <v>2.5</v>
      </c>
      <c r="L67" s="5">
        <f>INDEX(Products!$A$1:$G$49,MATCH(Orders!$D67,Products!$A$1:$A$49,0),MATCH(Orders!L$1,Products!$A$1:$G$1,0))</f>
        <v>20.584999999999997</v>
      </c>
      <c r="M67" s="5">
        <f t="shared" ref="M67:M130" si="3">L67*E67</f>
        <v>82.339999999999989</v>
      </c>
      <c r="N67" t="str">
        <f t="shared" ref="N67:N130" si="4">IF(I67="Rob","Robusta",IF(I67="Exc","Excelsa",IF(I67="Ara","Arabica",IF(I67="Lib","Liberica",""))))</f>
        <v>Robusta</v>
      </c>
      <c r="O67" t="str">
        <f t="shared" ref="O67:O130" si="5">IF(J67="M","Medium",IF(J67="L","Light",IF(J67="D","Dark","")))</f>
        <v>Dark</v>
      </c>
      <c r="P67" t="e">
        <f ca="1">_xlfn.XLOOKUP(Orders[[#This Row],[Customer ID]],Customers!$A$1:$A$1001,Customers!$I$1:$I$1001,,0)</f>
        <v>#NAME?</v>
      </c>
    </row>
    <row r="68" spans="1:16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e">
        <f ca="1">_xlfn.XLOOKUP(C68,Customers!$A$1:$A$1001,Customers!$B$1:$B$1001,,0)</f>
        <v>#NAME?</v>
      </c>
      <c r="G68" s="2" t="e">
        <f ca="1">IF(_xlfn.XLOOKUP(C68,Customers!$A$1:$A$1001,Customers!$C$1:$C$1001,,0)=0,"",_xlfn.XLOOKUP(C68,Customers!$A$1:$A$1001,Customers!$C$1:$C$1001,,0))</f>
        <v>#NAME?</v>
      </c>
      <c r="H68" s="2" t="e">
        <f ca="1">_xlfn.XLOOKUP(C68,Customers!$A$1:$A$1001,Customers!$G$1:$G$1001,,0)</f>
        <v>#NAME?</v>
      </c>
      <c r="I68" t="str">
        <f>INDEX(Products!$A$1:$G$49,MATCH(Orders!$D68,Products!$A$1:$A$49,0),MATCH(Orders!I$1,Products!$A$1:$G$1,0))</f>
        <v>Rob</v>
      </c>
      <c r="J68" t="str">
        <f>INDEX(Products!$A$1:$G$49,MATCH(Orders!$D68,Products!$A$1:$A$49,0),MATCH(Orders!J$1,Products!$A$1:$G$1,0))</f>
        <v>L</v>
      </c>
      <c r="K68" s="4">
        <f>INDEX(Products!$A$1:$G$49,MATCH(Orders!$D68,Products!$A$1:$A$49,0),MATCH(Orders!K$1,Products!$A$1:$G$1,0))</f>
        <v>0.5</v>
      </c>
      <c r="L68" s="5">
        <f>INDEX(Products!$A$1:$G$49,MATCH(Orders!$D68,Products!$A$1:$A$49,0),MATCH(Orders!L$1,Products!$A$1:$G$1,0))</f>
        <v>7.169999999999999</v>
      </c>
      <c r="M68" s="5">
        <f t="shared" si="3"/>
        <v>7.169999999999999</v>
      </c>
      <c r="N68" t="str">
        <f t="shared" si="4"/>
        <v>Robusta</v>
      </c>
      <c r="O68" t="str">
        <f t="shared" si="5"/>
        <v>Light</v>
      </c>
      <c r="P68" t="e">
        <f ca="1">_xlfn.XLOOKUP(Orders[[#This Row],[Customer ID]],Customers!$A$1:$A$1001,Customers!$I$1:$I$1001,,0)</f>
        <v>#NAME?</v>
      </c>
    </row>
    <row r="69" spans="1:16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e">
        <f ca="1">_xlfn.XLOOKUP(C69,Customers!$A$1:$A$1001,Customers!$B$1:$B$1001,,0)</f>
        <v>#NAME?</v>
      </c>
      <c r="G69" s="2" t="e">
        <f ca="1">IF(_xlfn.XLOOKUP(C69,Customers!$A$1:$A$1001,Customers!$C$1:$C$1001,,0)=0,"",_xlfn.XLOOKUP(C69,Customers!$A$1:$A$1001,Customers!$C$1:$C$1001,,0))</f>
        <v>#NAME?</v>
      </c>
      <c r="H69" s="2" t="e">
        <f ca="1">_xlfn.XLOOKUP(C69,Customers!$A$1:$A$1001,Customers!$G$1:$G$1001,,0)</f>
        <v>#NAME?</v>
      </c>
      <c r="I69" t="str">
        <f>INDEX(Products!$A$1:$G$49,MATCH(Orders!$D69,Products!$A$1:$A$49,0),MATCH(Orders!I$1,Products!$A$1:$G$1,0))</f>
        <v>Lib</v>
      </c>
      <c r="J69" t="str">
        <f>INDEX(Products!$A$1:$G$49,MATCH(Orders!$D69,Products!$A$1:$A$49,0),MATCH(Orders!J$1,Products!$A$1:$G$1,0))</f>
        <v>L</v>
      </c>
      <c r="K69" s="4">
        <f>INDEX(Products!$A$1:$G$49,MATCH(Orders!$D69,Products!$A$1:$A$49,0),MATCH(Orders!K$1,Products!$A$1:$G$1,0))</f>
        <v>0.2</v>
      </c>
      <c r="L69" s="5">
        <f>INDEX(Products!$A$1:$G$49,MATCH(Orders!$D69,Products!$A$1:$A$49,0),MATCH(Orders!L$1,Products!$A$1:$G$1,0))</f>
        <v>4.7549999999999999</v>
      </c>
      <c r="M69" s="5">
        <f t="shared" si="3"/>
        <v>9.51</v>
      </c>
      <c r="N69" t="str">
        <f t="shared" si="4"/>
        <v>Liberica</v>
      </c>
      <c r="O69" t="str">
        <f t="shared" si="5"/>
        <v>Light</v>
      </c>
      <c r="P69" t="e">
        <f ca="1">_xlfn.XLOOKUP(Orders[[#This Row],[Customer ID]],Customers!$A$1:$A$1001,Customers!$I$1:$I$1001,,0)</f>
        <v>#NAME?</v>
      </c>
    </row>
    <row r="70" spans="1:16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e">
        <f ca="1">_xlfn.XLOOKUP(C70,Customers!$A$1:$A$1001,Customers!$B$1:$B$1001,,0)</f>
        <v>#NAME?</v>
      </c>
      <c r="G70" s="2" t="e">
        <f ca="1">IF(_xlfn.XLOOKUP(C70,Customers!$A$1:$A$1001,Customers!$C$1:$C$1001,,0)=0,"",_xlfn.XLOOKUP(C70,Customers!$A$1:$A$1001,Customers!$C$1:$C$1001,,0))</f>
        <v>#NAME?</v>
      </c>
      <c r="H70" s="2" t="e">
        <f ca="1">_xlfn.XLOOKUP(C70,Customers!$A$1:$A$1001,Customers!$G$1:$G$1001,,0)</f>
        <v>#NAME?</v>
      </c>
      <c r="I70" t="str">
        <f>INDEX(Products!$A$1:$G$49,MATCH(Orders!$D70,Products!$A$1:$A$49,0),MATCH(Orders!I$1,Products!$A$1:$G$1,0))</f>
        <v>Rob</v>
      </c>
      <c r="J70" t="str">
        <f>INDEX(Products!$A$1:$G$49,MATCH(Orders!$D70,Products!$A$1:$A$49,0),MATCH(Orders!J$1,Products!$A$1:$G$1,0))</f>
        <v>M</v>
      </c>
      <c r="K70" s="4">
        <f>INDEX(Products!$A$1:$G$49,MATCH(Orders!$D70,Products!$A$1:$A$49,0),MATCH(Orders!K$1,Products!$A$1:$G$1,0))</f>
        <v>0.2</v>
      </c>
      <c r="L70" s="5">
        <f>INDEX(Products!$A$1:$G$49,MATCH(Orders!$D70,Products!$A$1:$A$49,0),MATCH(Orders!L$1,Products!$A$1:$G$1,0))</f>
        <v>2.9849999999999999</v>
      </c>
      <c r="M70" s="5">
        <f t="shared" si="3"/>
        <v>2.9849999999999999</v>
      </c>
      <c r="N70" t="str">
        <f t="shared" si="4"/>
        <v>Robusta</v>
      </c>
      <c r="O70" t="str">
        <f t="shared" si="5"/>
        <v>Medium</v>
      </c>
      <c r="P70" t="e">
        <f ca="1">_xlfn.XLOOKUP(Orders[[#This Row],[Customer ID]],Customers!$A$1:$A$1001,Customers!$I$1:$I$1001,,0)</f>
        <v>#NAME?</v>
      </c>
    </row>
    <row r="71" spans="1:16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e">
        <f ca="1">_xlfn.XLOOKUP(C71,Customers!$A$1:$A$1001,Customers!$B$1:$B$1001,,0)</f>
        <v>#NAME?</v>
      </c>
      <c r="G71" s="2" t="e">
        <f ca="1">IF(_xlfn.XLOOKUP(C71,Customers!$A$1:$A$1001,Customers!$C$1:$C$1001,,0)=0,"",_xlfn.XLOOKUP(C71,Customers!$A$1:$A$1001,Customers!$C$1:$C$1001,,0))</f>
        <v>#NAME?</v>
      </c>
      <c r="H71" s="2" t="e">
        <f ca="1">_xlfn.XLOOKUP(C71,Customers!$A$1:$A$1001,Customers!$G$1:$G$1001,,0)</f>
        <v>#NAME?</v>
      </c>
      <c r="I71" t="str">
        <f>INDEX(Products!$A$1:$G$49,MATCH(Orders!$D71,Products!$A$1:$A$49,0),MATCH(Orders!I$1,Products!$A$1:$G$1,0))</f>
        <v>Rob</v>
      </c>
      <c r="J71" t="str">
        <f>INDEX(Products!$A$1:$G$49,MATCH(Orders!$D71,Products!$A$1:$A$49,0),MATCH(Orders!J$1,Products!$A$1:$G$1,0))</f>
        <v>M</v>
      </c>
      <c r="K71" s="4">
        <f>INDEX(Products!$A$1:$G$49,MATCH(Orders!$D71,Products!$A$1:$A$49,0),MATCH(Orders!K$1,Products!$A$1:$G$1,0))</f>
        <v>1</v>
      </c>
      <c r="L71" s="5">
        <f>INDEX(Products!$A$1:$G$49,MATCH(Orders!$D71,Products!$A$1:$A$49,0),MATCH(Orders!L$1,Products!$A$1:$G$1,0))</f>
        <v>9.9499999999999993</v>
      </c>
      <c r="M71" s="5">
        <f t="shared" si="3"/>
        <v>59.699999999999996</v>
      </c>
      <c r="N71" t="str">
        <f t="shared" si="4"/>
        <v>Robusta</v>
      </c>
      <c r="O71" t="str">
        <f t="shared" si="5"/>
        <v>Medium</v>
      </c>
      <c r="P71" t="e">
        <f ca="1">_xlfn.XLOOKUP(Orders[[#This Row],[Customer ID]],Customers!$A$1:$A$1001,Customers!$I$1:$I$1001,,0)</f>
        <v>#NAME?</v>
      </c>
    </row>
    <row r="72" spans="1:16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e">
        <f ca="1">_xlfn.XLOOKUP(C72,Customers!$A$1:$A$1001,Customers!$B$1:$B$1001,,0)</f>
        <v>#NAME?</v>
      </c>
      <c r="G72" s="2" t="e">
        <f ca="1">IF(_xlfn.XLOOKUP(C72,Customers!$A$1:$A$1001,Customers!$C$1:$C$1001,,0)=0,"",_xlfn.XLOOKUP(C72,Customers!$A$1:$A$1001,Customers!$C$1:$C$1001,,0))</f>
        <v>#NAME?</v>
      </c>
      <c r="H72" s="2" t="e">
        <f ca="1">_xlfn.XLOOKUP(C72,Customers!$A$1:$A$1001,Customers!$G$1:$G$1001,,0)</f>
        <v>#NAME?</v>
      </c>
      <c r="I72" t="str">
        <f>INDEX(Products!$A$1:$G$49,MATCH(Orders!$D72,Products!$A$1:$A$49,0),MATCH(Orders!I$1,Products!$A$1:$G$1,0))</f>
        <v>Exc</v>
      </c>
      <c r="J72" t="str">
        <f>INDEX(Products!$A$1:$G$49,MATCH(Orders!$D72,Products!$A$1:$A$49,0),MATCH(Orders!J$1,Products!$A$1:$G$1,0))</f>
        <v>L</v>
      </c>
      <c r="K72" s="4">
        <f>INDEX(Products!$A$1:$G$49,MATCH(Orders!$D72,Products!$A$1:$A$49,0),MATCH(Orders!K$1,Products!$A$1:$G$1,0))</f>
        <v>2.5</v>
      </c>
      <c r="L72" s="5">
        <f>INDEX(Products!$A$1:$G$49,MATCH(Orders!$D72,Products!$A$1:$A$49,0),MATCH(Orders!L$1,Products!$A$1:$G$1,0))</f>
        <v>34.154999999999994</v>
      </c>
      <c r="M72" s="5">
        <f t="shared" si="3"/>
        <v>136.61999999999998</v>
      </c>
      <c r="N72" t="str">
        <f t="shared" si="4"/>
        <v>Excelsa</v>
      </c>
      <c r="O72" t="str">
        <f t="shared" si="5"/>
        <v>Light</v>
      </c>
      <c r="P72" t="e">
        <f ca="1">_xlfn.XLOOKUP(Orders[[#This Row],[Customer ID]],Customers!$A$1:$A$1001,Customers!$I$1:$I$1001,,0)</f>
        <v>#NAME?</v>
      </c>
    </row>
    <row r="73" spans="1:16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e">
        <f ca="1">_xlfn.XLOOKUP(C73,Customers!$A$1:$A$1001,Customers!$B$1:$B$1001,,0)</f>
        <v>#NAME?</v>
      </c>
      <c r="G73" s="2" t="e">
        <f ca="1">IF(_xlfn.XLOOKUP(C73,Customers!$A$1:$A$1001,Customers!$C$1:$C$1001,,0)=0,"",_xlfn.XLOOKUP(C73,Customers!$A$1:$A$1001,Customers!$C$1:$C$1001,,0))</f>
        <v>#NAME?</v>
      </c>
      <c r="H73" s="2" t="e">
        <f ca="1">_xlfn.XLOOKUP(C73,Customers!$A$1:$A$1001,Customers!$G$1:$G$1001,,0)</f>
        <v>#NAME?</v>
      </c>
      <c r="I73" t="str">
        <f>INDEX(Products!$A$1:$G$49,MATCH(Orders!$D73,Products!$A$1:$A$49,0),MATCH(Orders!I$1,Products!$A$1:$G$1,0))</f>
        <v>Lib</v>
      </c>
      <c r="J73" t="str">
        <f>INDEX(Products!$A$1:$G$49,MATCH(Orders!$D73,Products!$A$1:$A$49,0),MATCH(Orders!J$1,Products!$A$1:$G$1,0))</f>
        <v>L</v>
      </c>
      <c r="K73" s="4">
        <f>INDEX(Products!$A$1:$G$49,MATCH(Orders!$D73,Products!$A$1:$A$49,0),MATCH(Orders!K$1,Products!$A$1:$G$1,0))</f>
        <v>0.2</v>
      </c>
      <c r="L73" s="5">
        <f>INDEX(Products!$A$1:$G$49,MATCH(Orders!$D73,Products!$A$1:$A$49,0),MATCH(Orders!L$1,Products!$A$1:$G$1,0))</f>
        <v>4.7549999999999999</v>
      </c>
      <c r="M73" s="5">
        <f t="shared" si="3"/>
        <v>9.51</v>
      </c>
      <c r="N73" t="str">
        <f t="shared" si="4"/>
        <v>Liberica</v>
      </c>
      <c r="O73" t="str">
        <f t="shared" si="5"/>
        <v>Light</v>
      </c>
      <c r="P73" t="e">
        <f ca="1">_xlfn.XLOOKUP(Orders[[#This Row],[Customer ID]],Customers!$A$1:$A$1001,Customers!$I$1:$I$1001,,0)</f>
        <v>#NAME?</v>
      </c>
    </row>
    <row r="74" spans="1:16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e">
        <f ca="1">_xlfn.XLOOKUP(C74,Customers!$A$1:$A$1001,Customers!$B$1:$B$1001,,0)</f>
        <v>#NAME?</v>
      </c>
      <c r="G74" s="2" t="e">
        <f ca="1">IF(_xlfn.XLOOKUP(C74,Customers!$A$1:$A$1001,Customers!$C$1:$C$1001,,0)=0,"",_xlfn.XLOOKUP(C74,Customers!$A$1:$A$1001,Customers!$C$1:$C$1001,,0))</f>
        <v>#NAME?</v>
      </c>
      <c r="H74" s="2" t="e">
        <f ca="1">_xlfn.XLOOKUP(C74,Customers!$A$1:$A$1001,Customers!$G$1:$G$1001,,0)</f>
        <v>#NAME?</v>
      </c>
      <c r="I74" t="str">
        <f>INDEX(Products!$A$1:$G$49,MATCH(Orders!$D74,Products!$A$1:$A$49,0),MATCH(Orders!I$1,Products!$A$1:$G$1,0))</f>
        <v>Ara</v>
      </c>
      <c r="J74" t="str">
        <f>INDEX(Products!$A$1:$G$49,MATCH(Orders!$D74,Products!$A$1:$A$49,0),MATCH(Orders!J$1,Products!$A$1:$G$1,0))</f>
        <v>M</v>
      </c>
      <c r="K74" s="4">
        <f>INDEX(Products!$A$1:$G$49,MATCH(Orders!$D74,Products!$A$1:$A$49,0),MATCH(Orders!K$1,Products!$A$1:$G$1,0))</f>
        <v>2.5</v>
      </c>
      <c r="L74" s="5">
        <f>INDEX(Products!$A$1:$G$49,MATCH(Orders!$D74,Products!$A$1:$A$49,0),MATCH(Orders!L$1,Products!$A$1:$G$1,0))</f>
        <v>25.874999999999996</v>
      </c>
      <c r="M74" s="5">
        <f t="shared" si="3"/>
        <v>77.624999999999986</v>
      </c>
      <c r="N74" t="str">
        <f t="shared" si="4"/>
        <v>Arabica</v>
      </c>
      <c r="O74" t="str">
        <f t="shared" si="5"/>
        <v>Medium</v>
      </c>
      <c r="P74" t="e">
        <f ca="1">_xlfn.XLOOKUP(Orders[[#This Row],[Customer ID]],Customers!$A$1:$A$1001,Customers!$I$1:$I$1001,,0)</f>
        <v>#NAME?</v>
      </c>
    </row>
    <row r="75" spans="1:16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e">
        <f ca="1">_xlfn.XLOOKUP(C75,Customers!$A$1:$A$1001,Customers!$B$1:$B$1001,,0)</f>
        <v>#NAME?</v>
      </c>
      <c r="G75" s="2" t="e">
        <f ca="1">IF(_xlfn.XLOOKUP(C75,Customers!$A$1:$A$1001,Customers!$C$1:$C$1001,,0)=0,"",_xlfn.XLOOKUP(C75,Customers!$A$1:$A$1001,Customers!$C$1:$C$1001,,0))</f>
        <v>#NAME?</v>
      </c>
      <c r="H75" s="2" t="e">
        <f ca="1">_xlfn.XLOOKUP(C75,Customers!$A$1:$A$1001,Customers!$G$1:$G$1001,,0)</f>
        <v>#NAME?</v>
      </c>
      <c r="I75" t="str">
        <f>INDEX(Products!$A$1:$G$49,MATCH(Orders!$D75,Products!$A$1:$A$49,0),MATCH(Orders!I$1,Products!$A$1:$G$1,0))</f>
        <v>Lib</v>
      </c>
      <c r="J75" t="str">
        <f>INDEX(Products!$A$1:$G$49,MATCH(Orders!$D75,Products!$A$1:$A$49,0),MATCH(Orders!J$1,Products!$A$1:$G$1,0))</f>
        <v>M</v>
      </c>
      <c r="K75" s="4">
        <f>INDEX(Products!$A$1:$G$49,MATCH(Orders!$D75,Products!$A$1:$A$49,0),MATCH(Orders!K$1,Products!$A$1:$G$1,0))</f>
        <v>0.2</v>
      </c>
      <c r="L75" s="5">
        <f>INDEX(Products!$A$1:$G$49,MATCH(Orders!$D75,Products!$A$1:$A$49,0),MATCH(Orders!L$1,Products!$A$1:$G$1,0))</f>
        <v>4.3650000000000002</v>
      </c>
      <c r="M75" s="5">
        <f t="shared" si="3"/>
        <v>21.825000000000003</v>
      </c>
      <c r="N75" t="str">
        <f t="shared" si="4"/>
        <v>Liberica</v>
      </c>
      <c r="O75" t="str">
        <f t="shared" si="5"/>
        <v>Medium</v>
      </c>
      <c r="P75" t="e">
        <f ca="1">_xlfn.XLOOKUP(Orders[[#This Row],[Customer ID]],Customers!$A$1:$A$1001,Customers!$I$1:$I$1001,,0)</f>
        <v>#NAME?</v>
      </c>
    </row>
    <row r="76" spans="1:16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e">
        <f ca="1">_xlfn.XLOOKUP(C76,Customers!$A$1:$A$1001,Customers!$B$1:$B$1001,,0)</f>
        <v>#NAME?</v>
      </c>
      <c r="G76" s="2" t="e">
        <f ca="1">IF(_xlfn.XLOOKUP(C76,Customers!$A$1:$A$1001,Customers!$C$1:$C$1001,,0)=0,"",_xlfn.XLOOKUP(C76,Customers!$A$1:$A$1001,Customers!$C$1:$C$1001,,0))</f>
        <v>#NAME?</v>
      </c>
      <c r="H76" s="2" t="e">
        <f ca="1">_xlfn.XLOOKUP(C76,Customers!$A$1:$A$1001,Customers!$G$1:$G$1001,,0)</f>
        <v>#NAME?</v>
      </c>
      <c r="I76" t="str">
        <f>INDEX(Products!$A$1:$G$49,MATCH(Orders!$D76,Products!$A$1:$A$49,0),MATCH(Orders!I$1,Products!$A$1:$G$1,0))</f>
        <v>Exc</v>
      </c>
      <c r="J76" t="str">
        <f>INDEX(Products!$A$1:$G$49,MATCH(Orders!$D76,Products!$A$1:$A$49,0),MATCH(Orders!J$1,Products!$A$1:$G$1,0))</f>
        <v>L</v>
      </c>
      <c r="K76" s="4">
        <f>INDEX(Products!$A$1:$G$49,MATCH(Orders!$D76,Products!$A$1:$A$49,0),MATCH(Orders!K$1,Products!$A$1:$G$1,0))</f>
        <v>0.5</v>
      </c>
      <c r="L76" s="5">
        <f>INDEX(Products!$A$1:$G$49,MATCH(Orders!$D76,Products!$A$1:$A$49,0),MATCH(Orders!L$1,Products!$A$1:$G$1,0))</f>
        <v>8.91</v>
      </c>
      <c r="M76" s="5">
        <f t="shared" si="3"/>
        <v>17.82</v>
      </c>
      <c r="N76" t="str">
        <f t="shared" si="4"/>
        <v>Excelsa</v>
      </c>
      <c r="O76" t="str">
        <f t="shared" si="5"/>
        <v>Light</v>
      </c>
      <c r="P76" t="e">
        <f ca="1">_xlfn.XLOOKUP(Orders[[#This Row],[Customer ID]],Customers!$A$1:$A$1001,Customers!$I$1:$I$1001,,0)</f>
        <v>#NAME?</v>
      </c>
    </row>
    <row r="77" spans="1:16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e">
        <f ca="1">_xlfn.XLOOKUP(C77,Customers!$A$1:$A$1001,Customers!$B$1:$B$1001,,0)</f>
        <v>#NAME?</v>
      </c>
      <c r="G77" s="2" t="e">
        <f ca="1">IF(_xlfn.XLOOKUP(C77,Customers!$A$1:$A$1001,Customers!$C$1:$C$1001,,0)=0,"",_xlfn.XLOOKUP(C77,Customers!$A$1:$A$1001,Customers!$C$1:$C$1001,,0))</f>
        <v>#NAME?</v>
      </c>
      <c r="H77" s="2" t="e">
        <f ca="1">_xlfn.XLOOKUP(C77,Customers!$A$1:$A$1001,Customers!$G$1:$G$1001,,0)</f>
        <v>#NAME?</v>
      </c>
      <c r="I77" t="str">
        <f>INDEX(Products!$A$1:$G$49,MATCH(Orders!$D77,Products!$A$1:$A$49,0),MATCH(Orders!I$1,Products!$A$1:$G$1,0))</f>
        <v>Rob</v>
      </c>
      <c r="J77" t="str">
        <f>INDEX(Products!$A$1:$G$49,MATCH(Orders!$D77,Products!$A$1:$A$49,0),MATCH(Orders!J$1,Products!$A$1:$G$1,0))</f>
        <v>D</v>
      </c>
      <c r="K77" s="4">
        <f>INDEX(Products!$A$1:$G$49,MATCH(Orders!$D77,Products!$A$1:$A$49,0),MATCH(Orders!K$1,Products!$A$1:$G$1,0))</f>
        <v>1</v>
      </c>
      <c r="L77" s="5">
        <f>INDEX(Products!$A$1:$G$49,MATCH(Orders!$D77,Products!$A$1:$A$49,0),MATCH(Orders!L$1,Products!$A$1:$G$1,0))</f>
        <v>8.9499999999999993</v>
      </c>
      <c r="M77" s="5">
        <f t="shared" si="3"/>
        <v>53.699999999999996</v>
      </c>
      <c r="N77" t="str">
        <f t="shared" si="4"/>
        <v>Robusta</v>
      </c>
      <c r="O77" t="str">
        <f t="shared" si="5"/>
        <v>Dark</v>
      </c>
      <c r="P77" t="e">
        <f ca="1">_xlfn.XLOOKUP(Orders[[#This Row],[Customer ID]],Customers!$A$1:$A$1001,Customers!$I$1:$I$1001,,0)</f>
        <v>#NAME?</v>
      </c>
    </row>
    <row r="78" spans="1:16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e">
        <f ca="1">_xlfn.XLOOKUP(C78,Customers!$A$1:$A$1001,Customers!$B$1:$B$1001,,0)</f>
        <v>#NAME?</v>
      </c>
      <c r="G78" s="2" t="e">
        <f ca="1">IF(_xlfn.XLOOKUP(C78,Customers!$A$1:$A$1001,Customers!$C$1:$C$1001,,0)=0,"",_xlfn.XLOOKUP(C78,Customers!$A$1:$A$1001,Customers!$C$1:$C$1001,,0))</f>
        <v>#NAME?</v>
      </c>
      <c r="H78" s="2" t="e">
        <f ca="1">_xlfn.XLOOKUP(C78,Customers!$A$1:$A$1001,Customers!$G$1:$G$1001,,0)</f>
        <v>#NAME?</v>
      </c>
      <c r="I78" t="str">
        <f>INDEX(Products!$A$1:$G$49,MATCH(Orders!$D78,Products!$A$1:$A$49,0),MATCH(Orders!I$1,Products!$A$1:$G$1,0))</f>
        <v>Rob</v>
      </c>
      <c r="J78" t="str">
        <f>INDEX(Products!$A$1:$G$49,MATCH(Orders!$D78,Products!$A$1:$A$49,0),MATCH(Orders!J$1,Products!$A$1:$G$1,0))</f>
        <v>L</v>
      </c>
      <c r="K78" s="4">
        <f>INDEX(Products!$A$1:$G$49,MATCH(Orders!$D78,Products!$A$1:$A$49,0),MATCH(Orders!K$1,Products!$A$1:$G$1,0))</f>
        <v>0.2</v>
      </c>
      <c r="L78" s="5">
        <f>INDEX(Products!$A$1:$G$49,MATCH(Orders!$D78,Products!$A$1:$A$49,0),MATCH(Orders!L$1,Products!$A$1:$G$1,0))</f>
        <v>3.5849999999999995</v>
      </c>
      <c r="M78" s="5">
        <f t="shared" si="3"/>
        <v>3.5849999999999995</v>
      </c>
      <c r="N78" t="str">
        <f t="shared" si="4"/>
        <v>Robusta</v>
      </c>
      <c r="O78" t="str">
        <f t="shared" si="5"/>
        <v>Light</v>
      </c>
      <c r="P78" t="e">
        <f ca="1">_xlfn.XLOOKUP(Orders[[#This Row],[Customer ID]],Customers!$A$1:$A$1001,Customers!$I$1:$I$1001,,0)</f>
        <v>#NAME?</v>
      </c>
    </row>
    <row r="79" spans="1:16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e">
        <f ca="1">_xlfn.XLOOKUP(C79,Customers!$A$1:$A$1001,Customers!$B$1:$B$1001,,0)</f>
        <v>#NAME?</v>
      </c>
      <c r="G79" s="2" t="e">
        <f ca="1">IF(_xlfn.XLOOKUP(C79,Customers!$A$1:$A$1001,Customers!$C$1:$C$1001,,0)=0,"",_xlfn.XLOOKUP(C79,Customers!$A$1:$A$1001,Customers!$C$1:$C$1001,,0))</f>
        <v>#NAME?</v>
      </c>
      <c r="H79" s="2" t="e">
        <f ca="1">_xlfn.XLOOKUP(C79,Customers!$A$1:$A$1001,Customers!$G$1:$G$1001,,0)</f>
        <v>#NAME?</v>
      </c>
      <c r="I79" t="str">
        <f>INDEX(Products!$A$1:$G$49,MATCH(Orders!$D79,Products!$A$1:$A$49,0),MATCH(Orders!I$1,Products!$A$1:$G$1,0))</f>
        <v>Exc</v>
      </c>
      <c r="J79" t="str">
        <f>INDEX(Products!$A$1:$G$49,MATCH(Orders!$D79,Products!$A$1:$A$49,0),MATCH(Orders!J$1,Products!$A$1:$G$1,0))</f>
        <v>D</v>
      </c>
      <c r="K79" s="4">
        <f>INDEX(Products!$A$1:$G$49,MATCH(Orders!$D79,Products!$A$1:$A$49,0),MATCH(Orders!K$1,Products!$A$1:$G$1,0))</f>
        <v>0.2</v>
      </c>
      <c r="L79" s="5">
        <f>INDEX(Products!$A$1:$G$49,MATCH(Orders!$D79,Products!$A$1:$A$49,0),MATCH(Orders!L$1,Products!$A$1:$G$1,0))</f>
        <v>3.645</v>
      </c>
      <c r="M79" s="5">
        <f t="shared" si="3"/>
        <v>7.29</v>
      </c>
      <c r="N79" t="str">
        <f t="shared" si="4"/>
        <v>Excelsa</v>
      </c>
      <c r="O79" t="str">
        <f t="shared" si="5"/>
        <v>Dark</v>
      </c>
      <c r="P79" t="e">
        <f ca="1">_xlfn.XLOOKUP(Orders[[#This Row],[Customer ID]],Customers!$A$1:$A$1001,Customers!$I$1:$I$1001,,0)</f>
        <v>#NAME?</v>
      </c>
    </row>
    <row r="80" spans="1:16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e">
        <f ca="1">_xlfn.XLOOKUP(C80,Customers!$A$1:$A$1001,Customers!$B$1:$B$1001,,0)</f>
        <v>#NAME?</v>
      </c>
      <c r="G80" s="2" t="e">
        <f ca="1">IF(_xlfn.XLOOKUP(C80,Customers!$A$1:$A$1001,Customers!$C$1:$C$1001,,0)=0,"",_xlfn.XLOOKUP(C80,Customers!$A$1:$A$1001,Customers!$C$1:$C$1001,,0))</f>
        <v>#NAME?</v>
      </c>
      <c r="H80" s="2" t="e">
        <f ca="1">_xlfn.XLOOKUP(C80,Customers!$A$1:$A$1001,Customers!$G$1:$G$1001,,0)</f>
        <v>#NAME?</v>
      </c>
      <c r="I80" t="str">
        <f>INDEX(Products!$A$1:$G$49,MATCH(Orders!$D80,Products!$A$1:$A$49,0),MATCH(Orders!I$1,Products!$A$1:$G$1,0))</f>
        <v>Ara</v>
      </c>
      <c r="J80" t="str">
        <f>INDEX(Products!$A$1:$G$49,MATCH(Orders!$D80,Products!$A$1:$A$49,0),MATCH(Orders!J$1,Products!$A$1:$G$1,0))</f>
        <v>M</v>
      </c>
      <c r="K80" s="4">
        <f>INDEX(Products!$A$1:$G$49,MATCH(Orders!$D80,Products!$A$1:$A$49,0),MATCH(Orders!K$1,Products!$A$1:$G$1,0))</f>
        <v>0.5</v>
      </c>
      <c r="L80" s="5">
        <f>INDEX(Products!$A$1:$G$49,MATCH(Orders!$D80,Products!$A$1:$A$49,0),MATCH(Orders!L$1,Products!$A$1:$G$1,0))</f>
        <v>6.75</v>
      </c>
      <c r="M80" s="5">
        <f t="shared" si="3"/>
        <v>40.5</v>
      </c>
      <c r="N80" t="str">
        <f t="shared" si="4"/>
        <v>Arabica</v>
      </c>
      <c r="O80" t="str">
        <f t="shared" si="5"/>
        <v>Medium</v>
      </c>
      <c r="P80" t="e">
        <f ca="1">_xlfn.XLOOKUP(Orders[[#This Row],[Customer ID]],Customers!$A$1:$A$1001,Customers!$I$1:$I$1001,,0)</f>
        <v>#NAME?</v>
      </c>
    </row>
    <row r="81" spans="1:16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e">
        <f ca="1">_xlfn.XLOOKUP(C81,Customers!$A$1:$A$1001,Customers!$B$1:$B$1001,,0)</f>
        <v>#NAME?</v>
      </c>
      <c r="G81" s="2" t="e">
        <f ca="1">IF(_xlfn.XLOOKUP(C81,Customers!$A$1:$A$1001,Customers!$C$1:$C$1001,,0)=0,"",_xlfn.XLOOKUP(C81,Customers!$A$1:$A$1001,Customers!$C$1:$C$1001,,0))</f>
        <v>#NAME?</v>
      </c>
      <c r="H81" s="2" t="e">
        <f ca="1">_xlfn.XLOOKUP(C81,Customers!$A$1:$A$1001,Customers!$G$1:$G$1001,,0)</f>
        <v>#NAME?</v>
      </c>
      <c r="I81" t="str">
        <f>INDEX(Products!$A$1:$G$49,MATCH(Orders!$D81,Products!$A$1:$A$49,0),MATCH(Orders!I$1,Products!$A$1:$G$1,0))</f>
        <v>Rob</v>
      </c>
      <c r="J81" t="str">
        <f>INDEX(Products!$A$1:$G$49,MATCH(Orders!$D81,Products!$A$1:$A$49,0),MATCH(Orders!J$1,Products!$A$1:$G$1,0))</f>
        <v>L</v>
      </c>
      <c r="K81" s="4">
        <f>INDEX(Products!$A$1:$G$49,MATCH(Orders!$D81,Products!$A$1:$A$49,0),MATCH(Orders!K$1,Products!$A$1:$G$1,0))</f>
        <v>1</v>
      </c>
      <c r="L81" s="5">
        <f>INDEX(Products!$A$1:$G$49,MATCH(Orders!$D81,Products!$A$1:$A$49,0),MATCH(Orders!L$1,Products!$A$1:$G$1,0))</f>
        <v>11.95</v>
      </c>
      <c r="M81" s="5">
        <f t="shared" si="3"/>
        <v>47.8</v>
      </c>
      <c r="N81" t="str">
        <f t="shared" si="4"/>
        <v>Robusta</v>
      </c>
      <c r="O81" t="str">
        <f t="shared" si="5"/>
        <v>Light</v>
      </c>
      <c r="P81" t="e">
        <f ca="1">_xlfn.XLOOKUP(Orders[[#This Row],[Customer ID]],Customers!$A$1:$A$1001,Customers!$I$1:$I$1001,,0)</f>
        <v>#NAME?</v>
      </c>
    </row>
    <row r="82" spans="1:16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e">
        <f ca="1">_xlfn.XLOOKUP(C82,Customers!$A$1:$A$1001,Customers!$B$1:$B$1001,,0)</f>
        <v>#NAME?</v>
      </c>
      <c r="G82" s="2" t="e">
        <f ca="1">IF(_xlfn.XLOOKUP(C82,Customers!$A$1:$A$1001,Customers!$C$1:$C$1001,,0)=0,"",_xlfn.XLOOKUP(C82,Customers!$A$1:$A$1001,Customers!$C$1:$C$1001,,0))</f>
        <v>#NAME?</v>
      </c>
      <c r="H82" s="2" t="e">
        <f ca="1">_xlfn.XLOOKUP(C82,Customers!$A$1:$A$1001,Customers!$G$1:$G$1001,,0)</f>
        <v>#NAME?</v>
      </c>
      <c r="I82" t="str">
        <f>INDEX(Products!$A$1:$G$49,MATCH(Orders!$D82,Products!$A$1:$A$49,0),MATCH(Orders!I$1,Products!$A$1:$G$1,0))</f>
        <v>Ara</v>
      </c>
      <c r="J82" t="str">
        <f>INDEX(Products!$A$1:$G$49,MATCH(Orders!$D82,Products!$A$1:$A$49,0),MATCH(Orders!J$1,Products!$A$1:$G$1,0))</f>
        <v>L</v>
      </c>
      <c r="K82" s="4">
        <f>INDEX(Products!$A$1:$G$49,MATCH(Orders!$D82,Products!$A$1:$A$49,0),MATCH(Orders!K$1,Products!$A$1:$G$1,0))</f>
        <v>0.5</v>
      </c>
      <c r="L82" s="5">
        <f>INDEX(Products!$A$1:$G$49,MATCH(Orders!$D82,Products!$A$1:$A$49,0),MATCH(Orders!L$1,Products!$A$1:$G$1,0))</f>
        <v>7.77</v>
      </c>
      <c r="M82" s="5">
        <f t="shared" si="3"/>
        <v>38.849999999999994</v>
      </c>
      <c r="N82" t="str">
        <f t="shared" si="4"/>
        <v>Arabica</v>
      </c>
      <c r="O82" t="str">
        <f t="shared" si="5"/>
        <v>Light</v>
      </c>
      <c r="P82" t="e">
        <f ca="1">_xlfn.XLOOKUP(Orders[[#This Row],[Customer ID]],Customers!$A$1:$A$1001,Customers!$I$1:$I$1001,,0)</f>
        <v>#NAME?</v>
      </c>
    </row>
    <row r="83" spans="1:16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e">
        <f ca="1">_xlfn.XLOOKUP(C83,Customers!$A$1:$A$1001,Customers!$B$1:$B$1001,,0)</f>
        <v>#NAME?</v>
      </c>
      <c r="G83" s="2" t="e">
        <f ca="1">IF(_xlfn.XLOOKUP(C83,Customers!$A$1:$A$1001,Customers!$C$1:$C$1001,,0)=0,"",_xlfn.XLOOKUP(C83,Customers!$A$1:$A$1001,Customers!$C$1:$C$1001,,0))</f>
        <v>#NAME?</v>
      </c>
      <c r="H83" s="2" t="e">
        <f ca="1">_xlfn.XLOOKUP(C83,Customers!$A$1:$A$1001,Customers!$G$1:$G$1001,,0)</f>
        <v>#NAME?</v>
      </c>
      <c r="I83" t="str">
        <f>INDEX(Products!$A$1:$G$49,MATCH(Orders!$D83,Products!$A$1:$A$49,0),MATCH(Orders!I$1,Products!$A$1:$G$1,0))</f>
        <v>Lib</v>
      </c>
      <c r="J83" t="str">
        <f>INDEX(Products!$A$1:$G$49,MATCH(Orders!$D83,Products!$A$1:$A$49,0),MATCH(Orders!J$1,Products!$A$1:$G$1,0))</f>
        <v>L</v>
      </c>
      <c r="K83" s="4">
        <f>INDEX(Products!$A$1:$G$49,MATCH(Orders!$D83,Products!$A$1:$A$49,0),MATCH(Orders!K$1,Products!$A$1:$G$1,0))</f>
        <v>2.5</v>
      </c>
      <c r="L83" s="5">
        <f>INDEX(Products!$A$1:$G$49,MATCH(Orders!$D83,Products!$A$1:$A$49,0),MATCH(Orders!L$1,Products!$A$1:$G$1,0))</f>
        <v>36.454999999999998</v>
      </c>
      <c r="M83" s="5">
        <f t="shared" si="3"/>
        <v>109.36499999999999</v>
      </c>
      <c r="N83" t="str">
        <f t="shared" si="4"/>
        <v>Liberica</v>
      </c>
      <c r="O83" t="str">
        <f t="shared" si="5"/>
        <v>Light</v>
      </c>
      <c r="P83" t="e">
        <f ca="1">_xlfn.XLOOKUP(Orders[[#This Row],[Customer ID]],Customers!$A$1:$A$1001,Customers!$I$1:$I$1001,,0)</f>
        <v>#NAME?</v>
      </c>
    </row>
    <row r="84" spans="1:16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e">
        <f ca="1">_xlfn.XLOOKUP(C84,Customers!$A$1:$A$1001,Customers!$B$1:$B$1001,,0)</f>
        <v>#NAME?</v>
      </c>
      <c r="G84" s="2" t="e">
        <f ca="1">IF(_xlfn.XLOOKUP(C84,Customers!$A$1:$A$1001,Customers!$C$1:$C$1001,,0)=0,"",_xlfn.XLOOKUP(C84,Customers!$A$1:$A$1001,Customers!$C$1:$C$1001,,0))</f>
        <v>#NAME?</v>
      </c>
      <c r="H84" s="2" t="e">
        <f ca="1">_xlfn.XLOOKUP(C84,Customers!$A$1:$A$1001,Customers!$G$1:$G$1001,,0)</f>
        <v>#NAME?</v>
      </c>
      <c r="I84" t="str">
        <f>INDEX(Products!$A$1:$G$49,MATCH(Orders!$D84,Products!$A$1:$A$49,0),MATCH(Orders!I$1,Products!$A$1:$G$1,0))</f>
        <v>Lib</v>
      </c>
      <c r="J84" t="str">
        <f>INDEX(Products!$A$1:$G$49,MATCH(Orders!$D84,Products!$A$1:$A$49,0),MATCH(Orders!J$1,Products!$A$1:$G$1,0))</f>
        <v>M</v>
      </c>
      <c r="K84" s="4">
        <f>INDEX(Products!$A$1:$G$49,MATCH(Orders!$D84,Products!$A$1:$A$49,0),MATCH(Orders!K$1,Products!$A$1:$G$1,0))</f>
        <v>2.5</v>
      </c>
      <c r="L84" s="5">
        <f>INDEX(Products!$A$1:$G$49,MATCH(Orders!$D84,Products!$A$1:$A$49,0),MATCH(Orders!L$1,Products!$A$1:$G$1,0))</f>
        <v>33.464999999999996</v>
      </c>
      <c r="M84" s="5">
        <f t="shared" si="3"/>
        <v>100.39499999999998</v>
      </c>
      <c r="N84" t="str">
        <f t="shared" si="4"/>
        <v>Liberica</v>
      </c>
      <c r="O84" t="str">
        <f t="shared" si="5"/>
        <v>Medium</v>
      </c>
      <c r="P84" t="e">
        <f ca="1">_xlfn.XLOOKUP(Orders[[#This Row],[Customer ID]],Customers!$A$1:$A$1001,Customers!$I$1:$I$1001,,0)</f>
        <v>#NAME?</v>
      </c>
    </row>
    <row r="85" spans="1:16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e">
        <f ca="1">_xlfn.XLOOKUP(C85,Customers!$A$1:$A$1001,Customers!$B$1:$B$1001,,0)</f>
        <v>#NAME?</v>
      </c>
      <c r="G85" s="2" t="e">
        <f ca="1">IF(_xlfn.XLOOKUP(C85,Customers!$A$1:$A$1001,Customers!$C$1:$C$1001,,0)=0,"",_xlfn.XLOOKUP(C85,Customers!$A$1:$A$1001,Customers!$C$1:$C$1001,,0))</f>
        <v>#NAME?</v>
      </c>
      <c r="H85" s="2" t="e">
        <f ca="1">_xlfn.XLOOKUP(C85,Customers!$A$1:$A$1001,Customers!$G$1:$G$1001,,0)</f>
        <v>#NAME?</v>
      </c>
      <c r="I85" t="str">
        <f>INDEX(Products!$A$1:$G$49,MATCH(Orders!$D85,Products!$A$1:$A$49,0),MATCH(Orders!I$1,Products!$A$1:$G$1,0))</f>
        <v>Rob</v>
      </c>
      <c r="J85" t="str">
        <f>INDEX(Products!$A$1:$G$49,MATCH(Orders!$D85,Products!$A$1:$A$49,0),MATCH(Orders!J$1,Products!$A$1:$G$1,0))</f>
        <v>D</v>
      </c>
      <c r="K85" s="4">
        <f>INDEX(Products!$A$1:$G$49,MATCH(Orders!$D85,Products!$A$1:$A$49,0),MATCH(Orders!K$1,Products!$A$1:$G$1,0))</f>
        <v>2.5</v>
      </c>
      <c r="L85" s="5">
        <f>INDEX(Products!$A$1:$G$49,MATCH(Orders!$D85,Products!$A$1:$A$49,0),MATCH(Orders!L$1,Products!$A$1:$G$1,0))</f>
        <v>20.584999999999997</v>
      </c>
      <c r="M85" s="5">
        <f t="shared" si="3"/>
        <v>82.339999999999989</v>
      </c>
      <c r="N85" t="str">
        <f t="shared" si="4"/>
        <v>Robusta</v>
      </c>
      <c r="O85" t="str">
        <f t="shared" si="5"/>
        <v>Dark</v>
      </c>
      <c r="P85" t="e">
        <f ca="1">_xlfn.XLOOKUP(Orders[[#This Row],[Customer ID]],Customers!$A$1:$A$1001,Customers!$I$1:$I$1001,,0)</f>
        <v>#NAME?</v>
      </c>
    </row>
    <row r="86" spans="1:16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e">
        <f ca="1">_xlfn.XLOOKUP(C86,Customers!$A$1:$A$1001,Customers!$B$1:$B$1001,,0)</f>
        <v>#NAME?</v>
      </c>
      <c r="G86" s="2" t="e">
        <f ca="1">IF(_xlfn.XLOOKUP(C86,Customers!$A$1:$A$1001,Customers!$C$1:$C$1001,,0)=0,"",_xlfn.XLOOKUP(C86,Customers!$A$1:$A$1001,Customers!$C$1:$C$1001,,0))</f>
        <v>#NAME?</v>
      </c>
      <c r="H86" s="2" t="e">
        <f ca="1">_xlfn.XLOOKUP(C86,Customers!$A$1:$A$1001,Customers!$G$1:$G$1001,,0)</f>
        <v>#NAME?</v>
      </c>
      <c r="I86" t="str">
        <f>INDEX(Products!$A$1:$G$49,MATCH(Orders!$D86,Products!$A$1:$A$49,0),MATCH(Orders!I$1,Products!$A$1:$G$1,0))</f>
        <v>Lib</v>
      </c>
      <c r="J86" t="str">
        <f>INDEX(Products!$A$1:$G$49,MATCH(Orders!$D86,Products!$A$1:$A$49,0),MATCH(Orders!J$1,Products!$A$1:$G$1,0))</f>
        <v>L</v>
      </c>
      <c r="K86" s="4">
        <f>INDEX(Products!$A$1:$G$49,MATCH(Orders!$D86,Products!$A$1:$A$49,0),MATCH(Orders!K$1,Products!$A$1:$G$1,0))</f>
        <v>0.5</v>
      </c>
      <c r="L86" s="5">
        <f>INDEX(Products!$A$1:$G$49,MATCH(Orders!$D86,Products!$A$1:$A$49,0),MATCH(Orders!L$1,Products!$A$1:$G$1,0))</f>
        <v>9.51</v>
      </c>
      <c r="M86" s="5">
        <f t="shared" si="3"/>
        <v>9.51</v>
      </c>
      <c r="N86" t="str">
        <f t="shared" si="4"/>
        <v>Liberica</v>
      </c>
      <c r="O86" t="str">
        <f t="shared" si="5"/>
        <v>Light</v>
      </c>
      <c r="P86" t="e">
        <f ca="1">_xlfn.XLOOKUP(Orders[[#This Row],[Customer ID]],Customers!$A$1:$A$1001,Customers!$I$1:$I$1001,,0)</f>
        <v>#NAME?</v>
      </c>
    </row>
    <row r="87" spans="1:16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e">
        <f ca="1">_xlfn.XLOOKUP(C87,Customers!$A$1:$A$1001,Customers!$B$1:$B$1001,,0)</f>
        <v>#NAME?</v>
      </c>
      <c r="G87" s="2" t="e">
        <f ca="1">IF(_xlfn.XLOOKUP(C87,Customers!$A$1:$A$1001,Customers!$C$1:$C$1001,,0)=0,"",_xlfn.XLOOKUP(C87,Customers!$A$1:$A$1001,Customers!$C$1:$C$1001,,0))</f>
        <v>#NAME?</v>
      </c>
      <c r="H87" s="2" t="e">
        <f ca="1">_xlfn.XLOOKUP(C87,Customers!$A$1:$A$1001,Customers!$G$1:$G$1001,,0)</f>
        <v>#NAME?</v>
      </c>
      <c r="I87" t="str">
        <f>INDEX(Products!$A$1:$G$49,MATCH(Orders!$D87,Products!$A$1:$A$49,0),MATCH(Orders!I$1,Products!$A$1:$G$1,0))</f>
        <v>Ara</v>
      </c>
      <c r="J87" t="str">
        <f>INDEX(Products!$A$1:$G$49,MATCH(Orders!$D87,Products!$A$1:$A$49,0),MATCH(Orders!J$1,Products!$A$1:$G$1,0))</f>
        <v>L</v>
      </c>
      <c r="K87" s="4">
        <f>INDEX(Products!$A$1:$G$49,MATCH(Orders!$D87,Products!$A$1:$A$49,0),MATCH(Orders!K$1,Products!$A$1:$G$1,0))</f>
        <v>2.5</v>
      </c>
      <c r="L87" s="5">
        <f>INDEX(Products!$A$1:$G$49,MATCH(Orders!$D87,Products!$A$1:$A$49,0),MATCH(Orders!L$1,Products!$A$1:$G$1,0))</f>
        <v>29.784999999999997</v>
      </c>
      <c r="M87" s="5">
        <f t="shared" si="3"/>
        <v>89.35499999999999</v>
      </c>
      <c r="N87" t="str">
        <f t="shared" si="4"/>
        <v>Arabica</v>
      </c>
      <c r="O87" t="str">
        <f t="shared" si="5"/>
        <v>Light</v>
      </c>
      <c r="P87" t="e">
        <f ca="1">_xlfn.XLOOKUP(Orders[[#This Row],[Customer ID]],Customers!$A$1:$A$1001,Customers!$I$1:$I$1001,,0)</f>
        <v>#NAME?</v>
      </c>
    </row>
    <row r="88" spans="1:16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e">
        <f ca="1">_xlfn.XLOOKUP(C88,Customers!$A$1:$A$1001,Customers!$B$1:$B$1001,,0)</f>
        <v>#NAME?</v>
      </c>
      <c r="G88" s="2" t="e">
        <f ca="1">IF(_xlfn.XLOOKUP(C88,Customers!$A$1:$A$1001,Customers!$C$1:$C$1001,,0)=0,"",_xlfn.XLOOKUP(C88,Customers!$A$1:$A$1001,Customers!$C$1:$C$1001,,0))</f>
        <v>#NAME?</v>
      </c>
      <c r="H88" s="2" t="e">
        <f ca="1">_xlfn.XLOOKUP(C88,Customers!$A$1:$A$1001,Customers!$G$1:$G$1001,,0)</f>
        <v>#NAME?</v>
      </c>
      <c r="I88" t="str">
        <f>INDEX(Products!$A$1:$G$49,MATCH(Orders!$D88,Products!$A$1:$A$49,0),MATCH(Orders!I$1,Products!$A$1:$G$1,0))</f>
        <v>Ara</v>
      </c>
      <c r="J88" t="str">
        <f>INDEX(Products!$A$1:$G$49,MATCH(Orders!$D88,Products!$A$1:$A$49,0),MATCH(Orders!J$1,Products!$A$1:$G$1,0))</f>
        <v>D</v>
      </c>
      <c r="K88" s="4">
        <f>INDEX(Products!$A$1:$G$49,MATCH(Orders!$D88,Products!$A$1:$A$49,0),MATCH(Orders!K$1,Products!$A$1:$G$1,0))</f>
        <v>0.2</v>
      </c>
      <c r="L88" s="5">
        <f>INDEX(Products!$A$1:$G$49,MATCH(Orders!$D88,Products!$A$1:$A$49,0),MATCH(Orders!L$1,Products!$A$1:$G$1,0))</f>
        <v>2.9849999999999999</v>
      </c>
      <c r="M88" s="5">
        <f t="shared" si="3"/>
        <v>11.94</v>
      </c>
      <c r="N88" t="str">
        <f t="shared" si="4"/>
        <v>Arabica</v>
      </c>
      <c r="O88" t="str">
        <f t="shared" si="5"/>
        <v>Dark</v>
      </c>
      <c r="P88" t="e">
        <f ca="1">_xlfn.XLOOKUP(Orders[[#This Row],[Customer ID]],Customers!$A$1:$A$1001,Customers!$I$1:$I$1001,,0)</f>
        <v>#NAME?</v>
      </c>
    </row>
    <row r="89" spans="1:16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e">
        <f ca="1">_xlfn.XLOOKUP(C89,Customers!$A$1:$A$1001,Customers!$B$1:$B$1001,,0)</f>
        <v>#NAME?</v>
      </c>
      <c r="G89" s="2" t="e">
        <f ca="1">IF(_xlfn.XLOOKUP(C89,Customers!$A$1:$A$1001,Customers!$C$1:$C$1001,,0)=0,"",_xlfn.XLOOKUP(C89,Customers!$A$1:$A$1001,Customers!$C$1:$C$1001,,0))</f>
        <v>#NAME?</v>
      </c>
      <c r="H89" s="2" t="e">
        <f ca="1">_xlfn.XLOOKUP(C89,Customers!$A$1:$A$1001,Customers!$G$1:$G$1001,,0)</f>
        <v>#NAME?</v>
      </c>
      <c r="I89" t="str">
        <f>INDEX(Products!$A$1:$G$49,MATCH(Orders!$D89,Products!$A$1:$A$49,0),MATCH(Orders!I$1,Products!$A$1:$G$1,0))</f>
        <v>Ara</v>
      </c>
      <c r="J89" t="str">
        <f>INDEX(Products!$A$1:$G$49,MATCH(Orders!$D89,Products!$A$1:$A$49,0),MATCH(Orders!J$1,Products!$A$1:$G$1,0))</f>
        <v>M</v>
      </c>
      <c r="K89" s="4">
        <f>INDEX(Products!$A$1:$G$49,MATCH(Orders!$D89,Products!$A$1:$A$49,0),MATCH(Orders!K$1,Products!$A$1:$G$1,0))</f>
        <v>1</v>
      </c>
      <c r="L89" s="5">
        <f>INDEX(Products!$A$1:$G$49,MATCH(Orders!$D89,Products!$A$1:$A$49,0),MATCH(Orders!L$1,Products!$A$1:$G$1,0))</f>
        <v>11.25</v>
      </c>
      <c r="M89" s="5">
        <f t="shared" si="3"/>
        <v>33.75</v>
      </c>
      <c r="N89" t="str">
        <f t="shared" si="4"/>
        <v>Arabica</v>
      </c>
      <c r="O89" t="str">
        <f t="shared" si="5"/>
        <v>Medium</v>
      </c>
      <c r="P89" t="e">
        <f ca="1">_xlfn.XLOOKUP(Orders[[#This Row],[Customer ID]],Customers!$A$1:$A$1001,Customers!$I$1:$I$1001,,0)</f>
        <v>#NAME?</v>
      </c>
    </row>
    <row r="90" spans="1:16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e">
        <f ca="1">_xlfn.XLOOKUP(C90,Customers!$A$1:$A$1001,Customers!$B$1:$B$1001,,0)</f>
        <v>#NAME?</v>
      </c>
      <c r="G90" s="2" t="e">
        <f ca="1">IF(_xlfn.XLOOKUP(C90,Customers!$A$1:$A$1001,Customers!$C$1:$C$1001,,0)=0,"",_xlfn.XLOOKUP(C90,Customers!$A$1:$A$1001,Customers!$C$1:$C$1001,,0))</f>
        <v>#NAME?</v>
      </c>
      <c r="H90" s="2" t="e">
        <f ca="1">_xlfn.XLOOKUP(C90,Customers!$A$1:$A$1001,Customers!$G$1:$G$1001,,0)</f>
        <v>#NAME?</v>
      </c>
      <c r="I90" t="str">
        <f>INDEX(Products!$A$1:$G$49,MATCH(Orders!$D90,Products!$A$1:$A$49,0),MATCH(Orders!I$1,Products!$A$1:$G$1,0))</f>
        <v>Rob</v>
      </c>
      <c r="J90" t="str">
        <f>INDEX(Products!$A$1:$G$49,MATCH(Orders!$D90,Products!$A$1:$A$49,0),MATCH(Orders!J$1,Products!$A$1:$G$1,0))</f>
        <v>L</v>
      </c>
      <c r="K90" s="4">
        <f>INDEX(Products!$A$1:$G$49,MATCH(Orders!$D90,Products!$A$1:$A$49,0),MATCH(Orders!K$1,Products!$A$1:$G$1,0))</f>
        <v>1</v>
      </c>
      <c r="L90" s="5">
        <f>INDEX(Products!$A$1:$G$49,MATCH(Orders!$D90,Products!$A$1:$A$49,0),MATCH(Orders!L$1,Products!$A$1:$G$1,0))</f>
        <v>11.95</v>
      </c>
      <c r="M90" s="5">
        <f t="shared" si="3"/>
        <v>35.849999999999994</v>
      </c>
      <c r="N90" t="str">
        <f t="shared" si="4"/>
        <v>Robusta</v>
      </c>
      <c r="O90" t="str">
        <f t="shared" si="5"/>
        <v>Light</v>
      </c>
      <c r="P90" t="e">
        <f ca="1">_xlfn.XLOOKUP(Orders[[#This Row],[Customer ID]],Customers!$A$1:$A$1001,Customers!$I$1:$I$1001,,0)</f>
        <v>#NAME?</v>
      </c>
    </row>
    <row r="91" spans="1:16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e">
        <f ca="1">_xlfn.XLOOKUP(C91,Customers!$A$1:$A$1001,Customers!$B$1:$B$1001,,0)</f>
        <v>#NAME?</v>
      </c>
      <c r="G91" s="2" t="e">
        <f ca="1">IF(_xlfn.XLOOKUP(C91,Customers!$A$1:$A$1001,Customers!$C$1:$C$1001,,0)=0,"",_xlfn.XLOOKUP(C91,Customers!$A$1:$A$1001,Customers!$C$1:$C$1001,,0))</f>
        <v>#NAME?</v>
      </c>
      <c r="H91" s="2" t="e">
        <f ca="1">_xlfn.XLOOKUP(C91,Customers!$A$1:$A$1001,Customers!$G$1:$G$1001,,0)</f>
        <v>#NAME?</v>
      </c>
      <c r="I91" t="str">
        <f>INDEX(Products!$A$1:$G$49,MATCH(Orders!$D91,Products!$A$1:$A$49,0),MATCH(Orders!I$1,Products!$A$1:$G$1,0))</f>
        <v>Ara</v>
      </c>
      <c r="J91" t="str">
        <f>INDEX(Products!$A$1:$G$49,MATCH(Orders!$D91,Products!$A$1:$A$49,0),MATCH(Orders!J$1,Products!$A$1:$G$1,0))</f>
        <v>L</v>
      </c>
      <c r="K91" s="4">
        <f>INDEX(Products!$A$1:$G$49,MATCH(Orders!$D91,Products!$A$1:$A$49,0),MATCH(Orders!K$1,Products!$A$1:$G$1,0))</f>
        <v>1</v>
      </c>
      <c r="L91" s="5">
        <f>INDEX(Products!$A$1:$G$49,MATCH(Orders!$D91,Products!$A$1:$A$49,0),MATCH(Orders!L$1,Products!$A$1:$G$1,0))</f>
        <v>12.95</v>
      </c>
      <c r="M91" s="5">
        <f t="shared" si="3"/>
        <v>77.699999999999989</v>
      </c>
      <c r="N91" t="str">
        <f t="shared" si="4"/>
        <v>Arabica</v>
      </c>
      <c r="O91" t="str">
        <f t="shared" si="5"/>
        <v>Light</v>
      </c>
      <c r="P91" t="e">
        <f ca="1">_xlfn.XLOOKUP(Orders[[#This Row],[Customer ID]],Customers!$A$1:$A$1001,Customers!$I$1:$I$1001,,0)</f>
        <v>#NAME?</v>
      </c>
    </row>
    <row r="92" spans="1:16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e">
        <f ca="1">_xlfn.XLOOKUP(C92,Customers!$A$1:$A$1001,Customers!$B$1:$B$1001,,0)</f>
        <v>#NAME?</v>
      </c>
      <c r="G92" s="2" t="e">
        <f ca="1">IF(_xlfn.XLOOKUP(C92,Customers!$A$1:$A$1001,Customers!$C$1:$C$1001,,0)=0,"",_xlfn.XLOOKUP(C92,Customers!$A$1:$A$1001,Customers!$C$1:$C$1001,,0))</f>
        <v>#NAME?</v>
      </c>
      <c r="H92" s="2" t="e">
        <f ca="1">_xlfn.XLOOKUP(C92,Customers!$A$1:$A$1001,Customers!$G$1:$G$1001,,0)</f>
        <v>#NAME?</v>
      </c>
      <c r="I92" t="str">
        <f>INDEX(Products!$A$1:$G$49,MATCH(Orders!$D92,Products!$A$1:$A$49,0),MATCH(Orders!I$1,Products!$A$1:$G$1,0))</f>
        <v>Ara</v>
      </c>
      <c r="J92" t="str">
        <f>INDEX(Products!$A$1:$G$49,MATCH(Orders!$D92,Products!$A$1:$A$49,0),MATCH(Orders!J$1,Products!$A$1:$G$1,0))</f>
        <v>L</v>
      </c>
      <c r="K92" s="4">
        <f>INDEX(Products!$A$1:$G$49,MATCH(Orders!$D92,Products!$A$1:$A$49,0),MATCH(Orders!K$1,Products!$A$1:$G$1,0))</f>
        <v>1</v>
      </c>
      <c r="L92" s="5">
        <f>INDEX(Products!$A$1:$G$49,MATCH(Orders!$D92,Products!$A$1:$A$49,0),MATCH(Orders!L$1,Products!$A$1:$G$1,0))</f>
        <v>12.95</v>
      </c>
      <c r="M92" s="5">
        <f t="shared" si="3"/>
        <v>51.8</v>
      </c>
      <c r="N92" t="str">
        <f t="shared" si="4"/>
        <v>Arabica</v>
      </c>
      <c r="O92" t="str">
        <f t="shared" si="5"/>
        <v>Light</v>
      </c>
      <c r="P92" t="e">
        <f ca="1">_xlfn.XLOOKUP(Orders[[#This Row],[Customer ID]],Customers!$A$1:$A$1001,Customers!$I$1:$I$1001,,0)</f>
        <v>#NAME?</v>
      </c>
    </row>
    <row r="93" spans="1:16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e">
        <f ca="1">_xlfn.XLOOKUP(C93,Customers!$A$1:$A$1001,Customers!$B$1:$B$1001,,0)</f>
        <v>#NAME?</v>
      </c>
      <c r="G93" s="2" t="e">
        <f ca="1">IF(_xlfn.XLOOKUP(C93,Customers!$A$1:$A$1001,Customers!$C$1:$C$1001,,0)=0,"",_xlfn.XLOOKUP(C93,Customers!$A$1:$A$1001,Customers!$C$1:$C$1001,,0))</f>
        <v>#NAME?</v>
      </c>
      <c r="H93" s="2" t="e">
        <f ca="1">_xlfn.XLOOKUP(C93,Customers!$A$1:$A$1001,Customers!$G$1:$G$1001,,0)</f>
        <v>#NAME?</v>
      </c>
      <c r="I93" t="str">
        <f>INDEX(Products!$A$1:$G$49,MATCH(Orders!$D93,Products!$A$1:$A$49,0),MATCH(Orders!I$1,Products!$A$1:$G$1,0))</f>
        <v>Ara</v>
      </c>
      <c r="J93" t="str">
        <f>INDEX(Products!$A$1:$G$49,MATCH(Orders!$D93,Products!$A$1:$A$49,0),MATCH(Orders!J$1,Products!$A$1:$G$1,0))</f>
        <v>M</v>
      </c>
      <c r="K93" s="4">
        <f>INDEX(Products!$A$1:$G$49,MATCH(Orders!$D93,Products!$A$1:$A$49,0),MATCH(Orders!K$1,Products!$A$1:$G$1,0))</f>
        <v>2.5</v>
      </c>
      <c r="L93" s="5">
        <f>INDEX(Products!$A$1:$G$49,MATCH(Orders!$D93,Products!$A$1:$A$49,0),MATCH(Orders!L$1,Products!$A$1:$G$1,0))</f>
        <v>25.874999999999996</v>
      </c>
      <c r="M93" s="5">
        <f t="shared" si="3"/>
        <v>103.49999999999999</v>
      </c>
      <c r="N93" t="str">
        <f t="shared" si="4"/>
        <v>Arabica</v>
      </c>
      <c r="O93" t="str">
        <f t="shared" si="5"/>
        <v>Medium</v>
      </c>
      <c r="P93" t="e">
        <f ca="1">_xlfn.XLOOKUP(Orders[[#This Row],[Customer ID]],Customers!$A$1:$A$1001,Customers!$I$1:$I$1001,,0)</f>
        <v>#NAME?</v>
      </c>
    </row>
    <row r="94" spans="1:16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e">
        <f ca="1">_xlfn.XLOOKUP(C94,Customers!$A$1:$A$1001,Customers!$B$1:$B$1001,,0)</f>
        <v>#NAME?</v>
      </c>
      <c r="G94" s="2" t="e">
        <f ca="1">IF(_xlfn.XLOOKUP(C94,Customers!$A$1:$A$1001,Customers!$C$1:$C$1001,,0)=0,"",_xlfn.XLOOKUP(C94,Customers!$A$1:$A$1001,Customers!$C$1:$C$1001,,0))</f>
        <v>#NAME?</v>
      </c>
      <c r="H94" s="2" t="e">
        <f ca="1">_xlfn.XLOOKUP(C94,Customers!$A$1:$A$1001,Customers!$G$1:$G$1001,,0)</f>
        <v>#NAME?</v>
      </c>
      <c r="I94" t="str">
        <f>INDEX(Products!$A$1:$G$49,MATCH(Orders!$D94,Products!$A$1:$A$49,0),MATCH(Orders!I$1,Products!$A$1:$G$1,0))</f>
        <v>Exc</v>
      </c>
      <c r="J94" t="str">
        <f>INDEX(Products!$A$1:$G$49,MATCH(Orders!$D94,Products!$A$1:$A$49,0),MATCH(Orders!J$1,Products!$A$1:$G$1,0))</f>
        <v>L</v>
      </c>
      <c r="K94" s="4">
        <f>INDEX(Products!$A$1:$G$49,MATCH(Orders!$D94,Products!$A$1:$A$49,0),MATCH(Orders!K$1,Products!$A$1:$G$1,0))</f>
        <v>1</v>
      </c>
      <c r="L94" s="5">
        <f>INDEX(Products!$A$1:$G$49,MATCH(Orders!$D94,Products!$A$1:$A$49,0),MATCH(Orders!L$1,Products!$A$1:$G$1,0))</f>
        <v>14.85</v>
      </c>
      <c r="M94" s="5">
        <f t="shared" si="3"/>
        <v>44.55</v>
      </c>
      <c r="N94" t="str">
        <f t="shared" si="4"/>
        <v>Excelsa</v>
      </c>
      <c r="O94" t="str">
        <f t="shared" si="5"/>
        <v>Light</v>
      </c>
      <c r="P94" t="e">
        <f ca="1">_xlfn.XLOOKUP(Orders[[#This Row],[Customer ID]],Customers!$A$1:$A$1001,Customers!$I$1:$I$1001,,0)</f>
        <v>#NAME?</v>
      </c>
    </row>
    <row r="95" spans="1:16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e">
        <f ca="1">_xlfn.XLOOKUP(C95,Customers!$A$1:$A$1001,Customers!$B$1:$B$1001,,0)</f>
        <v>#NAME?</v>
      </c>
      <c r="G95" s="2" t="e">
        <f ca="1">IF(_xlfn.XLOOKUP(C95,Customers!$A$1:$A$1001,Customers!$C$1:$C$1001,,0)=0,"",_xlfn.XLOOKUP(C95,Customers!$A$1:$A$1001,Customers!$C$1:$C$1001,,0))</f>
        <v>#NAME?</v>
      </c>
      <c r="H95" s="2" t="e">
        <f ca="1">_xlfn.XLOOKUP(C95,Customers!$A$1:$A$1001,Customers!$G$1:$G$1001,,0)</f>
        <v>#NAME?</v>
      </c>
      <c r="I95" t="str">
        <f>INDEX(Products!$A$1:$G$49,MATCH(Orders!$D95,Products!$A$1:$A$49,0),MATCH(Orders!I$1,Products!$A$1:$G$1,0))</f>
        <v>Exc</v>
      </c>
      <c r="J95" t="str">
        <f>INDEX(Products!$A$1:$G$49,MATCH(Orders!$D95,Products!$A$1:$A$49,0),MATCH(Orders!J$1,Products!$A$1:$G$1,0))</f>
        <v>L</v>
      </c>
      <c r="K95" s="4">
        <f>INDEX(Products!$A$1:$G$49,MATCH(Orders!$D95,Products!$A$1:$A$49,0),MATCH(Orders!K$1,Products!$A$1:$G$1,0))</f>
        <v>0.5</v>
      </c>
      <c r="L95" s="5">
        <f>INDEX(Products!$A$1:$G$49,MATCH(Orders!$D95,Products!$A$1:$A$49,0),MATCH(Orders!L$1,Products!$A$1:$G$1,0))</f>
        <v>8.91</v>
      </c>
      <c r="M95" s="5">
        <f t="shared" si="3"/>
        <v>35.64</v>
      </c>
      <c r="N95" t="str">
        <f t="shared" si="4"/>
        <v>Excelsa</v>
      </c>
      <c r="O95" t="str">
        <f t="shared" si="5"/>
        <v>Light</v>
      </c>
      <c r="P95" t="e">
        <f ca="1">_xlfn.XLOOKUP(Orders[[#This Row],[Customer ID]],Customers!$A$1:$A$1001,Customers!$I$1:$I$1001,,0)</f>
        <v>#NAME?</v>
      </c>
    </row>
    <row r="96" spans="1:16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e">
        <f ca="1">_xlfn.XLOOKUP(C96,Customers!$A$1:$A$1001,Customers!$B$1:$B$1001,,0)</f>
        <v>#NAME?</v>
      </c>
      <c r="G96" s="2" t="e">
        <f ca="1">IF(_xlfn.XLOOKUP(C96,Customers!$A$1:$A$1001,Customers!$C$1:$C$1001,,0)=0,"",_xlfn.XLOOKUP(C96,Customers!$A$1:$A$1001,Customers!$C$1:$C$1001,,0))</f>
        <v>#NAME?</v>
      </c>
      <c r="H96" s="2" t="e">
        <f ca="1">_xlfn.XLOOKUP(C96,Customers!$A$1:$A$1001,Customers!$G$1:$G$1001,,0)</f>
        <v>#NAME?</v>
      </c>
      <c r="I96" t="str">
        <f>INDEX(Products!$A$1:$G$49,MATCH(Orders!$D96,Products!$A$1:$A$49,0),MATCH(Orders!I$1,Products!$A$1:$G$1,0))</f>
        <v>Ara</v>
      </c>
      <c r="J96" t="str">
        <f>INDEX(Products!$A$1:$G$49,MATCH(Orders!$D96,Products!$A$1:$A$49,0),MATCH(Orders!J$1,Products!$A$1:$G$1,0))</f>
        <v>D</v>
      </c>
      <c r="K96" s="4">
        <f>INDEX(Products!$A$1:$G$49,MATCH(Orders!$D96,Products!$A$1:$A$49,0),MATCH(Orders!K$1,Products!$A$1:$G$1,0))</f>
        <v>0.2</v>
      </c>
      <c r="L96" s="5">
        <f>INDEX(Products!$A$1:$G$49,MATCH(Orders!$D96,Products!$A$1:$A$49,0),MATCH(Orders!L$1,Products!$A$1:$G$1,0))</f>
        <v>2.9849999999999999</v>
      </c>
      <c r="M96" s="5">
        <f t="shared" si="3"/>
        <v>17.91</v>
      </c>
      <c r="N96" t="str">
        <f t="shared" si="4"/>
        <v>Arabica</v>
      </c>
      <c r="O96" t="str">
        <f t="shared" si="5"/>
        <v>Dark</v>
      </c>
      <c r="P96" t="e">
        <f ca="1">_xlfn.XLOOKUP(Orders[[#This Row],[Customer ID]],Customers!$A$1:$A$1001,Customers!$I$1:$I$1001,,0)</f>
        <v>#NAME?</v>
      </c>
    </row>
    <row r="97" spans="1:16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e">
        <f ca="1">_xlfn.XLOOKUP(C97,Customers!$A$1:$A$1001,Customers!$B$1:$B$1001,,0)</f>
        <v>#NAME?</v>
      </c>
      <c r="G97" s="2" t="e">
        <f ca="1">IF(_xlfn.XLOOKUP(C97,Customers!$A$1:$A$1001,Customers!$C$1:$C$1001,,0)=0,"",_xlfn.XLOOKUP(C97,Customers!$A$1:$A$1001,Customers!$C$1:$C$1001,,0))</f>
        <v>#NAME?</v>
      </c>
      <c r="H97" s="2" t="e">
        <f ca="1">_xlfn.XLOOKUP(C97,Customers!$A$1:$A$1001,Customers!$G$1:$G$1001,,0)</f>
        <v>#NAME?</v>
      </c>
      <c r="I97" t="str">
        <f>INDEX(Products!$A$1:$G$49,MATCH(Orders!$D97,Products!$A$1:$A$49,0),MATCH(Orders!I$1,Products!$A$1:$G$1,0))</f>
        <v>Ara</v>
      </c>
      <c r="J97" t="str">
        <f>INDEX(Products!$A$1:$G$49,MATCH(Orders!$D97,Products!$A$1:$A$49,0),MATCH(Orders!J$1,Products!$A$1:$G$1,0))</f>
        <v>M</v>
      </c>
      <c r="K97" s="4">
        <f>INDEX(Products!$A$1:$G$49,MATCH(Orders!$D97,Products!$A$1:$A$49,0),MATCH(Orders!K$1,Products!$A$1:$G$1,0))</f>
        <v>2.5</v>
      </c>
      <c r="L97" s="5">
        <f>INDEX(Products!$A$1:$G$49,MATCH(Orders!$D97,Products!$A$1:$A$49,0),MATCH(Orders!L$1,Products!$A$1:$G$1,0))</f>
        <v>25.874999999999996</v>
      </c>
      <c r="M97" s="5">
        <f t="shared" si="3"/>
        <v>155.24999999999997</v>
      </c>
      <c r="N97" t="str">
        <f t="shared" si="4"/>
        <v>Arabica</v>
      </c>
      <c r="O97" t="str">
        <f t="shared" si="5"/>
        <v>Medium</v>
      </c>
      <c r="P97" t="e">
        <f ca="1">_xlfn.XLOOKUP(Orders[[#This Row],[Customer ID]],Customers!$A$1:$A$1001,Customers!$I$1:$I$1001,,0)</f>
        <v>#NAME?</v>
      </c>
    </row>
    <row r="98" spans="1:16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e">
        <f ca="1">_xlfn.XLOOKUP(C98,Customers!$A$1:$A$1001,Customers!$B$1:$B$1001,,0)</f>
        <v>#NAME?</v>
      </c>
      <c r="G98" s="2" t="e">
        <f ca="1">IF(_xlfn.XLOOKUP(C98,Customers!$A$1:$A$1001,Customers!$C$1:$C$1001,,0)=0,"",_xlfn.XLOOKUP(C98,Customers!$A$1:$A$1001,Customers!$C$1:$C$1001,,0))</f>
        <v>#NAME?</v>
      </c>
      <c r="H98" s="2" t="e">
        <f ca="1">_xlfn.XLOOKUP(C98,Customers!$A$1:$A$1001,Customers!$G$1:$G$1001,,0)</f>
        <v>#NAME?</v>
      </c>
      <c r="I98" t="str">
        <f>INDEX(Products!$A$1:$G$49,MATCH(Orders!$D98,Products!$A$1:$A$49,0),MATCH(Orders!I$1,Products!$A$1:$G$1,0))</f>
        <v>Ara</v>
      </c>
      <c r="J98" t="str">
        <f>INDEX(Products!$A$1:$G$49,MATCH(Orders!$D98,Products!$A$1:$A$49,0),MATCH(Orders!J$1,Products!$A$1:$G$1,0))</f>
        <v>D</v>
      </c>
      <c r="K98" s="4">
        <f>INDEX(Products!$A$1:$G$49,MATCH(Orders!$D98,Products!$A$1:$A$49,0),MATCH(Orders!K$1,Products!$A$1:$G$1,0))</f>
        <v>0.2</v>
      </c>
      <c r="L98" s="5">
        <f>INDEX(Products!$A$1:$G$49,MATCH(Orders!$D98,Products!$A$1:$A$49,0),MATCH(Orders!L$1,Products!$A$1:$G$1,0))</f>
        <v>2.9849999999999999</v>
      </c>
      <c r="M98" s="5">
        <f t="shared" si="3"/>
        <v>5.97</v>
      </c>
      <c r="N98" t="str">
        <f t="shared" si="4"/>
        <v>Arabica</v>
      </c>
      <c r="O98" t="str">
        <f t="shared" si="5"/>
        <v>Dark</v>
      </c>
      <c r="P98" t="e">
        <f ca="1">_xlfn.XLOOKUP(Orders[[#This Row],[Customer ID]],Customers!$A$1:$A$1001,Customers!$I$1:$I$1001,,0)</f>
        <v>#NAME?</v>
      </c>
    </row>
    <row r="99" spans="1:16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e">
        <f ca="1">_xlfn.XLOOKUP(C99,Customers!$A$1:$A$1001,Customers!$B$1:$B$1001,,0)</f>
        <v>#NAME?</v>
      </c>
      <c r="G99" s="2" t="e">
        <f ca="1">IF(_xlfn.XLOOKUP(C99,Customers!$A$1:$A$1001,Customers!$C$1:$C$1001,,0)=0,"",_xlfn.XLOOKUP(C99,Customers!$A$1:$A$1001,Customers!$C$1:$C$1001,,0))</f>
        <v>#NAME?</v>
      </c>
      <c r="H99" s="2" t="e">
        <f ca="1">_xlfn.XLOOKUP(C99,Customers!$A$1:$A$1001,Customers!$G$1:$G$1001,,0)</f>
        <v>#NAME?</v>
      </c>
      <c r="I99" t="str">
        <f>INDEX(Products!$A$1:$G$49,MATCH(Orders!$D99,Products!$A$1:$A$49,0),MATCH(Orders!I$1,Products!$A$1:$G$1,0))</f>
        <v>Ara</v>
      </c>
      <c r="J99" t="str">
        <f>INDEX(Products!$A$1:$G$49,MATCH(Orders!$D99,Products!$A$1:$A$49,0),MATCH(Orders!J$1,Products!$A$1:$G$1,0))</f>
        <v>M</v>
      </c>
      <c r="K99" s="4">
        <f>INDEX(Products!$A$1:$G$49,MATCH(Orders!$D99,Products!$A$1:$A$49,0),MATCH(Orders!K$1,Products!$A$1:$G$1,0))</f>
        <v>0.5</v>
      </c>
      <c r="L99" s="5">
        <f>INDEX(Products!$A$1:$G$49,MATCH(Orders!$D99,Products!$A$1:$A$49,0),MATCH(Orders!L$1,Products!$A$1:$G$1,0))</f>
        <v>6.75</v>
      </c>
      <c r="M99" s="5">
        <f t="shared" si="3"/>
        <v>13.5</v>
      </c>
      <c r="N99" t="str">
        <f t="shared" si="4"/>
        <v>Arabica</v>
      </c>
      <c r="O99" t="str">
        <f t="shared" si="5"/>
        <v>Medium</v>
      </c>
      <c r="P99" t="e">
        <f ca="1">_xlfn.XLOOKUP(Orders[[#This Row],[Customer ID]],Customers!$A$1:$A$1001,Customers!$I$1:$I$1001,,0)</f>
        <v>#NAME?</v>
      </c>
    </row>
    <row r="100" spans="1:16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e">
        <f ca="1">_xlfn.XLOOKUP(C100,Customers!$A$1:$A$1001,Customers!$B$1:$B$1001,,0)</f>
        <v>#NAME?</v>
      </c>
      <c r="G100" s="2" t="e">
        <f ca="1">IF(_xlfn.XLOOKUP(C100,Customers!$A$1:$A$1001,Customers!$C$1:$C$1001,,0)=0,"",_xlfn.XLOOKUP(C100,Customers!$A$1:$A$1001,Customers!$C$1:$C$1001,,0))</f>
        <v>#NAME?</v>
      </c>
      <c r="H100" s="2" t="e">
        <f ca="1">_xlfn.XLOOKUP(C100,Customers!$A$1:$A$1001,Customers!$G$1:$G$1001,,0)</f>
        <v>#NAME?</v>
      </c>
      <c r="I100" t="str">
        <f>INDEX(Products!$A$1:$G$49,MATCH(Orders!$D100,Products!$A$1:$A$49,0),MATCH(Orders!I$1,Products!$A$1:$G$1,0))</f>
        <v>Ara</v>
      </c>
      <c r="J100" t="str">
        <f>INDEX(Products!$A$1:$G$49,MATCH(Orders!$D100,Products!$A$1:$A$49,0),MATCH(Orders!J$1,Products!$A$1:$G$1,0))</f>
        <v>D</v>
      </c>
      <c r="K100" s="4">
        <f>INDEX(Products!$A$1:$G$49,MATCH(Orders!$D100,Products!$A$1:$A$49,0),MATCH(Orders!K$1,Products!$A$1:$G$1,0))</f>
        <v>0.2</v>
      </c>
      <c r="L100" s="5">
        <f>INDEX(Products!$A$1:$G$49,MATCH(Orders!$D100,Products!$A$1:$A$49,0),MATCH(Orders!L$1,Products!$A$1:$G$1,0))</f>
        <v>2.9849999999999999</v>
      </c>
      <c r="M100" s="5">
        <f t="shared" si="3"/>
        <v>2.9849999999999999</v>
      </c>
      <c r="N100" t="str">
        <f t="shared" si="4"/>
        <v>Arabica</v>
      </c>
      <c r="O100" t="str">
        <f t="shared" si="5"/>
        <v>Dark</v>
      </c>
      <c r="P100" t="e">
        <f ca="1">_xlfn.XLOOKUP(Orders[[#This Row],[Customer ID]],Customers!$A$1:$A$1001,Customers!$I$1:$I$1001,,0)</f>
        <v>#NAME?</v>
      </c>
    </row>
    <row r="101" spans="1:16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e">
        <f ca="1">_xlfn.XLOOKUP(C101,Customers!$A$1:$A$1001,Customers!$B$1:$B$1001,,0)</f>
        <v>#NAME?</v>
      </c>
      <c r="G101" s="2" t="e">
        <f ca="1">IF(_xlfn.XLOOKUP(C101,Customers!$A$1:$A$1001,Customers!$C$1:$C$1001,,0)=0,"",_xlfn.XLOOKUP(C101,Customers!$A$1:$A$1001,Customers!$C$1:$C$1001,,0))</f>
        <v>#NAME?</v>
      </c>
      <c r="H101" s="2" t="e">
        <f ca="1">_xlfn.XLOOKUP(C101,Customers!$A$1:$A$1001,Customers!$G$1:$G$1001,,0)</f>
        <v>#NAME?</v>
      </c>
      <c r="I101" t="str">
        <f>INDEX(Products!$A$1:$G$49,MATCH(Orders!$D101,Products!$A$1:$A$49,0),MATCH(Orders!I$1,Products!$A$1:$G$1,0))</f>
        <v>Lib</v>
      </c>
      <c r="J101" t="str">
        <f>INDEX(Products!$A$1:$G$49,MATCH(Orders!$D101,Products!$A$1:$A$49,0),MATCH(Orders!J$1,Products!$A$1:$G$1,0))</f>
        <v>M</v>
      </c>
      <c r="K101" s="4">
        <f>INDEX(Products!$A$1:$G$49,MATCH(Orders!$D101,Products!$A$1:$A$49,0),MATCH(Orders!K$1,Products!$A$1:$G$1,0))</f>
        <v>0.2</v>
      </c>
      <c r="L101" s="5">
        <f>INDEX(Products!$A$1:$G$49,MATCH(Orders!$D101,Products!$A$1:$A$49,0),MATCH(Orders!L$1,Products!$A$1:$G$1,0))</f>
        <v>4.3650000000000002</v>
      </c>
      <c r="M101" s="5">
        <f t="shared" si="3"/>
        <v>13.095000000000001</v>
      </c>
      <c r="N101" t="str">
        <f t="shared" si="4"/>
        <v>Liberica</v>
      </c>
      <c r="O101" t="str">
        <f t="shared" si="5"/>
        <v>Medium</v>
      </c>
      <c r="P101" t="e">
        <f ca="1">_xlfn.XLOOKUP(Orders[[#This Row],[Customer ID]],Customers!$A$1:$A$1001,Customers!$I$1:$I$1001,,0)</f>
        <v>#NAME?</v>
      </c>
    </row>
    <row r="102" spans="1:16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e">
        <f ca="1">_xlfn.XLOOKUP(C102,Customers!$A$1:$A$1001,Customers!$B$1:$B$1001,,0)</f>
        <v>#NAME?</v>
      </c>
      <c r="G102" s="2" t="e">
        <f ca="1">IF(_xlfn.XLOOKUP(C102,Customers!$A$1:$A$1001,Customers!$C$1:$C$1001,,0)=0,"",_xlfn.XLOOKUP(C102,Customers!$A$1:$A$1001,Customers!$C$1:$C$1001,,0))</f>
        <v>#NAME?</v>
      </c>
      <c r="H102" s="2" t="e">
        <f ca="1">_xlfn.XLOOKUP(C102,Customers!$A$1:$A$1001,Customers!$G$1:$G$1001,,0)</f>
        <v>#NAME?</v>
      </c>
      <c r="I102" t="str">
        <f>INDEX(Products!$A$1:$G$49,MATCH(Orders!$D102,Products!$A$1:$A$49,0),MATCH(Orders!I$1,Products!$A$1:$G$1,0))</f>
        <v>Ara</v>
      </c>
      <c r="J102" t="str">
        <f>INDEX(Products!$A$1:$G$49,MATCH(Orders!$D102,Products!$A$1:$A$49,0),MATCH(Orders!J$1,Products!$A$1:$G$1,0))</f>
        <v>L</v>
      </c>
      <c r="K102" s="4">
        <f>INDEX(Products!$A$1:$G$49,MATCH(Orders!$D102,Products!$A$1:$A$49,0),MATCH(Orders!K$1,Products!$A$1:$G$1,0))</f>
        <v>0.2</v>
      </c>
      <c r="L102" s="5">
        <f>INDEX(Products!$A$1:$G$49,MATCH(Orders!$D102,Products!$A$1:$A$49,0),MATCH(Orders!L$1,Products!$A$1:$G$1,0))</f>
        <v>3.8849999999999998</v>
      </c>
      <c r="M102" s="5">
        <f t="shared" si="3"/>
        <v>7.77</v>
      </c>
      <c r="N102" t="str">
        <f t="shared" si="4"/>
        <v>Arabica</v>
      </c>
      <c r="O102" t="str">
        <f t="shared" si="5"/>
        <v>Light</v>
      </c>
      <c r="P102" t="e">
        <f ca="1">_xlfn.XLOOKUP(Orders[[#This Row],[Customer ID]],Customers!$A$1:$A$1001,Customers!$I$1:$I$1001,,0)</f>
        <v>#NAME?</v>
      </c>
    </row>
    <row r="103" spans="1:16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e">
        <f ca="1">_xlfn.XLOOKUP(C103,Customers!$A$1:$A$1001,Customers!$B$1:$B$1001,,0)</f>
        <v>#NAME?</v>
      </c>
      <c r="G103" s="2" t="e">
        <f ca="1">IF(_xlfn.XLOOKUP(C103,Customers!$A$1:$A$1001,Customers!$C$1:$C$1001,,0)=0,"",_xlfn.XLOOKUP(C103,Customers!$A$1:$A$1001,Customers!$C$1:$C$1001,,0))</f>
        <v>#NAME?</v>
      </c>
      <c r="H103" s="2" t="e">
        <f ca="1">_xlfn.XLOOKUP(C103,Customers!$A$1:$A$1001,Customers!$G$1:$G$1001,,0)</f>
        <v>#NAME?</v>
      </c>
      <c r="I103" t="str">
        <f>INDEX(Products!$A$1:$G$49,MATCH(Orders!$D103,Products!$A$1:$A$49,0),MATCH(Orders!I$1,Products!$A$1:$G$1,0))</f>
        <v>Lib</v>
      </c>
      <c r="J103" t="str">
        <f>INDEX(Products!$A$1:$G$49,MATCH(Orders!$D103,Products!$A$1:$A$49,0),MATCH(Orders!J$1,Products!$A$1:$G$1,0))</f>
        <v>D</v>
      </c>
      <c r="K103" s="4">
        <f>INDEX(Products!$A$1:$G$49,MATCH(Orders!$D103,Products!$A$1:$A$49,0),MATCH(Orders!K$1,Products!$A$1:$G$1,0))</f>
        <v>2.5</v>
      </c>
      <c r="L103" s="5">
        <f>INDEX(Products!$A$1:$G$49,MATCH(Orders!$D103,Products!$A$1:$A$49,0),MATCH(Orders!L$1,Products!$A$1:$G$1,0))</f>
        <v>29.784999999999997</v>
      </c>
      <c r="M103" s="5">
        <f t="shared" si="3"/>
        <v>148.92499999999998</v>
      </c>
      <c r="N103" t="str">
        <f t="shared" si="4"/>
        <v>Liberica</v>
      </c>
      <c r="O103" t="str">
        <f t="shared" si="5"/>
        <v>Dark</v>
      </c>
      <c r="P103" t="e">
        <f ca="1">_xlfn.XLOOKUP(Orders[[#This Row],[Customer ID]],Customers!$A$1:$A$1001,Customers!$I$1:$I$1001,,0)</f>
        <v>#NAME?</v>
      </c>
    </row>
    <row r="104" spans="1:16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e">
        <f ca="1">_xlfn.XLOOKUP(C104,Customers!$A$1:$A$1001,Customers!$B$1:$B$1001,,0)</f>
        <v>#NAME?</v>
      </c>
      <c r="G104" s="2" t="e">
        <f ca="1">IF(_xlfn.XLOOKUP(C104,Customers!$A$1:$A$1001,Customers!$C$1:$C$1001,,0)=0,"",_xlfn.XLOOKUP(C104,Customers!$A$1:$A$1001,Customers!$C$1:$C$1001,,0))</f>
        <v>#NAME?</v>
      </c>
      <c r="H104" s="2" t="e">
        <f ca="1">_xlfn.XLOOKUP(C104,Customers!$A$1:$A$1001,Customers!$G$1:$G$1001,,0)</f>
        <v>#NAME?</v>
      </c>
      <c r="I104" t="str">
        <f>INDEX(Products!$A$1:$G$49,MATCH(Orders!$D104,Products!$A$1:$A$49,0),MATCH(Orders!I$1,Products!$A$1:$G$1,0))</f>
        <v>Lib</v>
      </c>
      <c r="J104" t="str">
        <f>INDEX(Products!$A$1:$G$49,MATCH(Orders!$D104,Products!$A$1:$A$49,0),MATCH(Orders!J$1,Products!$A$1:$G$1,0))</f>
        <v>D</v>
      </c>
      <c r="K104" s="4">
        <f>INDEX(Products!$A$1:$G$49,MATCH(Orders!$D104,Products!$A$1:$A$49,0),MATCH(Orders!K$1,Products!$A$1:$G$1,0))</f>
        <v>1</v>
      </c>
      <c r="L104" s="5">
        <f>INDEX(Products!$A$1:$G$49,MATCH(Orders!$D104,Products!$A$1:$A$49,0),MATCH(Orders!L$1,Products!$A$1:$G$1,0))</f>
        <v>12.95</v>
      </c>
      <c r="M104" s="5">
        <f t="shared" si="3"/>
        <v>38.849999999999994</v>
      </c>
      <c r="N104" t="str">
        <f t="shared" si="4"/>
        <v>Liberica</v>
      </c>
      <c r="O104" t="str">
        <f t="shared" si="5"/>
        <v>Dark</v>
      </c>
      <c r="P104" t="e">
        <f ca="1">_xlfn.XLOOKUP(Orders[[#This Row],[Customer ID]],Customers!$A$1:$A$1001,Customers!$I$1:$I$1001,,0)</f>
        <v>#NAME?</v>
      </c>
    </row>
    <row r="105" spans="1:16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e">
        <f ca="1">_xlfn.XLOOKUP(C105,Customers!$A$1:$A$1001,Customers!$B$1:$B$1001,,0)</f>
        <v>#NAME?</v>
      </c>
      <c r="G105" s="2" t="e">
        <f ca="1">IF(_xlfn.XLOOKUP(C105,Customers!$A$1:$A$1001,Customers!$C$1:$C$1001,,0)=0,"",_xlfn.XLOOKUP(C105,Customers!$A$1:$A$1001,Customers!$C$1:$C$1001,,0))</f>
        <v>#NAME?</v>
      </c>
      <c r="H105" s="2" t="e">
        <f ca="1">_xlfn.XLOOKUP(C105,Customers!$A$1:$A$1001,Customers!$G$1:$G$1001,,0)</f>
        <v>#NAME?</v>
      </c>
      <c r="I105" t="str">
        <f>INDEX(Products!$A$1:$G$49,MATCH(Orders!$D105,Products!$A$1:$A$49,0),MATCH(Orders!I$1,Products!$A$1:$G$1,0))</f>
        <v>Rob</v>
      </c>
      <c r="J105" t="str">
        <f>INDEX(Products!$A$1:$G$49,MATCH(Orders!$D105,Products!$A$1:$A$49,0),MATCH(Orders!J$1,Products!$A$1:$G$1,0))</f>
        <v>M</v>
      </c>
      <c r="K105" s="4">
        <f>INDEX(Products!$A$1:$G$49,MATCH(Orders!$D105,Products!$A$1:$A$49,0),MATCH(Orders!K$1,Products!$A$1:$G$1,0))</f>
        <v>0.2</v>
      </c>
      <c r="L105" s="5">
        <f>INDEX(Products!$A$1:$G$49,MATCH(Orders!$D105,Products!$A$1:$A$49,0),MATCH(Orders!L$1,Products!$A$1:$G$1,0))</f>
        <v>2.9849999999999999</v>
      </c>
      <c r="M105" s="5">
        <f t="shared" si="3"/>
        <v>11.94</v>
      </c>
      <c r="N105" t="str">
        <f t="shared" si="4"/>
        <v>Robusta</v>
      </c>
      <c r="O105" t="str">
        <f t="shared" si="5"/>
        <v>Medium</v>
      </c>
      <c r="P105" t="e">
        <f ca="1">_xlfn.XLOOKUP(Orders[[#This Row],[Customer ID]],Customers!$A$1:$A$1001,Customers!$I$1:$I$1001,,0)</f>
        <v>#NAME?</v>
      </c>
    </row>
    <row r="106" spans="1:16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e">
        <f ca="1">_xlfn.XLOOKUP(C106,Customers!$A$1:$A$1001,Customers!$B$1:$B$1001,,0)</f>
        <v>#NAME?</v>
      </c>
      <c r="G106" s="2" t="e">
        <f ca="1">IF(_xlfn.XLOOKUP(C106,Customers!$A$1:$A$1001,Customers!$C$1:$C$1001,,0)=0,"",_xlfn.XLOOKUP(C106,Customers!$A$1:$A$1001,Customers!$C$1:$C$1001,,0))</f>
        <v>#NAME?</v>
      </c>
      <c r="H106" s="2" t="e">
        <f ca="1">_xlfn.XLOOKUP(C106,Customers!$A$1:$A$1001,Customers!$G$1:$G$1001,,0)</f>
        <v>#NAME?</v>
      </c>
      <c r="I106" t="str">
        <f>INDEX(Products!$A$1:$G$49,MATCH(Orders!$D106,Products!$A$1:$A$49,0),MATCH(Orders!I$1,Products!$A$1:$G$1,0))</f>
        <v>Lib</v>
      </c>
      <c r="J106" t="str">
        <f>INDEX(Products!$A$1:$G$49,MATCH(Orders!$D106,Products!$A$1:$A$49,0),MATCH(Orders!J$1,Products!$A$1:$G$1,0))</f>
        <v>M</v>
      </c>
      <c r="K106" s="4">
        <f>INDEX(Products!$A$1:$G$49,MATCH(Orders!$D106,Products!$A$1:$A$49,0),MATCH(Orders!K$1,Products!$A$1:$G$1,0))</f>
        <v>1</v>
      </c>
      <c r="L106" s="5">
        <f>INDEX(Products!$A$1:$G$49,MATCH(Orders!$D106,Products!$A$1:$A$49,0),MATCH(Orders!L$1,Products!$A$1:$G$1,0))</f>
        <v>14.55</v>
      </c>
      <c r="M106" s="5">
        <f t="shared" si="3"/>
        <v>87.300000000000011</v>
      </c>
      <c r="N106" t="str">
        <f t="shared" si="4"/>
        <v>Liberica</v>
      </c>
      <c r="O106" t="str">
        <f t="shared" si="5"/>
        <v>Medium</v>
      </c>
      <c r="P106" t="e">
        <f ca="1">_xlfn.XLOOKUP(Orders[[#This Row],[Customer ID]],Customers!$A$1:$A$1001,Customers!$I$1:$I$1001,,0)</f>
        <v>#NAME?</v>
      </c>
    </row>
    <row r="107" spans="1:16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e">
        <f ca="1">_xlfn.XLOOKUP(C107,Customers!$A$1:$A$1001,Customers!$B$1:$B$1001,,0)</f>
        <v>#NAME?</v>
      </c>
      <c r="G107" s="2" t="e">
        <f ca="1">IF(_xlfn.XLOOKUP(C107,Customers!$A$1:$A$1001,Customers!$C$1:$C$1001,,0)=0,"",_xlfn.XLOOKUP(C107,Customers!$A$1:$A$1001,Customers!$C$1:$C$1001,,0))</f>
        <v>#NAME?</v>
      </c>
      <c r="H107" s="2" t="e">
        <f ca="1">_xlfn.XLOOKUP(C107,Customers!$A$1:$A$1001,Customers!$G$1:$G$1001,,0)</f>
        <v>#NAME?</v>
      </c>
      <c r="I107" t="str">
        <f>INDEX(Products!$A$1:$G$49,MATCH(Orders!$D107,Products!$A$1:$A$49,0),MATCH(Orders!I$1,Products!$A$1:$G$1,0))</f>
        <v>Ara</v>
      </c>
      <c r="J107" t="str">
        <f>INDEX(Products!$A$1:$G$49,MATCH(Orders!$D107,Products!$A$1:$A$49,0),MATCH(Orders!J$1,Products!$A$1:$G$1,0))</f>
        <v>M</v>
      </c>
      <c r="K107" s="4">
        <f>INDEX(Products!$A$1:$G$49,MATCH(Orders!$D107,Products!$A$1:$A$49,0),MATCH(Orders!K$1,Products!$A$1:$G$1,0))</f>
        <v>0.5</v>
      </c>
      <c r="L107" s="5">
        <f>INDEX(Products!$A$1:$G$49,MATCH(Orders!$D107,Products!$A$1:$A$49,0),MATCH(Orders!L$1,Products!$A$1:$G$1,0))</f>
        <v>6.75</v>
      </c>
      <c r="M107" s="5">
        <f t="shared" si="3"/>
        <v>40.5</v>
      </c>
      <c r="N107" t="str">
        <f t="shared" si="4"/>
        <v>Arabica</v>
      </c>
      <c r="O107" t="str">
        <f t="shared" si="5"/>
        <v>Medium</v>
      </c>
      <c r="P107" t="e">
        <f ca="1">_xlfn.XLOOKUP(Orders[[#This Row],[Customer ID]],Customers!$A$1:$A$1001,Customers!$I$1:$I$1001,,0)</f>
        <v>#NAME?</v>
      </c>
    </row>
    <row r="108" spans="1:16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e">
        <f ca="1">_xlfn.XLOOKUP(C108,Customers!$A$1:$A$1001,Customers!$B$1:$B$1001,,0)</f>
        <v>#NAME?</v>
      </c>
      <c r="G108" s="2" t="e">
        <f ca="1">IF(_xlfn.XLOOKUP(C108,Customers!$A$1:$A$1001,Customers!$C$1:$C$1001,,0)=0,"",_xlfn.XLOOKUP(C108,Customers!$A$1:$A$1001,Customers!$C$1:$C$1001,,0))</f>
        <v>#NAME?</v>
      </c>
      <c r="H108" s="2" t="e">
        <f ca="1">_xlfn.XLOOKUP(C108,Customers!$A$1:$A$1001,Customers!$G$1:$G$1001,,0)</f>
        <v>#NAME?</v>
      </c>
      <c r="I108" t="str">
        <f>INDEX(Products!$A$1:$G$49,MATCH(Orders!$D108,Products!$A$1:$A$49,0),MATCH(Orders!I$1,Products!$A$1:$G$1,0))</f>
        <v>Exc</v>
      </c>
      <c r="J108" t="str">
        <f>INDEX(Products!$A$1:$G$49,MATCH(Orders!$D108,Products!$A$1:$A$49,0),MATCH(Orders!J$1,Products!$A$1:$G$1,0))</f>
        <v>D</v>
      </c>
      <c r="K108" s="4">
        <f>INDEX(Products!$A$1:$G$49,MATCH(Orders!$D108,Products!$A$1:$A$49,0),MATCH(Orders!K$1,Products!$A$1:$G$1,0))</f>
        <v>1</v>
      </c>
      <c r="L108" s="5">
        <f>INDEX(Products!$A$1:$G$49,MATCH(Orders!$D108,Products!$A$1:$A$49,0),MATCH(Orders!L$1,Products!$A$1:$G$1,0))</f>
        <v>12.15</v>
      </c>
      <c r="M108" s="5">
        <f t="shared" si="3"/>
        <v>24.3</v>
      </c>
      <c r="N108" t="str">
        <f t="shared" si="4"/>
        <v>Excelsa</v>
      </c>
      <c r="O108" t="str">
        <f t="shared" si="5"/>
        <v>Dark</v>
      </c>
      <c r="P108" t="e">
        <f ca="1">_xlfn.XLOOKUP(Orders[[#This Row],[Customer ID]],Customers!$A$1:$A$1001,Customers!$I$1:$I$1001,,0)</f>
        <v>#NAME?</v>
      </c>
    </row>
    <row r="109" spans="1:16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e">
        <f ca="1">_xlfn.XLOOKUP(C109,Customers!$A$1:$A$1001,Customers!$B$1:$B$1001,,0)</f>
        <v>#NAME?</v>
      </c>
      <c r="G109" s="2" t="e">
        <f ca="1">IF(_xlfn.XLOOKUP(C109,Customers!$A$1:$A$1001,Customers!$C$1:$C$1001,,0)=0,"",_xlfn.XLOOKUP(C109,Customers!$A$1:$A$1001,Customers!$C$1:$C$1001,,0))</f>
        <v>#NAME?</v>
      </c>
      <c r="H109" s="2" t="e">
        <f ca="1">_xlfn.XLOOKUP(C109,Customers!$A$1:$A$1001,Customers!$G$1:$G$1001,,0)</f>
        <v>#NAME?</v>
      </c>
      <c r="I109" t="str">
        <f>INDEX(Products!$A$1:$G$49,MATCH(Orders!$D109,Products!$A$1:$A$49,0),MATCH(Orders!I$1,Products!$A$1:$G$1,0))</f>
        <v>Rob</v>
      </c>
      <c r="J109" t="str">
        <f>INDEX(Products!$A$1:$G$49,MATCH(Orders!$D109,Products!$A$1:$A$49,0),MATCH(Orders!J$1,Products!$A$1:$G$1,0))</f>
        <v>M</v>
      </c>
      <c r="K109" s="4">
        <f>INDEX(Products!$A$1:$G$49,MATCH(Orders!$D109,Products!$A$1:$A$49,0),MATCH(Orders!K$1,Products!$A$1:$G$1,0))</f>
        <v>0.5</v>
      </c>
      <c r="L109" s="5">
        <f>INDEX(Products!$A$1:$G$49,MATCH(Orders!$D109,Products!$A$1:$A$49,0),MATCH(Orders!L$1,Products!$A$1:$G$1,0))</f>
        <v>5.97</v>
      </c>
      <c r="M109" s="5">
        <f t="shared" si="3"/>
        <v>17.91</v>
      </c>
      <c r="N109" t="str">
        <f t="shared" si="4"/>
        <v>Robusta</v>
      </c>
      <c r="O109" t="str">
        <f t="shared" si="5"/>
        <v>Medium</v>
      </c>
      <c r="P109" t="e">
        <f ca="1">_xlfn.XLOOKUP(Orders[[#This Row],[Customer ID]],Customers!$A$1:$A$1001,Customers!$I$1:$I$1001,,0)</f>
        <v>#NAME?</v>
      </c>
    </row>
    <row r="110" spans="1:16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e">
        <f ca="1">_xlfn.XLOOKUP(C110,Customers!$A$1:$A$1001,Customers!$B$1:$B$1001,,0)</f>
        <v>#NAME?</v>
      </c>
      <c r="G110" s="2" t="e">
        <f ca="1">IF(_xlfn.XLOOKUP(C110,Customers!$A$1:$A$1001,Customers!$C$1:$C$1001,,0)=0,"",_xlfn.XLOOKUP(C110,Customers!$A$1:$A$1001,Customers!$C$1:$C$1001,,0))</f>
        <v>#NAME?</v>
      </c>
      <c r="H110" s="2" t="e">
        <f ca="1">_xlfn.XLOOKUP(C110,Customers!$A$1:$A$1001,Customers!$G$1:$G$1001,,0)</f>
        <v>#NAME?</v>
      </c>
      <c r="I110" t="str">
        <f>INDEX(Products!$A$1:$G$49,MATCH(Orders!$D110,Products!$A$1:$A$49,0),MATCH(Orders!I$1,Products!$A$1:$G$1,0))</f>
        <v>Ara</v>
      </c>
      <c r="J110" t="str">
        <f>INDEX(Products!$A$1:$G$49,MATCH(Orders!$D110,Products!$A$1:$A$49,0),MATCH(Orders!J$1,Products!$A$1:$G$1,0))</f>
        <v>M</v>
      </c>
      <c r="K110" s="4">
        <f>INDEX(Products!$A$1:$G$49,MATCH(Orders!$D110,Products!$A$1:$A$49,0),MATCH(Orders!K$1,Products!$A$1:$G$1,0))</f>
        <v>0.5</v>
      </c>
      <c r="L110" s="5">
        <f>INDEX(Products!$A$1:$G$49,MATCH(Orders!$D110,Products!$A$1:$A$49,0),MATCH(Orders!L$1,Products!$A$1:$G$1,0))</f>
        <v>6.75</v>
      </c>
      <c r="M110" s="5">
        <f t="shared" si="3"/>
        <v>27</v>
      </c>
      <c r="N110" t="str">
        <f t="shared" si="4"/>
        <v>Arabica</v>
      </c>
      <c r="O110" t="str">
        <f t="shared" si="5"/>
        <v>Medium</v>
      </c>
      <c r="P110" t="e">
        <f ca="1">_xlfn.XLOOKUP(Orders[[#This Row],[Customer ID]],Customers!$A$1:$A$1001,Customers!$I$1:$I$1001,,0)</f>
        <v>#NAME?</v>
      </c>
    </row>
    <row r="111" spans="1:16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e">
        <f ca="1">_xlfn.XLOOKUP(C111,Customers!$A$1:$A$1001,Customers!$B$1:$B$1001,,0)</f>
        <v>#NAME?</v>
      </c>
      <c r="G111" s="2" t="e">
        <f ca="1">IF(_xlfn.XLOOKUP(C111,Customers!$A$1:$A$1001,Customers!$C$1:$C$1001,,0)=0,"",_xlfn.XLOOKUP(C111,Customers!$A$1:$A$1001,Customers!$C$1:$C$1001,,0))</f>
        <v>#NAME?</v>
      </c>
      <c r="H111" s="2" t="e">
        <f ca="1">_xlfn.XLOOKUP(C111,Customers!$A$1:$A$1001,Customers!$G$1:$G$1001,,0)</f>
        <v>#NAME?</v>
      </c>
      <c r="I111" t="str">
        <f>INDEX(Products!$A$1:$G$49,MATCH(Orders!$D111,Products!$A$1:$A$49,0),MATCH(Orders!I$1,Products!$A$1:$G$1,0))</f>
        <v>Lib</v>
      </c>
      <c r="J111" t="str">
        <f>INDEX(Products!$A$1:$G$49,MATCH(Orders!$D111,Products!$A$1:$A$49,0),MATCH(Orders!J$1,Products!$A$1:$G$1,0))</f>
        <v>D</v>
      </c>
      <c r="K111" s="4">
        <f>INDEX(Products!$A$1:$G$49,MATCH(Orders!$D111,Products!$A$1:$A$49,0),MATCH(Orders!K$1,Products!$A$1:$G$1,0))</f>
        <v>0.5</v>
      </c>
      <c r="L111" s="5">
        <f>INDEX(Products!$A$1:$G$49,MATCH(Orders!$D111,Products!$A$1:$A$49,0),MATCH(Orders!L$1,Products!$A$1:$G$1,0))</f>
        <v>7.77</v>
      </c>
      <c r="M111" s="5">
        <f t="shared" si="3"/>
        <v>7.77</v>
      </c>
      <c r="N111" t="str">
        <f t="shared" si="4"/>
        <v>Liberica</v>
      </c>
      <c r="O111" t="str">
        <f t="shared" si="5"/>
        <v>Dark</v>
      </c>
      <c r="P111" t="e">
        <f ca="1">_xlfn.XLOOKUP(Orders[[#This Row],[Customer ID]],Customers!$A$1:$A$1001,Customers!$I$1:$I$1001,,0)</f>
        <v>#NAME?</v>
      </c>
    </row>
    <row r="112" spans="1:16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e">
        <f ca="1">_xlfn.XLOOKUP(C112,Customers!$A$1:$A$1001,Customers!$B$1:$B$1001,,0)</f>
        <v>#NAME?</v>
      </c>
      <c r="G112" s="2" t="e">
        <f ca="1">IF(_xlfn.XLOOKUP(C112,Customers!$A$1:$A$1001,Customers!$C$1:$C$1001,,0)=0,"",_xlfn.XLOOKUP(C112,Customers!$A$1:$A$1001,Customers!$C$1:$C$1001,,0))</f>
        <v>#NAME?</v>
      </c>
      <c r="H112" s="2" t="e">
        <f ca="1">_xlfn.XLOOKUP(C112,Customers!$A$1:$A$1001,Customers!$G$1:$G$1001,,0)</f>
        <v>#NAME?</v>
      </c>
      <c r="I112" t="str">
        <f>INDEX(Products!$A$1:$G$49,MATCH(Orders!$D112,Products!$A$1:$A$49,0),MATCH(Orders!I$1,Products!$A$1:$G$1,0))</f>
        <v>Exc</v>
      </c>
      <c r="J112" t="str">
        <f>INDEX(Products!$A$1:$G$49,MATCH(Orders!$D112,Products!$A$1:$A$49,0),MATCH(Orders!J$1,Products!$A$1:$G$1,0))</f>
        <v>L</v>
      </c>
      <c r="K112" s="4">
        <f>INDEX(Products!$A$1:$G$49,MATCH(Orders!$D112,Products!$A$1:$A$49,0),MATCH(Orders!K$1,Products!$A$1:$G$1,0))</f>
        <v>0.2</v>
      </c>
      <c r="L112" s="5">
        <f>INDEX(Products!$A$1:$G$49,MATCH(Orders!$D112,Products!$A$1:$A$49,0),MATCH(Orders!L$1,Products!$A$1:$G$1,0))</f>
        <v>4.4550000000000001</v>
      </c>
      <c r="M112" s="5">
        <f t="shared" si="3"/>
        <v>13.365</v>
      </c>
      <c r="N112" t="str">
        <f t="shared" si="4"/>
        <v>Excelsa</v>
      </c>
      <c r="O112" t="str">
        <f t="shared" si="5"/>
        <v>Light</v>
      </c>
      <c r="P112" t="e">
        <f ca="1">_xlfn.XLOOKUP(Orders[[#This Row],[Customer ID]],Customers!$A$1:$A$1001,Customers!$I$1:$I$1001,,0)</f>
        <v>#NAME?</v>
      </c>
    </row>
    <row r="113" spans="1:16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e">
        <f ca="1">_xlfn.XLOOKUP(C113,Customers!$A$1:$A$1001,Customers!$B$1:$B$1001,,0)</f>
        <v>#NAME?</v>
      </c>
      <c r="G113" s="2" t="e">
        <f ca="1">IF(_xlfn.XLOOKUP(C113,Customers!$A$1:$A$1001,Customers!$C$1:$C$1001,,0)=0,"",_xlfn.XLOOKUP(C113,Customers!$A$1:$A$1001,Customers!$C$1:$C$1001,,0))</f>
        <v>#NAME?</v>
      </c>
      <c r="H113" s="2" t="e">
        <f ca="1">_xlfn.XLOOKUP(C113,Customers!$A$1:$A$1001,Customers!$G$1:$G$1001,,0)</f>
        <v>#NAME?</v>
      </c>
      <c r="I113" t="str">
        <f>INDEX(Products!$A$1:$G$49,MATCH(Orders!$D113,Products!$A$1:$A$49,0),MATCH(Orders!I$1,Products!$A$1:$G$1,0))</f>
        <v>Rob</v>
      </c>
      <c r="J113" t="str">
        <f>INDEX(Products!$A$1:$G$49,MATCH(Orders!$D113,Products!$A$1:$A$49,0),MATCH(Orders!J$1,Products!$A$1:$G$1,0))</f>
        <v>D</v>
      </c>
      <c r="K113" s="4">
        <f>INDEX(Products!$A$1:$G$49,MATCH(Orders!$D113,Products!$A$1:$A$49,0),MATCH(Orders!K$1,Products!$A$1:$G$1,0))</f>
        <v>0.5</v>
      </c>
      <c r="L113" s="5">
        <f>INDEX(Products!$A$1:$G$49,MATCH(Orders!$D113,Products!$A$1:$A$49,0),MATCH(Orders!L$1,Products!$A$1:$G$1,0))</f>
        <v>5.3699999999999992</v>
      </c>
      <c r="M113" s="5">
        <f t="shared" si="3"/>
        <v>26.849999999999994</v>
      </c>
      <c r="N113" t="str">
        <f t="shared" si="4"/>
        <v>Robusta</v>
      </c>
      <c r="O113" t="str">
        <f t="shared" si="5"/>
        <v>Dark</v>
      </c>
      <c r="P113" t="e">
        <f ca="1">_xlfn.XLOOKUP(Orders[[#This Row],[Customer ID]],Customers!$A$1:$A$1001,Customers!$I$1:$I$1001,,0)</f>
        <v>#NAME?</v>
      </c>
    </row>
    <row r="114" spans="1:16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e">
        <f ca="1">_xlfn.XLOOKUP(C114,Customers!$A$1:$A$1001,Customers!$B$1:$B$1001,,0)</f>
        <v>#NAME?</v>
      </c>
      <c r="G114" s="2" t="e">
        <f ca="1">IF(_xlfn.XLOOKUP(C114,Customers!$A$1:$A$1001,Customers!$C$1:$C$1001,,0)=0,"",_xlfn.XLOOKUP(C114,Customers!$A$1:$A$1001,Customers!$C$1:$C$1001,,0))</f>
        <v>#NAME?</v>
      </c>
      <c r="H114" s="2" t="e">
        <f ca="1">_xlfn.XLOOKUP(C114,Customers!$A$1:$A$1001,Customers!$G$1:$G$1001,,0)</f>
        <v>#NAME?</v>
      </c>
      <c r="I114" t="str">
        <f>INDEX(Products!$A$1:$G$49,MATCH(Orders!$D114,Products!$A$1:$A$49,0),MATCH(Orders!I$1,Products!$A$1:$G$1,0))</f>
        <v>Ara</v>
      </c>
      <c r="J114" t="str">
        <f>INDEX(Products!$A$1:$G$49,MATCH(Orders!$D114,Products!$A$1:$A$49,0),MATCH(Orders!J$1,Products!$A$1:$G$1,0))</f>
        <v>M</v>
      </c>
      <c r="K114" s="4">
        <f>INDEX(Products!$A$1:$G$49,MATCH(Orders!$D114,Products!$A$1:$A$49,0),MATCH(Orders!K$1,Products!$A$1:$G$1,0))</f>
        <v>1</v>
      </c>
      <c r="L114" s="5">
        <f>INDEX(Products!$A$1:$G$49,MATCH(Orders!$D114,Products!$A$1:$A$49,0),MATCH(Orders!L$1,Products!$A$1:$G$1,0))</f>
        <v>11.25</v>
      </c>
      <c r="M114" s="5">
        <f t="shared" si="3"/>
        <v>11.25</v>
      </c>
      <c r="N114" t="str">
        <f t="shared" si="4"/>
        <v>Arabica</v>
      </c>
      <c r="O114" t="str">
        <f t="shared" si="5"/>
        <v>Medium</v>
      </c>
      <c r="P114" t="e">
        <f ca="1">_xlfn.XLOOKUP(Orders[[#This Row],[Customer ID]],Customers!$A$1:$A$1001,Customers!$I$1:$I$1001,,0)</f>
        <v>#NAME?</v>
      </c>
    </row>
    <row r="115" spans="1:16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e">
        <f ca="1">_xlfn.XLOOKUP(C115,Customers!$A$1:$A$1001,Customers!$B$1:$B$1001,,0)</f>
        <v>#NAME?</v>
      </c>
      <c r="G115" s="2" t="e">
        <f ca="1">IF(_xlfn.XLOOKUP(C115,Customers!$A$1:$A$1001,Customers!$C$1:$C$1001,,0)=0,"",_xlfn.XLOOKUP(C115,Customers!$A$1:$A$1001,Customers!$C$1:$C$1001,,0))</f>
        <v>#NAME?</v>
      </c>
      <c r="H115" s="2" t="e">
        <f ca="1">_xlfn.XLOOKUP(C115,Customers!$A$1:$A$1001,Customers!$G$1:$G$1001,,0)</f>
        <v>#NAME?</v>
      </c>
      <c r="I115" t="str">
        <f>INDEX(Products!$A$1:$G$49,MATCH(Orders!$D115,Products!$A$1:$A$49,0),MATCH(Orders!I$1,Products!$A$1:$G$1,0))</f>
        <v>Lib</v>
      </c>
      <c r="J115" t="str">
        <f>INDEX(Products!$A$1:$G$49,MATCH(Orders!$D115,Products!$A$1:$A$49,0),MATCH(Orders!J$1,Products!$A$1:$G$1,0))</f>
        <v>M</v>
      </c>
      <c r="K115" s="4">
        <f>INDEX(Products!$A$1:$G$49,MATCH(Orders!$D115,Products!$A$1:$A$49,0),MATCH(Orders!K$1,Products!$A$1:$G$1,0))</f>
        <v>1</v>
      </c>
      <c r="L115" s="5">
        <f>INDEX(Products!$A$1:$G$49,MATCH(Orders!$D115,Products!$A$1:$A$49,0),MATCH(Orders!L$1,Products!$A$1:$G$1,0))</f>
        <v>14.55</v>
      </c>
      <c r="M115" s="5">
        <f t="shared" si="3"/>
        <v>14.55</v>
      </c>
      <c r="N115" t="str">
        <f t="shared" si="4"/>
        <v>Liberica</v>
      </c>
      <c r="O115" t="str">
        <f t="shared" si="5"/>
        <v>Medium</v>
      </c>
      <c r="P115" t="e">
        <f ca="1">_xlfn.XLOOKUP(Orders[[#This Row],[Customer ID]],Customers!$A$1:$A$1001,Customers!$I$1:$I$1001,,0)</f>
        <v>#NAME?</v>
      </c>
    </row>
    <row r="116" spans="1:16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e">
        <f ca="1">_xlfn.XLOOKUP(C116,Customers!$A$1:$A$1001,Customers!$B$1:$B$1001,,0)</f>
        <v>#NAME?</v>
      </c>
      <c r="G116" s="2" t="e">
        <f ca="1">IF(_xlfn.XLOOKUP(C116,Customers!$A$1:$A$1001,Customers!$C$1:$C$1001,,0)=0,"",_xlfn.XLOOKUP(C116,Customers!$A$1:$A$1001,Customers!$C$1:$C$1001,,0))</f>
        <v>#NAME?</v>
      </c>
      <c r="H116" s="2" t="e">
        <f ca="1">_xlfn.XLOOKUP(C116,Customers!$A$1:$A$1001,Customers!$G$1:$G$1001,,0)</f>
        <v>#NAME?</v>
      </c>
      <c r="I116" t="str">
        <f>INDEX(Products!$A$1:$G$49,MATCH(Orders!$D116,Products!$A$1:$A$49,0),MATCH(Orders!I$1,Products!$A$1:$G$1,0))</f>
        <v>Rob</v>
      </c>
      <c r="J116" t="str">
        <f>INDEX(Products!$A$1:$G$49,MATCH(Orders!$D116,Products!$A$1:$A$49,0),MATCH(Orders!J$1,Products!$A$1:$G$1,0))</f>
        <v>L</v>
      </c>
      <c r="K116" s="4">
        <f>INDEX(Products!$A$1:$G$49,MATCH(Orders!$D116,Products!$A$1:$A$49,0),MATCH(Orders!K$1,Products!$A$1:$G$1,0))</f>
        <v>0.2</v>
      </c>
      <c r="L116" s="5">
        <f>INDEX(Products!$A$1:$G$49,MATCH(Orders!$D116,Products!$A$1:$A$49,0),MATCH(Orders!L$1,Products!$A$1:$G$1,0))</f>
        <v>3.5849999999999995</v>
      </c>
      <c r="M116" s="5">
        <f t="shared" si="3"/>
        <v>14.339999999999998</v>
      </c>
      <c r="N116" t="str">
        <f t="shared" si="4"/>
        <v>Robusta</v>
      </c>
      <c r="O116" t="str">
        <f t="shared" si="5"/>
        <v>Light</v>
      </c>
      <c r="P116" t="e">
        <f ca="1">_xlfn.XLOOKUP(Orders[[#This Row],[Customer ID]],Customers!$A$1:$A$1001,Customers!$I$1:$I$1001,,0)</f>
        <v>#NAME?</v>
      </c>
    </row>
    <row r="117" spans="1:16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e">
        <f ca="1">_xlfn.XLOOKUP(C117,Customers!$A$1:$A$1001,Customers!$B$1:$B$1001,,0)</f>
        <v>#NAME?</v>
      </c>
      <c r="G117" s="2" t="e">
        <f ca="1">IF(_xlfn.XLOOKUP(C117,Customers!$A$1:$A$1001,Customers!$C$1:$C$1001,,0)=0,"",_xlfn.XLOOKUP(C117,Customers!$A$1:$A$1001,Customers!$C$1:$C$1001,,0))</f>
        <v>#NAME?</v>
      </c>
      <c r="H117" s="2" t="e">
        <f ca="1">_xlfn.XLOOKUP(C117,Customers!$A$1:$A$1001,Customers!$G$1:$G$1001,,0)</f>
        <v>#NAME?</v>
      </c>
      <c r="I117" t="str">
        <f>INDEX(Products!$A$1:$G$49,MATCH(Orders!$D117,Products!$A$1:$A$49,0),MATCH(Orders!I$1,Products!$A$1:$G$1,0))</f>
        <v>Lib</v>
      </c>
      <c r="J117" t="str">
        <f>INDEX(Products!$A$1:$G$49,MATCH(Orders!$D117,Products!$A$1:$A$49,0),MATCH(Orders!J$1,Products!$A$1:$G$1,0))</f>
        <v>L</v>
      </c>
      <c r="K117" s="4">
        <f>INDEX(Products!$A$1:$G$49,MATCH(Orders!$D117,Products!$A$1:$A$49,0),MATCH(Orders!K$1,Products!$A$1:$G$1,0))</f>
        <v>1</v>
      </c>
      <c r="L117" s="5">
        <f>INDEX(Products!$A$1:$G$49,MATCH(Orders!$D117,Products!$A$1:$A$49,0),MATCH(Orders!L$1,Products!$A$1:$G$1,0))</f>
        <v>15.85</v>
      </c>
      <c r="M117" s="5">
        <f t="shared" si="3"/>
        <v>15.85</v>
      </c>
      <c r="N117" t="str">
        <f t="shared" si="4"/>
        <v>Liberica</v>
      </c>
      <c r="O117" t="str">
        <f t="shared" si="5"/>
        <v>Light</v>
      </c>
      <c r="P117" t="e">
        <f ca="1">_xlfn.XLOOKUP(Orders[[#This Row],[Customer ID]],Customers!$A$1:$A$1001,Customers!$I$1:$I$1001,,0)</f>
        <v>#NAME?</v>
      </c>
    </row>
    <row r="118" spans="1:16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e">
        <f ca="1">_xlfn.XLOOKUP(C118,Customers!$A$1:$A$1001,Customers!$B$1:$B$1001,,0)</f>
        <v>#NAME?</v>
      </c>
      <c r="G118" s="2" t="e">
        <f ca="1">IF(_xlfn.XLOOKUP(C118,Customers!$A$1:$A$1001,Customers!$C$1:$C$1001,,0)=0,"",_xlfn.XLOOKUP(C118,Customers!$A$1:$A$1001,Customers!$C$1:$C$1001,,0))</f>
        <v>#NAME?</v>
      </c>
      <c r="H118" s="2" t="e">
        <f ca="1">_xlfn.XLOOKUP(C118,Customers!$A$1:$A$1001,Customers!$G$1:$G$1001,,0)</f>
        <v>#NAME?</v>
      </c>
      <c r="I118" t="str">
        <f>INDEX(Products!$A$1:$G$49,MATCH(Orders!$D118,Products!$A$1:$A$49,0),MATCH(Orders!I$1,Products!$A$1:$G$1,0))</f>
        <v>Lib</v>
      </c>
      <c r="J118" t="str">
        <f>INDEX(Products!$A$1:$G$49,MATCH(Orders!$D118,Products!$A$1:$A$49,0),MATCH(Orders!J$1,Products!$A$1:$G$1,0))</f>
        <v>L</v>
      </c>
      <c r="K118" s="4">
        <f>INDEX(Products!$A$1:$G$49,MATCH(Orders!$D118,Products!$A$1:$A$49,0),MATCH(Orders!K$1,Products!$A$1:$G$1,0))</f>
        <v>0.2</v>
      </c>
      <c r="L118" s="5">
        <f>INDEX(Products!$A$1:$G$49,MATCH(Orders!$D118,Products!$A$1:$A$49,0),MATCH(Orders!L$1,Products!$A$1:$G$1,0))</f>
        <v>4.7549999999999999</v>
      </c>
      <c r="M118" s="5">
        <f t="shared" si="3"/>
        <v>19.02</v>
      </c>
      <c r="N118" t="str">
        <f t="shared" si="4"/>
        <v>Liberica</v>
      </c>
      <c r="O118" t="str">
        <f t="shared" si="5"/>
        <v>Light</v>
      </c>
      <c r="P118" t="e">
        <f ca="1">_xlfn.XLOOKUP(Orders[[#This Row],[Customer ID]],Customers!$A$1:$A$1001,Customers!$I$1:$I$1001,,0)</f>
        <v>#NAME?</v>
      </c>
    </row>
    <row r="119" spans="1:16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e">
        <f ca="1">_xlfn.XLOOKUP(C119,Customers!$A$1:$A$1001,Customers!$B$1:$B$1001,,0)</f>
        <v>#NAME?</v>
      </c>
      <c r="G119" s="2" t="e">
        <f ca="1">IF(_xlfn.XLOOKUP(C119,Customers!$A$1:$A$1001,Customers!$C$1:$C$1001,,0)=0,"",_xlfn.XLOOKUP(C119,Customers!$A$1:$A$1001,Customers!$C$1:$C$1001,,0))</f>
        <v>#NAME?</v>
      </c>
      <c r="H119" s="2" t="e">
        <f ca="1">_xlfn.XLOOKUP(C119,Customers!$A$1:$A$1001,Customers!$G$1:$G$1001,,0)</f>
        <v>#NAME?</v>
      </c>
      <c r="I119" t="str">
        <f>INDEX(Products!$A$1:$G$49,MATCH(Orders!$D119,Products!$A$1:$A$49,0),MATCH(Orders!I$1,Products!$A$1:$G$1,0))</f>
        <v>Lib</v>
      </c>
      <c r="J119" t="str">
        <f>INDEX(Products!$A$1:$G$49,MATCH(Orders!$D119,Products!$A$1:$A$49,0),MATCH(Orders!J$1,Products!$A$1:$G$1,0))</f>
        <v>L</v>
      </c>
      <c r="K119" s="4">
        <f>INDEX(Products!$A$1:$G$49,MATCH(Orders!$D119,Products!$A$1:$A$49,0),MATCH(Orders!K$1,Products!$A$1:$G$1,0))</f>
        <v>0.5</v>
      </c>
      <c r="L119" s="5">
        <f>INDEX(Products!$A$1:$G$49,MATCH(Orders!$D119,Products!$A$1:$A$49,0),MATCH(Orders!L$1,Products!$A$1:$G$1,0))</f>
        <v>9.51</v>
      </c>
      <c r="M119" s="5">
        <f t="shared" si="3"/>
        <v>38.04</v>
      </c>
      <c r="N119" t="str">
        <f t="shared" si="4"/>
        <v>Liberica</v>
      </c>
      <c r="O119" t="str">
        <f t="shared" si="5"/>
        <v>Light</v>
      </c>
      <c r="P119" t="e">
        <f ca="1">_xlfn.XLOOKUP(Orders[[#This Row],[Customer ID]],Customers!$A$1:$A$1001,Customers!$I$1:$I$1001,,0)</f>
        <v>#NAME?</v>
      </c>
    </row>
    <row r="120" spans="1:16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e">
        <f ca="1">_xlfn.XLOOKUP(C120,Customers!$A$1:$A$1001,Customers!$B$1:$B$1001,,0)</f>
        <v>#NAME?</v>
      </c>
      <c r="G120" s="2" t="e">
        <f ca="1">IF(_xlfn.XLOOKUP(C120,Customers!$A$1:$A$1001,Customers!$C$1:$C$1001,,0)=0,"",_xlfn.XLOOKUP(C120,Customers!$A$1:$A$1001,Customers!$C$1:$C$1001,,0))</f>
        <v>#NAME?</v>
      </c>
      <c r="H120" s="2" t="e">
        <f ca="1">_xlfn.XLOOKUP(C120,Customers!$A$1:$A$1001,Customers!$G$1:$G$1001,,0)</f>
        <v>#NAME?</v>
      </c>
      <c r="I120" t="str">
        <f>INDEX(Products!$A$1:$G$49,MATCH(Orders!$D120,Products!$A$1:$A$49,0),MATCH(Orders!I$1,Products!$A$1:$G$1,0))</f>
        <v>Exc</v>
      </c>
      <c r="J120" t="str">
        <f>INDEX(Products!$A$1:$G$49,MATCH(Orders!$D120,Products!$A$1:$A$49,0),MATCH(Orders!J$1,Products!$A$1:$G$1,0))</f>
        <v>D</v>
      </c>
      <c r="K120" s="4">
        <f>INDEX(Products!$A$1:$G$49,MATCH(Orders!$D120,Products!$A$1:$A$49,0),MATCH(Orders!K$1,Products!$A$1:$G$1,0))</f>
        <v>0.5</v>
      </c>
      <c r="L120" s="5">
        <f>INDEX(Products!$A$1:$G$49,MATCH(Orders!$D120,Products!$A$1:$A$49,0),MATCH(Orders!L$1,Products!$A$1:$G$1,0))</f>
        <v>7.29</v>
      </c>
      <c r="M120" s="5">
        <f t="shared" si="3"/>
        <v>21.87</v>
      </c>
      <c r="N120" t="str">
        <f t="shared" si="4"/>
        <v>Excelsa</v>
      </c>
      <c r="O120" t="str">
        <f t="shared" si="5"/>
        <v>Dark</v>
      </c>
      <c r="P120" t="e">
        <f ca="1">_xlfn.XLOOKUP(Orders[[#This Row],[Customer ID]],Customers!$A$1:$A$1001,Customers!$I$1:$I$1001,,0)</f>
        <v>#NAME?</v>
      </c>
    </row>
    <row r="121" spans="1:16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e">
        <f ca="1">_xlfn.XLOOKUP(C121,Customers!$A$1:$A$1001,Customers!$B$1:$B$1001,,0)</f>
        <v>#NAME?</v>
      </c>
      <c r="G121" s="2" t="e">
        <f ca="1">IF(_xlfn.XLOOKUP(C121,Customers!$A$1:$A$1001,Customers!$C$1:$C$1001,,0)=0,"",_xlfn.XLOOKUP(C121,Customers!$A$1:$A$1001,Customers!$C$1:$C$1001,,0))</f>
        <v>#NAME?</v>
      </c>
      <c r="H121" s="2" t="e">
        <f ca="1">_xlfn.XLOOKUP(C121,Customers!$A$1:$A$1001,Customers!$G$1:$G$1001,,0)</f>
        <v>#NAME?</v>
      </c>
      <c r="I121" t="str">
        <f>INDEX(Products!$A$1:$G$49,MATCH(Orders!$D121,Products!$A$1:$A$49,0),MATCH(Orders!I$1,Products!$A$1:$G$1,0))</f>
        <v>Exc</v>
      </c>
      <c r="J121" t="str">
        <f>INDEX(Products!$A$1:$G$49,MATCH(Orders!$D121,Products!$A$1:$A$49,0),MATCH(Orders!J$1,Products!$A$1:$G$1,0))</f>
        <v>M</v>
      </c>
      <c r="K121" s="4">
        <f>INDEX(Products!$A$1:$G$49,MATCH(Orders!$D121,Products!$A$1:$A$49,0),MATCH(Orders!K$1,Products!$A$1:$G$1,0))</f>
        <v>0.2</v>
      </c>
      <c r="L121" s="5">
        <f>INDEX(Products!$A$1:$G$49,MATCH(Orders!$D121,Products!$A$1:$A$49,0),MATCH(Orders!L$1,Products!$A$1:$G$1,0))</f>
        <v>4.125</v>
      </c>
      <c r="M121" s="5">
        <f t="shared" si="3"/>
        <v>4.125</v>
      </c>
      <c r="N121" t="str">
        <f t="shared" si="4"/>
        <v>Excelsa</v>
      </c>
      <c r="O121" t="str">
        <f t="shared" si="5"/>
        <v>Medium</v>
      </c>
      <c r="P121" t="e">
        <f ca="1">_xlfn.XLOOKUP(Orders[[#This Row],[Customer ID]],Customers!$A$1:$A$1001,Customers!$I$1:$I$1001,,0)</f>
        <v>#NAME?</v>
      </c>
    </row>
    <row r="122" spans="1:16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e">
        <f ca="1">_xlfn.XLOOKUP(C122,Customers!$A$1:$A$1001,Customers!$B$1:$B$1001,,0)</f>
        <v>#NAME?</v>
      </c>
      <c r="G122" s="2" t="e">
        <f ca="1">IF(_xlfn.XLOOKUP(C122,Customers!$A$1:$A$1001,Customers!$C$1:$C$1001,,0)=0,"",_xlfn.XLOOKUP(C122,Customers!$A$1:$A$1001,Customers!$C$1:$C$1001,,0))</f>
        <v>#NAME?</v>
      </c>
      <c r="H122" s="2" t="e">
        <f ca="1">_xlfn.XLOOKUP(C122,Customers!$A$1:$A$1001,Customers!$G$1:$G$1001,,0)</f>
        <v>#NAME?</v>
      </c>
      <c r="I122" t="str">
        <f>INDEX(Products!$A$1:$G$49,MATCH(Orders!$D122,Products!$A$1:$A$49,0),MATCH(Orders!I$1,Products!$A$1:$G$1,0))</f>
        <v>Ara</v>
      </c>
      <c r="J122" t="str">
        <f>INDEX(Products!$A$1:$G$49,MATCH(Orders!$D122,Products!$A$1:$A$49,0),MATCH(Orders!J$1,Products!$A$1:$G$1,0))</f>
        <v>L</v>
      </c>
      <c r="K122" s="4">
        <f>INDEX(Products!$A$1:$G$49,MATCH(Orders!$D122,Products!$A$1:$A$49,0),MATCH(Orders!K$1,Products!$A$1:$G$1,0))</f>
        <v>0.2</v>
      </c>
      <c r="L122" s="5">
        <f>INDEX(Products!$A$1:$G$49,MATCH(Orders!$D122,Products!$A$1:$A$49,0),MATCH(Orders!L$1,Products!$A$1:$G$1,0))</f>
        <v>3.8849999999999998</v>
      </c>
      <c r="M122" s="5">
        <f t="shared" si="3"/>
        <v>3.8849999999999998</v>
      </c>
      <c r="N122" t="str">
        <f t="shared" si="4"/>
        <v>Arabica</v>
      </c>
      <c r="O122" t="str">
        <f t="shared" si="5"/>
        <v>Light</v>
      </c>
      <c r="P122" t="e">
        <f ca="1">_xlfn.XLOOKUP(Orders[[#This Row],[Customer ID]],Customers!$A$1:$A$1001,Customers!$I$1:$I$1001,,0)</f>
        <v>#NAME?</v>
      </c>
    </row>
    <row r="123" spans="1:16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e">
        <f ca="1">_xlfn.XLOOKUP(C123,Customers!$A$1:$A$1001,Customers!$B$1:$B$1001,,0)</f>
        <v>#NAME?</v>
      </c>
      <c r="G123" s="2" t="e">
        <f ca="1">IF(_xlfn.XLOOKUP(C123,Customers!$A$1:$A$1001,Customers!$C$1:$C$1001,,0)=0,"",_xlfn.XLOOKUP(C123,Customers!$A$1:$A$1001,Customers!$C$1:$C$1001,,0))</f>
        <v>#NAME?</v>
      </c>
      <c r="H123" s="2" t="e">
        <f ca="1">_xlfn.XLOOKUP(C123,Customers!$A$1:$A$1001,Customers!$G$1:$G$1001,,0)</f>
        <v>#NAME?</v>
      </c>
      <c r="I123" t="str">
        <f>INDEX(Products!$A$1:$G$49,MATCH(Orders!$D123,Products!$A$1:$A$49,0),MATCH(Orders!I$1,Products!$A$1:$G$1,0))</f>
        <v>Exc</v>
      </c>
      <c r="J123" t="str">
        <f>INDEX(Products!$A$1:$G$49,MATCH(Orders!$D123,Products!$A$1:$A$49,0),MATCH(Orders!J$1,Products!$A$1:$G$1,0))</f>
        <v>M</v>
      </c>
      <c r="K123" s="4">
        <f>INDEX(Products!$A$1:$G$49,MATCH(Orders!$D123,Products!$A$1:$A$49,0),MATCH(Orders!K$1,Products!$A$1:$G$1,0))</f>
        <v>1</v>
      </c>
      <c r="L123" s="5">
        <f>INDEX(Products!$A$1:$G$49,MATCH(Orders!$D123,Products!$A$1:$A$49,0),MATCH(Orders!L$1,Products!$A$1:$G$1,0))</f>
        <v>13.75</v>
      </c>
      <c r="M123" s="5">
        <f t="shared" si="3"/>
        <v>68.75</v>
      </c>
      <c r="N123" t="str">
        <f t="shared" si="4"/>
        <v>Excelsa</v>
      </c>
      <c r="O123" t="str">
        <f t="shared" si="5"/>
        <v>Medium</v>
      </c>
      <c r="P123" t="e">
        <f ca="1">_xlfn.XLOOKUP(Orders[[#This Row],[Customer ID]],Customers!$A$1:$A$1001,Customers!$I$1:$I$1001,,0)</f>
        <v>#NAME?</v>
      </c>
    </row>
    <row r="124" spans="1:16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e">
        <f ca="1">_xlfn.XLOOKUP(C124,Customers!$A$1:$A$1001,Customers!$B$1:$B$1001,,0)</f>
        <v>#NAME?</v>
      </c>
      <c r="G124" s="2" t="e">
        <f ca="1">IF(_xlfn.XLOOKUP(C124,Customers!$A$1:$A$1001,Customers!$C$1:$C$1001,,0)=0,"",_xlfn.XLOOKUP(C124,Customers!$A$1:$A$1001,Customers!$C$1:$C$1001,,0))</f>
        <v>#NAME?</v>
      </c>
      <c r="H124" s="2" t="e">
        <f ca="1">_xlfn.XLOOKUP(C124,Customers!$A$1:$A$1001,Customers!$G$1:$G$1001,,0)</f>
        <v>#NAME?</v>
      </c>
      <c r="I124" t="str">
        <f>INDEX(Products!$A$1:$G$49,MATCH(Orders!$D124,Products!$A$1:$A$49,0),MATCH(Orders!I$1,Products!$A$1:$G$1,0))</f>
        <v>Ara</v>
      </c>
      <c r="J124" t="str">
        <f>INDEX(Products!$A$1:$G$49,MATCH(Orders!$D124,Products!$A$1:$A$49,0),MATCH(Orders!J$1,Products!$A$1:$G$1,0))</f>
        <v>D</v>
      </c>
      <c r="K124" s="4">
        <f>INDEX(Products!$A$1:$G$49,MATCH(Orders!$D124,Products!$A$1:$A$49,0),MATCH(Orders!K$1,Products!$A$1:$G$1,0))</f>
        <v>0.5</v>
      </c>
      <c r="L124" s="5">
        <f>INDEX(Products!$A$1:$G$49,MATCH(Orders!$D124,Products!$A$1:$A$49,0),MATCH(Orders!L$1,Products!$A$1:$G$1,0))</f>
        <v>5.97</v>
      </c>
      <c r="M124" s="5">
        <f t="shared" si="3"/>
        <v>23.88</v>
      </c>
      <c r="N124" t="str">
        <f t="shared" si="4"/>
        <v>Arabica</v>
      </c>
      <c r="O124" t="str">
        <f t="shared" si="5"/>
        <v>Dark</v>
      </c>
      <c r="P124" t="e">
        <f ca="1">_xlfn.XLOOKUP(Orders[[#This Row],[Customer ID]],Customers!$A$1:$A$1001,Customers!$I$1:$I$1001,,0)</f>
        <v>#NAME?</v>
      </c>
    </row>
    <row r="125" spans="1:16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e">
        <f ca="1">_xlfn.XLOOKUP(C125,Customers!$A$1:$A$1001,Customers!$B$1:$B$1001,,0)</f>
        <v>#NAME?</v>
      </c>
      <c r="G125" s="2" t="e">
        <f ca="1">IF(_xlfn.XLOOKUP(C125,Customers!$A$1:$A$1001,Customers!$C$1:$C$1001,,0)=0,"",_xlfn.XLOOKUP(C125,Customers!$A$1:$A$1001,Customers!$C$1:$C$1001,,0))</f>
        <v>#NAME?</v>
      </c>
      <c r="H125" s="2" t="e">
        <f ca="1">_xlfn.XLOOKUP(C125,Customers!$A$1:$A$1001,Customers!$G$1:$G$1001,,0)</f>
        <v>#NAME?</v>
      </c>
      <c r="I125" t="str">
        <f>INDEX(Products!$A$1:$G$49,MATCH(Orders!$D125,Products!$A$1:$A$49,0),MATCH(Orders!I$1,Products!$A$1:$G$1,0))</f>
        <v>Lib</v>
      </c>
      <c r="J125" t="str">
        <f>INDEX(Products!$A$1:$G$49,MATCH(Orders!$D125,Products!$A$1:$A$49,0),MATCH(Orders!J$1,Products!$A$1:$G$1,0))</f>
        <v>L</v>
      </c>
      <c r="K125" s="4">
        <f>INDEX(Products!$A$1:$G$49,MATCH(Orders!$D125,Products!$A$1:$A$49,0),MATCH(Orders!K$1,Products!$A$1:$G$1,0))</f>
        <v>2.5</v>
      </c>
      <c r="L125" s="5">
        <f>INDEX(Products!$A$1:$G$49,MATCH(Orders!$D125,Products!$A$1:$A$49,0),MATCH(Orders!L$1,Products!$A$1:$G$1,0))</f>
        <v>36.454999999999998</v>
      </c>
      <c r="M125" s="5">
        <f t="shared" si="3"/>
        <v>145.82</v>
      </c>
      <c r="N125" t="str">
        <f t="shared" si="4"/>
        <v>Liberica</v>
      </c>
      <c r="O125" t="str">
        <f t="shared" si="5"/>
        <v>Light</v>
      </c>
      <c r="P125" t="e">
        <f ca="1">_xlfn.XLOOKUP(Orders[[#This Row],[Customer ID]],Customers!$A$1:$A$1001,Customers!$I$1:$I$1001,,0)</f>
        <v>#NAME?</v>
      </c>
    </row>
    <row r="126" spans="1:16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e">
        <f ca="1">_xlfn.XLOOKUP(C126,Customers!$A$1:$A$1001,Customers!$B$1:$B$1001,,0)</f>
        <v>#NAME?</v>
      </c>
      <c r="G126" s="2" t="e">
        <f ca="1">IF(_xlfn.XLOOKUP(C126,Customers!$A$1:$A$1001,Customers!$C$1:$C$1001,,0)=0,"",_xlfn.XLOOKUP(C126,Customers!$A$1:$A$1001,Customers!$C$1:$C$1001,,0))</f>
        <v>#NAME?</v>
      </c>
      <c r="H126" s="2" t="e">
        <f ca="1">_xlfn.XLOOKUP(C126,Customers!$A$1:$A$1001,Customers!$G$1:$G$1001,,0)</f>
        <v>#NAME?</v>
      </c>
      <c r="I126" t="str">
        <f>INDEX(Products!$A$1:$G$49,MATCH(Orders!$D126,Products!$A$1:$A$49,0),MATCH(Orders!I$1,Products!$A$1:$G$1,0))</f>
        <v>Lib</v>
      </c>
      <c r="J126" t="str">
        <f>INDEX(Products!$A$1:$G$49,MATCH(Orders!$D126,Products!$A$1:$A$49,0),MATCH(Orders!J$1,Products!$A$1:$G$1,0))</f>
        <v>M</v>
      </c>
      <c r="K126" s="4">
        <f>INDEX(Products!$A$1:$G$49,MATCH(Orders!$D126,Products!$A$1:$A$49,0),MATCH(Orders!K$1,Products!$A$1:$G$1,0))</f>
        <v>0.2</v>
      </c>
      <c r="L126" s="5">
        <f>INDEX(Products!$A$1:$G$49,MATCH(Orders!$D126,Products!$A$1:$A$49,0),MATCH(Orders!L$1,Products!$A$1:$G$1,0))</f>
        <v>4.3650000000000002</v>
      </c>
      <c r="M126" s="5">
        <f t="shared" si="3"/>
        <v>21.825000000000003</v>
      </c>
      <c r="N126" t="str">
        <f t="shared" si="4"/>
        <v>Liberica</v>
      </c>
      <c r="O126" t="str">
        <f t="shared" si="5"/>
        <v>Medium</v>
      </c>
      <c r="P126" t="e">
        <f ca="1">_xlfn.XLOOKUP(Orders[[#This Row],[Customer ID]],Customers!$A$1:$A$1001,Customers!$I$1:$I$1001,,0)</f>
        <v>#NAME?</v>
      </c>
    </row>
    <row r="127" spans="1:16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e">
        <f ca="1">_xlfn.XLOOKUP(C127,Customers!$A$1:$A$1001,Customers!$B$1:$B$1001,,0)</f>
        <v>#NAME?</v>
      </c>
      <c r="G127" s="2" t="e">
        <f ca="1">IF(_xlfn.XLOOKUP(C127,Customers!$A$1:$A$1001,Customers!$C$1:$C$1001,,0)=0,"",_xlfn.XLOOKUP(C127,Customers!$A$1:$A$1001,Customers!$C$1:$C$1001,,0))</f>
        <v>#NAME?</v>
      </c>
      <c r="H127" s="2" t="e">
        <f ca="1">_xlfn.XLOOKUP(C127,Customers!$A$1:$A$1001,Customers!$G$1:$G$1001,,0)</f>
        <v>#NAME?</v>
      </c>
      <c r="I127" t="str">
        <f>INDEX(Products!$A$1:$G$49,MATCH(Orders!$D127,Products!$A$1:$A$49,0),MATCH(Orders!I$1,Products!$A$1:$G$1,0))</f>
        <v>Lib</v>
      </c>
      <c r="J127" t="str">
        <f>INDEX(Products!$A$1:$G$49,MATCH(Orders!$D127,Products!$A$1:$A$49,0),MATCH(Orders!J$1,Products!$A$1:$G$1,0))</f>
        <v>M</v>
      </c>
      <c r="K127" s="4">
        <f>INDEX(Products!$A$1:$G$49,MATCH(Orders!$D127,Products!$A$1:$A$49,0),MATCH(Orders!K$1,Products!$A$1:$G$1,0))</f>
        <v>0.5</v>
      </c>
      <c r="L127" s="5">
        <f>INDEX(Products!$A$1:$G$49,MATCH(Orders!$D127,Products!$A$1:$A$49,0),MATCH(Orders!L$1,Products!$A$1:$G$1,0))</f>
        <v>8.73</v>
      </c>
      <c r="M127" s="5">
        <f t="shared" si="3"/>
        <v>26.19</v>
      </c>
      <c r="N127" t="str">
        <f t="shared" si="4"/>
        <v>Liberica</v>
      </c>
      <c r="O127" t="str">
        <f t="shared" si="5"/>
        <v>Medium</v>
      </c>
      <c r="P127" t="e">
        <f ca="1">_xlfn.XLOOKUP(Orders[[#This Row],[Customer ID]],Customers!$A$1:$A$1001,Customers!$I$1:$I$1001,,0)</f>
        <v>#NAME?</v>
      </c>
    </row>
    <row r="128" spans="1:16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e">
        <f ca="1">_xlfn.XLOOKUP(C128,Customers!$A$1:$A$1001,Customers!$B$1:$B$1001,,0)</f>
        <v>#NAME?</v>
      </c>
      <c r="G128" s="2" t="e">
        <f ca="1">IF(_xlfn.XLOOKUP(C128,Customers!$A$1:$A$1001,Customers!$C$1:$C$1001,,0)=0,"",_xlfn.XLOOKUP(C128,Customers!$A$1:$A$1001,Customers!$C$1:$C$1001,,0))</f>
        <v>#NAME?</v>
      </c>
      <c r="H128" s="2" t="e">
        <f ca="1">_xlfn.XLOOKUP(C128,Customers!$A$1:$A$1001,Customers!$G$1:$G$1001,,0)</f>
        <v>#NAME?</v>
      </c>
      <c r="I128" t="str">
        <f>INDEX(Products!$A$1:$G$49,MATCH(Orders!$D128,Products!$A$1:$A$49,0),MATCH(Orders!I$1,Products!$A$1:$G$1,0))</f>
        <v>Ara</v>
      </c>
      <c r="J128" t="str">
        <f>INDEX(Products!$A$1:$G$49,MATCH(Orders!$D128,Products!$A$1:$A$49,0),MATCH(Orders!J$1,Products!$A$1:$G$1,0))</f>
        <v>M</v>
      </c>
      <c r="K128" s="4">
        <f>INDEX(Products!$A$1:$G$49,MATCH(Orders!$D128,Products!$A$1:$A$49,0),MATCH(Orders!K$1,Products!$A$1:$G$1,0))</f>
        <v>1</v>
      </c>
      <c r="L128" s="5">
        <f>INDEX(Products!$A$1:$G$49,MATCH(Orders!$D128,Products!$A$1:$A$49,0),MATCH(Orders!L$1,Products!$A$1:$G$1,0))</f>
        <v>11.25</v>
      </c>
      <c r="M128" s="5">
        <f t="shared" si="3"/>
        <v>11.25</v>
      </c>
      <c r="N128" t="str">
        <f t="shared" si="4"/>
        <v>Arabica</v>
      </c>
      <c r="O128" t="str">
        <f t="shared" si="5"/>
        <v>Medium</v>
      </c>
      <c r="P128" t="e">
        <f ca="1">_xlfn.XLOOKUP(Orders[[#This Row],[Customer ID]],Customers!$A$1:$A$1001,Customers!$I$1:$I$1001,,0)</f>
        <v>#NAME?</v>
      </c>
    </row>
    <row r="129" spans="1:16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e">
        <f ca="1">_xlfn.XLOOKUP(C129,Customers!$A$1:$A$1001,Customers!$B$1:$B$1001,,0)</f>
        <v>#NAME?</v>
      </c>
      <c r="G129" s="2" t="e">
        <f ca="1">IF(_xlfn.XLOOKUP(C129,Customers!$A$1:$A$1001,Customers!$C$1:$C$1001,,0)=0,"",_xlfn.XLOOKUP(C129,Customers!$A$1:$A$1001,Customers!$C$1:$C$1001,,0))</f>
        <v>#NAME?</v>
      </c>
      <c r="H129" s="2" t="e">
        <f ca="1">_xlfn.XLOOKUP(C129,Customers!$A$1:$A$1001,Customers!$G$1:$G$1001,,0)</f>
        <v>#NAME?</v>
      </c>
      <c r="I129" t="str">
        <f>INDEX(Products!$A$1:$G$49,MATCH(Orders!$D129,Products!$A$1:$A$49,0),MATCH(Orders!I$1,Products!$A$1:$G$1,0))</f>
        <v>Lib</v>
      </c>
      <c r="J129" t="str">
        <f>INDEX(Products!$A$1:$G$49,MATCH(Orders!$D129,Products!$A$1:$A$49,0),MATCH(Orders!J$1,Products!$A$1:$G$1,0))</f>
        <v>D</v>
      </c>
      <c r="K129" s="4">
        <f>INDEX(Products!$A$1:$G$49,MATCH(Orders!$D129,Products!$A$1:$A$49,0),MATCH(Orders!K$1,Products!$A$1:$G$1,0))</f>
        <v>1</v>
      </c>
      <c r="L129" s="5">
        <f>INDEX(Products!$A$1:$G$49,MATCH(Orders!$D129,Products!$A$1:$A$49,0),MATCH(Orders!L$1,Products!$A$1:$G$1,0))</f>
        <v>12.95</v>
      </c>
      <c r="M129" s="5">
        <f t="shared" si="3"/>
        <v>77.699999999999989</v>
      </c>
      <c r="N129" t="str">
        <f t="shared" si="4"/>
        <v>Liberica</v>
      </c>
      <c r="O129" t="str">
        <f t="shared" si="5"/>
        <v>Dark</v>
      </c>
      <c r="P129" t="e">
        <f ca="1">_xlfn.XLOOKUP(Orders[[#This Row],[Customer ID]],Customers!$A$1:$A$1001,Customers!$I$1:$I$1001,,0)</f>
        <v>#NAME?</v>
      </c>
    </row>
    <row r="130" spans="1:16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e">
        <f ca="1">_xlfn.XLOOKUP(C130,Customers!$A$1:$A$1001,Customers!$B$1:$B$1001,,0)</f>
        <v>#NAME?</v>
      </c>
      <c r="G130" s="2" t="e">
        <f ca="1">IF(_xlfn.XLOOKUP(C130,Customers!$A$1:$A$1001,Customers!$C$1:$C$1001,,0)=0,"",_xlfn.XLOOKUP(C130,Customers!$A$1:$A$1001,Customers!$C$1:$C$1001,,0))</f>
        <v>#NAME?</v>
      </c>
      <c r="H130" s="2" t="e">
        <f ca="1">_xlfn.XLOOKUP(C130,Customers!$A$1:$A$1001,Customers!$G$1:$G$1001,,0)</f>
        <v>#NAME?</v>
      </c>
      <c r="I130" t="str">
        <f>INDEX(Products!$A$1:$G$49,MATCH(Orders!$D130,Products!$A$1:$A$49,0),MATCH(Orders!I$1,Products!$A$1:$G$1,0))</f>
        <v>Ara</v>
      </c>
      <c r="J130" t="str">
        <f>INDEX(Products!$A$1:$G$49,MATCH(Orders!$D130,Products!$A$1:$A$49,0),MATCH(Orders!J$1,Products!$A$1:$G$1,0))</f>
        <v>M</v>
      </c>
      <c r="K130" s="4">
        <f>INDEX(Products!$A$1:$G$49,MATCH(Orders!$D130,Products!$A$1:$A$49,0),MATCH(Orders!K$1,Products!$A$1:$G$1,0))</f>
        <v>0.5</v>
      </c>
      <c r="L130" s="5">
        <f>INDEX(Products!$A$1:$G$49,MATCH(Orders!$D130,Products!$A$1:$A$49,0),MATCH(Orders!L$1,Products!$A$1:$G$1,0))</f>
        <v>6.75</v>
      </c>
      <c r="M130" s="5">
        <f t="shared" si="3"/>
        <v>6.75</v>
      </c>
      <c r="N130" t="str">
        <f t="shared" si="4"/>
        <v>Arabica</v>
      </c>
      <c r="O130" t="str">
        <f t="shared" si="5"/>
        <v>Medium</v>
      </c>
      <c r="P130" t="e">
        <f ca="1">_xlfn.XLOOKUP(Orders[[#This Row],[Customer ID]],Customers!$A$1:$A$1001,Customers!$I$1:$I$1001,,0)</f>
        <v>#NAME?</v>
      </c>
    </row>
    <row r="131" spans="1:16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e">
        <f ca="1">_xlfn.XLOOKUP(C131,Customers!$A$1:$A$1001,Customers!$B$1:$B$1001,,0)</f>
        <v>#NAME?</v>
      </c>
      <c r="G131" s="2" t="e">
        <f ca="1">IF(_xlfn.XLOOKUP(C131,Customers!$A$1:$A$1001,Customers!$C$1:$C$1001,,0)=0,"",_xlfn.XLOOKUP(C131,Customers!$A$1:$A$1001,Customers!$C$1:$C$1001,,0))</f>
        <v>#NAME?</v>
      </c>
      <c r="H131" s="2" t="e">
        <f ca="1">_xlfn.XLOOKUP(C131,Customers!$A$1:$A$1001,Customers!$G$1:$G$1001,,0)</f>
        <v>#NAME?</v>
      </c>
      <c r="I131" t="str">
        <f>INDEX(Products!$A$1:$G$49,MATCH(Orders!$D131,Products!$A$1:$A$49,0),MATCH(Orders!I$1,Products!$A$1:$G$1,0))</f>
        <v>Exc</v>
      </c>
      <c r="J131" t="str">
        <f>INDEX(Products!$A$1:$G$49,MATCH(Orders!$D131,Products!$A$1:$A$49,0),MATCH(Orders!J$1,Products!$A$1:$G$1,0))</f>
        <v>D</v>
      </c>
      <c r="K131" s="4">
        <f>INDEX(Products!$A$1:$G$49,MATCH(Orders!$D131,Products!$A$1:$A$49,0),MATCH(Orders!K$1,Products!$A$1:$G$1,0))</f>
        <v>1</v>
      </c>
      <c r="L131" s="5">
        <f>INDEX(Products!$A$1:$G$49,MATCH(Orders!$D131,Products!$A$1:$A$49,0),MATCH(Orders!L$1,Products!$A$1:$G$1,0))</f>
        <v>12.15</v>
      </c>
      <c r="M131" s="5">
        <f t="shared" ref="M131:M194" si="6">L131*E131</f>
        <v>12.15</v>
      </c>
      <c r="N131" t="str">
        <f t="shared" ref="N131:N194" si="7">IF(I131="Rob","Robusta",IF(I131="Exc","Excelsa",IF(I131="Ara","Arabica",IF(I131="Lib","Liberica",""))))</f>
        <v>Excelsa</v>
      </c>
      <c r="O131" t="str">
        <f t="shared" ref="O131:O194" si="8">IF(J131="M","Medium",IF(J131="L","Light",IF(J131="D","Dark","")))</f>
        <v>Dark</v>
      </c>
      <c r="P131" t="e">
        <f ca="1">_xlfn.XLOOKUP(Orders[[#This Row],[Customer ID]],Customers!$A$1:$A$1001,Customers!$I$1:$I$1001,,0)</f>
        <v>#NAME?</v>
      </c>
    </row>
    <row r="132" spans="1:16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e">
        <f ca="1">_xlfn.XLOOKUP(C132,Customers!$A$1:$A$1001,Customers!$B$1:$B$1001,,0)</f>
        <v>#NAME?</v>
      </c>
      <c r="G132" s="2" t="e">
        <f ca="1">IF(_xlfn.XLOOKUP(C132,Customers!$A$1:$A$1001,Customers!$C$1:$C$1001,,0)=0,"",_xlfn.XLOOKUP(C132,Customers!$A$1:$A$1001,Customers!$C$1:$C$1001,,0))</f>
        <v>#NAME?</v>
      </c>
      <c r="H132" s="2" t="e">
        <f ca="1">_xlfn.XLOOKUP(C132,Customers!$A$1:$A$1001,Customers!$G$1:$G$1001,,0)</f>
        <v>#NAME?</v>
      </c>
      <c r="I132" t="str">
        <f>INDEX(Products!$A$1:$G$49,MATCH(Orders!$D132,Products!$A$1:$A$49,0),MATCH(Orders!I$1,Products!$A$1:$G$1,0))</f>
        <v>Ara</v>
      </c>
      <c r="J132" t="str">
        <f>INDEX(Products!$A$1:$G$49,MATCH(Orders!$D132,Products!$A$1:$A$49,0),MATCH(Orders!J$1,Products!$A$1:$G$1,0))</f>
        <v>L</v>
      </c>
      <c r="K132" s="4">
        <f>INDEX(Products!$A$1:$G$49,MATCH(Orders!$D132,Products!$A$1:$A$49,0),MATCH(Orders!K$1,Products!$A$1:$G$1,0))</f>
        <v>2.5</v>
      </c>
      <c r="L132" s="5">
        <f>INDEX(Products!$A$1:$G$49,MATCH(Orders!$D132,Products!$A$1:$A$49,0),MATCH(Orders!L$1,Products!$A$1:$G$1,0))</f>
        <v>29.784999999999997</v>
      </c>
      <c r="M132" s="5">
        <f t="shared" si="6"/>
        <v>148.92499999999998</v>
      </c>
      <c r="N132" t="str">
        <f t="shared" si="7"/>
        <v>Arabica</v>
      </c>
      <c r="O132" t="str">
        <f t="shared" si="8"/>
        <v>Light</v>
      </c>
      <c r="P132" t="e">
        <f ca="1">_xlfn.XLOOKUP(Orders[[#This Row],[Customer ID]],Customers!$A$1:$A$1001,Customers!$I$1:$I$1001,,0)</f>
        <v>#NAME?</v>
      </c>
    </row>
    <row r="133" spans="1:16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e">
        <f ca="1">_xlfn.XLOOKUP(C133,Customers!$A$1:$A$1001,Customers!$B$1:$B$1001,,0)</f>
        <v>#NAME?</v>
      </c>
      <c r="G133" s="2" t="e">
        <f ca="1">IF(_xlfn.XLOOKUP(C133,Customers!$A$1:$A$1001,Customers!$C$1:$C$1001,,0)=0,"",_xlfn.XLOOKUP(C133,Customers!$A$1:$A$1001,Customers!$C$1:$C$1001,,0))</f>
        <v>#NAME?</v>
      </c>
      <c r="H133" s="2" t="e">
        <f ca="1">_xlfn.XLOOKUP(C133,Customers!$A$1:$A$1001,Customers!$G$1:$G$1001,,0)</f>
        <v>#NAME?</v>
      </c>
      <c r="I133" t="str">
        <f>INDEX(Products!$A$1:$G$49,MATCH(Orders!$D133,Products!$A$1:$A$49,0),MATCH(Orders!I$1,Products!$A$1:$G$1,0))</f>
        <v>Exc</v>
      </c>
      <c r="J133" t="str">
        <f>INDEX(Products!$A$1:$G$49,MATCH(Orders!$D133,Products!$A$1:$A$49,0),MATCH(Orders!J$1,Products!$A$1:$G$1,0))</f>
        <v>D</v>
      </c>
      <c r="K133" s="4">
        <f>INDEX(Products!$A$1:$G$49,MATCH(Orders!$D133,Products!$A$1:$A$49,0),MATCH(Orders!K$1,Products!$A$1:$G$1,0))</f>
        <v>0.5</v>
      </c>
      <c r="L133" s="5">
        <f>INDEX(Products!$A$1:$G$49,MATCH(Orders!$D133,Products!$A$1:$A$49,0),MATCH(Orders!L$1,Products!$A$1:$G$1,0))</f>
        <v>7.29</v>
      </c>
      <c r="M133" s="5">
        <f t="shared" si="6"/>
        <v>14.58</v>
      </c>
      <c r="N133" t="str">
        <f t="shared" si="7"/>
        <v>Excelsa</v>
      </c>
      <c r="O133" t="str">
        <f t="shared" si="8"/>
        <v>Dark</v>
      </c>
      <c r="P133" t="e">
        <f ca="1">_xlfn.XLOOKUP(Orders[[#This Row],[Customer ID]],Customers!$A$1:$A$1001,Customers!$I$1:$I$1001,,0)</f>
        <v>#NAME?</v>
      </c>
    </row>
    <row r="134" spans="1:16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e">
        <f ca="1">_xlfn.XLOOKUP(C134,Customers!$A$1:$A$1001,Customers!$B$1:$B$1001,,0)</f>
        <v>#NAME?</v>
      </c>
      <c r="G134" s="2" t="e">
        <f ca="1">IF(_xlfn.XLOOKUP(C134,Customers!$A$1:$A$1001,Customers!$C$1:$C$1001,,0)=0,"",_xlfn.XLOOKUP(C134,Customers!$A$1:$A$1001,Customers!$C$1:$C$1001,,0))</f>
        <v>#NAME?</v>
      </c>
      <c r="H134" s="2" t="e">
        <f ca="1">_xlfn.XLOOKUP(C134,Customers!$A$1:$A$1001,Customers!$G$1:$G$1001,,0)</f>
        <v>#NAME?</v>
      </c>
      <c r="I134" t="str">
        <f>INDEX(Products!$A$1:$G$49,MATCH(Orders!$D134,Products!$A$1:$A$49,0),MATCH(Orders!I$1,Products!$A$1:$G$1,0))</f>
        <v>Ara</v>
      </c>
      <c r="J134" t="str">
        <f>INDEX(Products!$A$1:$G$49,MATCH(Orders!$D134,Products!$A$1:$A$49,0),MATCH(Orders!J$1,Products!$A$1:$G$1,0))</f>
        <v>L</v>
      </c>
      <c r="K134" s="4">
        <f>INDEX(Products!$A$1:$G$49,MATCH(Orders!$D134,Products!$A$1:$A$49,0),MATCH(Orders!K$1,Products!$A$1:$G$1,0))</f>
        <v>2.5</v>
      </c>
      <c r="L134" s="5">
        <f>INDEX(Products!$A$1:$G$49,MATCH(Orders!$D134,Products!$A$1:$A$49,0),MATCH(Orders!L$1,Products!$A$1:$G$1,0))</f>
        <v>29.784999999999997</v>
      </c>
      <c r="M134" s="5">
        <f t="shared" si="6"/>
        <v>148.92499999999998</v>
      </c>
      <c r="N134" t="str">
        <f t="shared" si="7"/>
        <v>Arabica</v>
      </c>
      <c r="O134" t="str">
        <f t="shared" si="8"/>
        <v>Light</v>
      </c>
      <c r="P134" t="e">
        <f ca="1">_xlfn.XLOOKUP(Orders[[#This Row],[Customer ID]],Customers!$A$1:$A$1001,Customers!$I$1:$I$1001,,0)</f>
        <v>#NAME?</v>
      </c>
    </row>
    <row r="135" spans="1:16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e">
        <f ca="1">_xlfn.XLOOKUP(C135,Customers!$A$1:$A$1001,Customers!$B$1:$B$1001,,0)</f>
        <v>#NAME?</v>
      </c>
      <c r="G135" s="2" t="e">
        <f ca="1">IF(_xlfn.XLOOKUP(C135,Customers!$A$1:$A$1001,Customers!$C$1:$C$1001,,0)=0,"",_xlfn.XLOOKUP(C135,Customers!$A$1:$A$1001,Customers!$C$1:$C$1001,,0))</f>
        <v>#NAME?</v>
      </c>
      <c r="H135" s="2" t="e">
        <f ca="1">_xlfn.XLOOKUP(C135,Customers!$A$1:$A$1001,Customers!$G$1:$G$1001,,0)</f>
        <v>#NAME?</v>
      </c>
      <c r="I135" t="str">
        <f>INDEX(Products!$A$1:$G$49,MATCH(Orders!$D135,Products!$A$1:$A$49,0),MATCH(Orders!I$1,Products!$A$1:$G$1,0))</f>
        <v>Lib</v>
      </c>
      <c r="J135" t="str">
        <f>INDEX(Products!$A$1:$G$49,MATCH(Orders!$D135,Products!$A$1:$A$49,0),MATCH(Orders!J$1,Products!$A$1:$G$1,0))</f>
        <v>D</v>
      </c>
      <c r="K135" s="4">
        <f>INDEX(Products!$A$1:$G$49,MATCH(Orders!$D135,Products!$A$1:$A$49,0),MATCH(Orders!K$1,Products!$A$1:$G$1,0))</f>
        <v>1</v>
      </c>
      <c r="L135" s="5">
        <f>INDEX(Products!$A$1:$G$49,MATCH(Orders!$D135,Products!$A$1:$A$49,0),MATCH(Orders!L$1,Products!$A$1:$G$1,0))</f>
        <v>12.95</v>
      </c>
      <c r="M135" s="5">
        <f t="shared" si="6"/>
        <v>12.95</v>
      </c>
      <c r="N135" t="str">
        <f t="shared" si="7"/>
        <v>Liberica</v>
      </c>
      <c r="O135" t="str">
        <f t="shared" si="8"/>
        <v>Dark</v>
      </c>
      <c r="P135" t="e">
        <f ca="1">_xlfn.XLOOKUP(Orders[[#This Row],[Customer ID]],Customers!$A$1:$A$1001,Customers!$I$1:$I$1001,,0)</f>
        <v>#NAME?</v>
      </c>
    </row>
    <row r="136" spans="1:16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e">
        <f ca="1">_xlfn.XLOOKUP(C136,Customers!$A$1:$A$1001,Customers!$B$1:$B$1001,,0)</f>
        <v>#NAME?</v>
      </c>
      <c r="G136" s="2" t="e">
        <f ca="1">IF(_xlfn.XLOOKUP(C136,Customers!$A$1:$A$1001,Customers!$C$1:$C$1001,,0)=0,"",_xlfn.XLOOKUP(C136,Customers!$A$1:$A$1001,Customers!$C$1:$C$1001,,0))</f>
        <v>#NAME?</v>
      </c>
      <c r="H136" s="2" t="e">
        <f ca="1">_xlfn.XLOOKUP(C136,Customers!$A$1:$A$1001,Customers!$G$1:$G$1001,,0)</f>
        <v>#NAME?</v>
      </c>
      <c r="I136" t="str">
        <f>INDEX(Products!$A$1:$G$49,MATCH(Orders!$D136,Products!$A$1:$A$49,0),MATCH(Orders!I$1,Products!$A$1:$G$1,0))</f>
        <v>Exc</v>
      </c>
      <c r="J136" t="str">
        <f>INDEX(Products!$A$1:$G$49,MATCH(Orders!$D136,Products!$A$1:$A$49,0),MATCH(Orders!J$1,Products!$A$1:$G$1,0))</f>
        <v>M</v>
      </c>
      <c r="K136" s="4">
        <f>INDEX(Products!$A$1:$G$49,MATCH(Orders!$D136,Products!$A$1:$A$49,0),MATCH(Orders!K$1,Products!$A$1:$G$1,0))</f>
        <v>2.5</v>
      </c>
      <c r="L136" s="5">
        <f>INDEX(Products!$A$1:$G$49,MATCH(Orders!$D136,Products!$A$1:$A$49,0),MATCH(Orders!L$1,Products!$A$1:$G$1,0))</f>
        <v>31.624999999999996</v>
      </c>
      <c r="M136" s="5">
        <f t="shared" si="6"/>
        <v>94.874999999999986</v>
      </c>
      <c r="N136" t="str">
        <f t="shared" si="7"/>
        <v>Excelsa</v>
      </c>
      <c r="O136" t="str">
        <f t="shared" si="8"/>
        <v>Medium</v>
      </c>
      <c r="P136" t="e">
        <f ca="1">_xlfn.XLOOKUP(Orders[[#This Row],[Customer ID]],Customers!$A$1:$A$1001,Customers!$I$1:$I$1001,,0)</f>
        <v>#NAME?</v>
      </c>
    </row>
    <row r="137" spans="1:16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e">
        <f ca="1">_xlfn.XLOOKUP(C137,Customers!$A$1:$A$1001,Customers!$B$1:$B$1001,,0)</f>
        <v>#NAME?</v>
      </c>
      <c r="G137" s="2" t="e">
        <f ca="1">IF(_xlfn.XLOOKUP(C137,Customers!$A$1:$A$1001,Customers!$C$1:$C$1001,,0)=0,"",_xlfn.XLOOKUP(C137,Customers!$A$1:$A$1001,Customers!$C$1:$C$1001,,0))</f>
        <v>#NAME?</v>
      </c>
      <c r="H137" s="2" t="e">
        <f ca="1">_xlfn.XLOOKUP(C137,Customers!$A$1:$A$1001,Customers!$G$1:$G$1001,,0)</f>
        <v>#NAME?</v>
      </c>
      <c r="I137" t="str">
        <f>INDEX(Products!$A$1:$G$49,MATCH(Orders!$D137,Products!$A$1:$A$49,0),MATCH(Orders!I$1,Products!$A$1:$G$1,0))</f>
        <v>Ara</v>
      </c>
      <c r="J137" t="str">
        <f>INDEX(Products!$A$1:$G$49,MATCH(Orders!$D137,Products!$A$1:$A$49,0),MATCH(Orders!J$1,Products!$A$1:$G$1,0))</f>
        <v>L</v>
      </c>
      <c r="K137" s="4">
        <f>INDEX(Products!$A$1:$G$49,MATCH(Orders!$D137,Products!$A$1:$A$49,0),MATCH(Orders!K$1,Products!$A$1:$G$1,0))</f>
        <v>0.5</v>
      </c>
      <c r="L137" s="5">
        <f>INDEX(Products!$A$1:$G$49,MATCH(Orders!$D137,Products!$A$1:$A$49,0),MATCH(Orders!L$1,Products!$A$1:$G$1,0))</f>
        <v>7.77</v>
      </c>
      <c r="M137" s="5">
        <f t="shared" si="6"/>
        <v>38.849999999999994</v>
      </c>
      <c r="N137" t="str">
        <f t="shared" si="7"/>
        <v>Arabica</v>
      </c>
      <c r="O137" t="str">
        <f t="shared" si="8"/>
        <v>Light</v>
      </c>
      <c r="P137" t="e">
        <f ca="1">_xlfn.XLOOKUP(Orders[[#This Row],[Customer ID]],Customers!$A$1:$A$1001,Customers!$I$1:$I$1001,,0)</f>
        <v>#NAME?</v>
      </c>
    </row>
    <row r="138" spans="1:16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e">
        <f ca="1">_xlfn.XLOOKUP(C138,Customers!$A$1:$A$1001,Customers!$B$1:$B$1001,,0)</f>
        <v>#NAME?</v>
      </c>
      <c r="G138" s="2" t="e">
        <f ca="1">IF(_xlfn.XLOOKUP(C138,Customers!$A$1:$A$1001,Customers!$C$1:$C$1001,,0)=0,"",_xlfn.XLOOKUP(C138,Customers!$A$1:$A$1001,Customers!$C$1:$C$1001,,0))</f>
        <v>#NAME?</v>
      </c>
      <c r="H138" s="2" t="e">
        <f ca="1">_xlfn.XLOOKUP(C138,Customers!$A$1:$A$1001,Customers!$G$1:$G$1001,,0)</f>
        <v>#NAME?</v>
      </c>
      <c r="I138" t="str">
        <f>INDEX(Products!$A$1:$G$49,MATCH(Orders!$D138,Products!$A$1:$A$49,0),MATCH(Orders!I$1,Products!$A$1:$G$1,0))</f>
        <v>Ara</v>
      </c>
      <c r="J138" t="str">
        <f>INDEX(Products!$A$1:$G$49,MATCH(Orders!$D138,Products!$A$1:$A$49,0),MATCH(Orders!J$1,Products!$A$1:$G$1,0))</f>
        <v>D</v>
      </c>
      <c r="K138" s="4">
        <f>INDEX(Products!$A$1:$G$49,MATCH(Orders!$D138,Products!$A$1:$A$49,0),MATCH(Orders!K$1,Products!$A$1:$G$1,0))</f>
        <v>0.2</v>
      </c>
      <c r="L138" s="5">
        <f>INDEX(Products!$A$1:$G$49,MATCH(Orders!$D138,Products!$A$1:$A$49,0),MATCH(Orders!L$1,Products!$A$1:$G$1,0))</f>
        <v>2.9849999999999999</v>
      </c>
      <c r="M138" s="5">
        <f t="shared" si="6"/>
        <v>11.94</v>
      </c>
      <c r="N138" t="str">
        <f t="shared" si="7"/>
        <v>Arabica</v>
      </c>
      <c r="O138" t="str">
        <f t="shared" si="8"/>
        <v>Dark</v>
      </c>
      <c r="P138" t="e">
        <f ca="1">_xlfn.XLOOKUP(Orders[[#This Row],[Customer ID]],Customers!$A$1:$A$1001,Customers!$I$1:$I$1001,,0)</f>
        <v>#NAME?</v>
      </c>
    </row>
    <row r="139" spans="1:16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e">
        <f ca="1">_xlfn.XLOOKUP(C139,Customers!$A$1:$A$1001,Customers!$B$1:$B$1001,,0)</f>
        <v>#NAME?</v>
      </c>
      <c r="G139" s="2" t="e">
        <f ca="1">IF(_xlfn.XLOOKUP(C139,Customers!$A$1:$A$1001,Customers!$C$1:$C$1001,,0)=0,"",_xlfn.XLOOKUP(C139,Customers!$A$1:$A$1001,Customers!$C$1:$C$1001,,0))</f>
        <v>#NAME?</v>
      </c>
      <c r="H139" s="2" t="e">
        <f ca="1">_xlfn.XLOOKUP(C139,Customers!$A$1:$A$1001,Customers!$G$1:$G$1001,,0)</f>
        <v>#NAME?</v>
      </c>
      <c r="I139" t="str">
        <f>INDEX(Products!$A$1:$G$49,MATCH(Orders!$D139,Products!$A$1:$A$49,0),MATCH(Orders!I$1,Products!$A$1:$G$1,0))</f>
        <v>Exc</v>
      </c>
      <c r="J139" t="str">
        <f>INDEX(Products!$A$1:$G$49,MATCH(Orders!$D139,Products!$A$1:$A$49,0),MATCH(Orders!J$1,Products!$A$1:$G$1,0))</f>
        <v>L</v>
      </c>
      <c r="K139" s="4">
        <f>INDEX(Products!$A$1:$G$49,MATCH(Orders!$D139,Products!$A$1:$A$49,0),MATCH(Orders!K$1,Products!$A$1:$G$1,0))</f>
        <v>2.5</v>
      </c>
      <c r="L139" s="5">
        <f>INDEX(Products!$A$1:$G$49,MATCH(Orders!$D139,Products!$A$1:$A$49,0),MATCH(Orders!L$1,Products!$A$1:$G$1,0))</f>
        <v>34.154999999999994</v>
      </c>
      <c r="M139" s="5">
        <f t="shared" si="6"/>
        <v>102.46499999999997</v>
      </c>
      <c r="N139" t="str">
        <f t="shared" si="7"/>
        <v>Excelsa</v>
      </c>
      <c r="O139" t="str">
        <f t="shared" si="8"/>
        <v>Light</v>
      </c>
      <c r="P139" t="e">
        <f ca="1">_xlfn.XLOOKUP(Orders[[#This Row],[Customer ID]],Customers!$A$1:$A$1001,Customers!$I$1:$I$1001,,0)</f>
        <v>#NAME?</v>
      </c>
    </row>
    <row r="140" spans="1:16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e">
        <f ca="1">_xlfn.XLOOKUP(C140,Customers!$A$1:$A$1001,Customers!$B$1:$B$1001,,0)</f>
        <v>#NAME?</v>
      </c>
      <c r="G140" s="2" t="e">
        <f ca="1">IF(_xlfn.XLOOKUP(C140,Customers!$A$1:$A$1001,Customers!$C$1:$C$1001,,0)=0,"",_xlfn.XLOOKUP(C140,Customers!$A$1:$A$1001,Customers!$C$1:$C$1001,,0))</f>
        <v>#NAME?</v>
      </c>
      <c r="H140" s="2" t="e">
        <f ca="1">_xlfn.XLOOKUP(C140,Customers!$A$1:$A$1001,Customers!$G$1:$G$1001,,0)</f>
        <v>#NAME?</v>
      </c>
      <c r="I140" t="str">
        <f>INDEX(Products!$A$1:$G$49,MATCH(Orders!$D140,Products!$A$1:$A$49,0),MATCH(Orders!I$1,Products!$A$1:$G$1,0))</f>
        <v>Exc</v>
      </c>
      <c r="J140" t="str">
        <f>INDEX(Products!$A$1:$G$49,MATCH(Orders!$D140,Products!$A$1:$A$49,0),MATCH(Orders!J$1,Products!$A$1:$G$1,0))</f>
        <v>D</v>
      </c>
      <c r="K140" s="4">
        <f>INDEX(Products!$A$1:$G$49,MATCH(Orders!$D140,Products!$A$1:$A$49,0),MATCH(Orders!K$1,Products!$A$1:$G$1,0))</f>
        <v>1</v>
      </c>
      <c r="L140" s="5">
        <f>INDEX(Products!$A$1:$G$49,MATCH(Orders!$D140,Products!$A$1:$A$49,0),MATCH(Orders!L$1,Products!$A$1:$G$1,0))</f>
        <v>12.15</v>
      </c>
      <c r="M140" s="5">
        <f t="shared" si="6"/>
        <v>48.6</v>
      </c>
      <c r="N140" t="str">
        <f t="shared" si="7"/>
        <v>Excelsa</v>
      </c>
      <c r="O140" t="str">
        <f t="shared" si="8"/>
        <v>Dark</v>
      </c>
      <c r="P140" t="e">
        <f ca="1">_xlfn.XLOOKUP(Orders[[#This Row],[Customer ID]],Customers!$A$1:$A$1001,Customers!$I$1:$I$1001,,0)</f>
        <v>#NAME?</v>
      </c>
    </row>
    <row r="141" spans="1:16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e">
        <f ca="1">_xlfn.XLOOKUP(C141,Customers!$A$1:$A$1001,Customers!$B$1:$B$1001,,0)</f>
        <v>#NAME?</v>
      </c>
      <c r="G141" s="2" t="e">
        <f ca="1">IF(_xlfn.XLOOKUP(C141,Customers!$A$1:$A$1001,Customers!$C$1:$C$1001,,0)=0,"",_xlfn.XLOOKUP(C141,Customers!$A$1:$A$1001,Customers!$C$1:$C$1001,,0))</f>
        <v>#NAME?</v>
      </c>
      <c r="H141" s="2" t="e">
        <f ca="1">_xlfn.XLOOKUP(C141,Customers!$A$1:$A$1001,Customers!$G$1:$G$1001,,0)</f>
        <v>#NAME?</v>
      </c>
      <c r="I141" t="str">
        <f>INDEX(Products!$A$1:$G$49,MATCH(Orders!$D141,Products!$A$1:$A$49,0),MATCH(Orders!I$1,Products!$A$1:$G$1,0))</f>
        <v>Lib</v>
      </c>
      <c r="J141" t="str">
        <f>INDEX(Products!$A$1:$G$49,MATCH(Orders!$D141,Products!$A$1:$A$49,0),MATCH(Orders!J$1,Products!$A$1:$G$1,0))</f>
        <v>D</v>
      </c>
      <c r="K141" s="4">
        <f>INDEX(Products!$A$1:$G$49,MATCH(Orders!$D141,Products!$A$1:$A$49,0),MATCH(Orders!K$1,Products!$A$1:$G$1,0))</f>
        <v>1</v>
      </c>
      <c r="L141" s="5">
        <f>INDEX(Products!$A$1:$G$49,MATCH(Orders!$D141,Products!$A$1:$A$49,0),MATCH(Orders!L$1,Products!$A$1:$G$1,0))</f>
        <v>12.95</v>
      </c>
      <c r="M141" s="5">
        <f t="shared" si="6"/>
        <v>77.699999999999989</v>
      </c>
      <c r="N141" t="str">
        <f t="shared" si="7"/>
        <v>Liberica</v>
      </c>
      <c r="O141" t="str">
        <f t="shared" si="8"/>
        <v>Dark</v>
      </c>
      <c r="P141" t="e">
        <f ca="1">_xlfn.XLOOKUP(Orders[[#This Row],[Customer ID]],Customers!$A$1:$A$1001,Customers!$I$1:$I$1001,,0)</f>
        <v>#NAME?</v>
      </c>
    </row>
    <row r="142" spans="1:16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e">
        <f ca="1">_xlfn.XLOOKUP(C142,Customers!$A$1:$A$1001,Customers!$B$1:$B$1001,,0)</f>
        <v>#NAME?</v>
      </c>
      <c r="G142" s="2" t="e">
        <f ca="1">IF(_xlfn.XLOOKUP(C142,Customers!$A$1:$A$1001,Customers!$C$1:$C$1001,,0)=0,"",_xlfn.XLOOKUP(C142,Customers!$A$1:$A$1001,Customers!$C$1:$C$1001,,0))</f>
        <v>#NAME?</v>
      </c>
      <c r="H142" s="2" t="e">
        <f ca="1">_xlfn.XLOOKUP(C142,Customers!$A$1:$A$1001,Customers!$G$1:$G$1001,,0)</f>
        <v>#NAME?</v>
      </c>
      <c r="I142" t="str">
        <f>INDEX(Products!$A$1:$G$49,MATCH(Orders!$D142,Products!$A$1:$A$49,0),MATCH(Orders!I$1,Products!$A$1:$G$1,0))</f>
        <v>Lib</v>
      </c>
      <c r="J142" t="str">
        <f>INDEX(Products!$A$1:$G$49,MATCH(Orders!$D142,Products!$A$1:$A$49,0),MATCH(Orders!J$1,Products!$A$1:$G$1,0))</f>
        <v>D</v>
      </c>
      <c r="K142" s="4">
        <f>INDEX(Products!$A$1:$G$49,MATCH(Orders!$D142,Products!$A$1:$A$49,0),MATCH(Orders!K$1,Products!$A$1:$G$1,0))</f>
        <v>2.5</v>
      </c>
      <c r="L142" s="5">
        <f>INDEX(Products!$A$1:$G$49,MATCH(Orders!$D142,Products!$A$1:$A$49,0),MATCH(Orders!L$1,Products!$A$1:$G$1,0))</f>
        <v>29.784999999999997</v>
      </c>
      <c r="M142" s="5">
        <f t="shared" si="6"/>
        <v>29.784999999999997</v>
      </c>
      <c r="N142" t="str">
        <f t="shared" si="7"/>
        <v>Liberica</v>
      </c>
      <c r="O142" t="str">
        <f t="shared" si="8"/>
        <v>Dark</v>
      </c>
      <c r="P142" t="e">
        <f ca="1">_xlfn.XLOOKUP(Orders[[#This Row],[Customer ID]],Customers!$A$1:$A$1001,Customers!$I$1:$I$1001,,0)</f>
        <v>#NAME?</v>
      </c>
    </row>
    <row r="143" spans="1:16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e">
        <f ca="1">_xlfn.XLOOKUP(C143,Customers!$A$1:$A$1001,Customers!$B$1:$B$1001,,0)</f>
        <v>#NAME?</v>
      </c>
      <c r="G143" s="2" t="e">
        <f ca="1">IF(_xlfn.XLOOKUP(C143,Customers!$A$1:$A$1001,Customers!$C$1:$C$1001,,0)=0,"",_xlfn.XLOOKUP(C143,Customers!$A$1:$A$1001,Customers!$C$1:$C$1001,,0))</f>
        <v>#NAME?</v>
      </c>
      <c r="H143" s="2" t="e">
        <f ca="1">_xlfn.XLOOKUP(C143,Customers!$A$1:$A$1001,Customers!$G$1:$G$1001,,0)</f>
        <v>#NAME?</v>
      </c>
      <c r="I143" t="str">
        <f>INDEX(Products!$A$1:$G$49,MATCH(Orders!$D143,Products!$A$1:$A$49,0),MATCH(Orders!I$1,Products!$A$1:$G$1,0))</f>
        <v>Ara</v>
      </c>
      <c r="J143" t="str">
        <f>INDEX(Products!$A$1:$G$49,MATCH(Orders!$D143,Products!$A$1:$A$49,0),MATCH(Orders!J$1,Products!$A$1:$G$1,0))</f>
        <v>L</v>
      </c>
      <c r="K143" s="4">
        <f>INDEX(Products!$A$1:$G$49,MATCH(Orders!$D143,Products!$A$1:$A$49,0),MATCH(Orders!K$1,Products!$A$1:$G$1,0))</f>
        <v>0.2</v>
      </c>
      <c r="L143" s="5">
        <f>INDEX(Products!$A$1:$G$49,MATCH(Orders!$D143,Products!$A$1:$A$49,0),MATCH(Orders!L$1,Products!$A$1:$G$1,0))</f>
        <v>3.8849999999999998</v>
      </c>
      <c r="M143" s="5">
        <f t="shared" si="6"/>
        <v>15.54</v>
      </c>
      <c r="N143" t="str">
        <f t="shared" si="7"/>
        <v>Arabica</v>
      </c>
      <c r="O143" t="str">
        <f t="shared" si="8"/>
        <v>Light</v>
      </c>
      <c r="P143" t="e">
        <f ca="1">_xlfn.XLOOKUP(Orders[[#This Row],[Customer ID]],Customers!$A$1:$A$1001,Customers!$I$1:$I$1001,,0)</f>
        <v>#NAME?</v>
      </c>
    </row>
    <row r="144" spans="1:16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e">
        <f ca="1">_xlfn.XLOOKUP(C144,Customers!$A$1:$A$1001,Customers!$B$1:$B$1001,,0)</f>
        <v>#NAME?</v>
      </c>
      <c r="G144" s="2" t="e">
        <f ca="1">IF(_xlfn.XLOOKUP(C144,Customers!$A$1:$A$1001,Customers!$C$1:$C$1001,,0)=0,"",_xlfn.XLOOKUP(C144,Customers!$A$1:$A$1001,Customers!$C$1:$C$1001,,0))</f>
        <v>#NAME?</v>
      </c>
      <c r="H144" s="2" t="e">
        <f ca="1">_xlfn.XLOOKUP(C144,Customers!$A$1:$A$1001,Customers!$G$1:$G$1001,,0)</f>
        <v>#NAME?</v>
      </c>
      <c r="I144" t="str">
        <f>INDEX(Products!$A$1:$G$49,MATCH(Orders!$D144,Products!$A$1:$A$49,0),MATCH(Orders!I$1,Products!$A$1:$G$1,0))</f>
        <v>Exc</v>
      </c>
      <c r="J144" t="str">
        <f>INDEX(Products!$A$1:$G$49,MATCH(Orders!$D144,Products!$A$1:$A$49,0),MATCH(Orders!J$1,Products!$A$1:$G$1,0))</f>
        <v>L</v>
      </c>
      <c r="K144" s="4">
        <f>INDEX(Products!$A$1:$G$49,MATCH(Orders!$D144,Products!$A$1:$A$49,0),MATCH(Orders!K$1,Products!$A$1:$G$1,0))</f>
        <v>2.5</v>
      </c>
      <c r="L144" s="5">
        <f>INDEX(Products!$A$1:$G$49,MATCH(Orders!$D144,Products!$A$1:$A$49,0),MATCH(Orders!L$1,Products!$A$1:$G$1,0))</f>
        <v>34.154999999999994</v>
      </c>
      <c r="M144" s="5">
        <f t="shared" si="6"/>
        <v>136.61999999999998</v>
      </c>
      <c r="N144" t="str">
        <f t="shared" si="7"/>
        <v>Excelsa</v>
      </c>
      <c r="O144" t="str">
        <f t="shared" si="8"/>
        <v>Light</v>
      </c>
      <c r="P144" t="e">
        <f ca="1">_xlfn.XLOOKUP(Orders[[#This Row],[Customer ID]],Customers!$A$1:$A$1001,Customers!$I$1:$I$1001,,0)</f>
        <v>#NAME?</v>
      </c>
    </row>
    <row r="145" spans="1:16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e">
        <f ca="1">_xlfn.XLOOKUP(C145,Customers!$A$1:$A$1001,Customers!$B$1:$B$1001,,0)</f>
        <v>#NAME?</v>
      </c>
      <c r="G145" s="2" t="e">
        <f ca="1">IF(_xlfn.XLOOKUP(C145,Customers!$A$1:$A$1001,Customers!$C$1:$C$1001,,0)=0,"",_xlfn.XLOOKUP(C145,Customers!$A$1:$A$1001,Customers!$C$1:$C$1001,,0))</f>
        <v>#NAME?</v>
      </c>
      <c r="H145" s="2" t="e">
        <f ca="1">_xlfn.XLOOKUP(C145,Customers!$A$1:$A$1001,Customers!$G$1:$G$1001,,0)</f>
        <v>#NAME?</v>
      </c>
      <c r="I145" t="str">
        <f>INDEX(Products!$A$1:$G$49,MATCH(Orders!$D145,Products!$A$1:$A$49,0),MATCH(Orders!I$1,Products!$A$1:$G$1,0))</f>
        <v>Lib</v>
      </c>
      <c r="J145" t="str">
        <f>INDEX(Products!$A$1:$G$49,MATCH(Orders!$D145,Products!$A$1:$A$49,0),MATCH(Orders!J$1,Products!$A$1:$G$1,0))</f>
        <v>M</v>
      </c>
      <c r="K145" s="4">
        <f>INDEX(Products!$A$1:$G$49,MATCH(Orders!$D145,Products!$A$1:$A$49,0),MATCH(Orders!K$1,Products!$A$1:$G$1,0))</f>
        <v>0.5</v>
      </c>
      <c r="L145" s="5">
        <f>INDEX(Products!$A$1:$G$49,MATCH(Orders!$D145,Products!$A$1:$A$49,0),MATCH(Orders!L$1,Products!$A$1:$G$1,0))</f>
        <v>8.73</v>
      </c>
      <c r="M145" s="5">
        <f t="shared" si="6"/>
        <v>17.46</v>
      </c>
      <c r="N145" t="str">
        <f t="shared" si="7"/>
        <v>Liberica</v>
      </c>
      <c r="O145" t="str">
        <f t="shared" si="8"/>
        <v>Medium</v>
      </c>
      <c r="P145" t="e">
        <f ca="1">_xlfn.XLOOKUP(Orders[[#This Row],[Customer ID]],Customers!$A$1:$A$1001,Customers!$I$1:$I$1001,,0)</f>
        <v>#NAME?</v>
      </c>
    </row>
    <row r="146" spans="1:16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e">
        <f ca="1">_xlfn.XLOOKUP(C146,Customers!$A$1:$A$1001,Customers!$B$1:$B$1001,,0)</f>
        <v>#NAME?</v>
      </c>
      <c r="G146" s="2" t="e">
        <f ca="1">IF(_xlfn.XLOOKUP(C146,Customers!$A$1:$A$1001,Customers!$C$1:$C$1001,,0)=0,"",_xlfn.XLOOKUP(C146,Customers!$A$1:$A$1001,Customers!$C$1:$C$1001,,0))</f>
        <v>#NAME?</v>
      </c>
      <c r="H146" s="2" t="e">
        <f ca="1">_xlfn.XLOOKUP(C146,Customers!$A$1:$A$1001,Customers!$G$1:$G$1001,,0)</f>
        <v>#NAME?</v>
      </c>
      <c r="I146" t="str">
        <f>INDEX(Products!$A$1:$G$49,MATCH(Orders!$D146,Products!$A$1:$A$49,0),MATCH(Orders!I$1,Products!$A$1:$G$1,0))</f>
        <v>Exc</v>
      </c>
      <c r="J146" t="str">
        <f>INDEX(Products!$A$1:$G$49,MATCH(Orders!$D146,Products!$A$1:$A$49,0),MATCH(Orders!J$1,Products!$A$1:$G$1,0))</f>
        <v>L</v>
      </c>
      <c r="K146" s="4">
        <f>INDEX(Products!$A$1:$G$49,MATCH(Orders!$D146,Products!$A$1:$A$49,0),MATCH(Orders!K$1,Products!$A$1:$G$1,0))</f>
        <v>2.5</v>
      </c>
      <c r="L146" s="5">
        <f>INDEX(Products!$A$1:$G$49,MATCH(Orders!$D146,Products!$A$1:$A$49,0),MATCH(Orders!L$1,Products!$A$1:$G$1,0))</f>
        <v>34.154999999999994</v>
      </c>
      <c r="M146" s="5">
        <f t="shared" si="6"/>
        <v>68.309999999999988</v>
      </c>
      <c r="N146" t="str">
        <f t="shared" si="7"/>
        <v>Excelsa</v>
      </c>
      <c r="O146" t="str">
        <f t="shared" si="8"/>
        <v>Light</v>
      </c>
      <c r="P146" t="e">
        <f ca="1">_xlfn.XLOOKUP(Orders[[#This Row],[Customer ID]],Customers!$A$1:$A$1001,Customers!$I$1:$I$1001,,0)</f>
        <v>#NAME?</v>
      </c>
    </row>
    <row r="147" spans="1:16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e">
        <f ca="1">_xlfn.XLOOKUP(C147,Customers!$A$1:$A$1001,Customers!$B$1:$B$1001,,0)</f>
        <v>#NAME?</v>
      </c>
      <c r="G147" s="2" t="e">
        <f ca="1">IF(_xlfn.XLOOKUP(C147,Customers!$A$1:$A$1001,Customers!$C$1:$C$1001,,0)=0,"",_xlfn.XLOOKUP(C147,Customers!$A$1:$A$1001,Customers!$C$1:$C$1001,,0))</f>
        <v>#NAME?</v>
      </c>
      <c r="H147" s="2" t="e">
        <f ca="1">_xlfn.XLOOKUP(C147,Customers!$A$1:$A$1001,Customers!$G$1:$G$1001,,0)</f>
        <v>#NAME?</v>
      </c>
      <c r="I147" t="str">
        <f>INDEX(Products!$A$1:$G$49,MATCH(Orders!$D147,Products!$A$1:$A$49,0),MATCH(Orders!I$1,Products!$A$1:$G$1,0))</f>
        <v>Lib</v>
      </c>
      <c r="J147" t="str">
        <f>INDEX(Products!$A$1:$G$49,MATCH(Orders!$D147,Products!$A$1:$A$49,0),MATCH(Orders!J$1,Products!$A$1:$G$1,0))</f>
        <v>M</v>
      </c>
      <c r="K147" s="4">
        <f>INDEX(Products!$A$1:$G$49,MATCH(Orders!$D147,Products!$A$1:$A$49,0),MATCH(Orders!K$1,Products!$A$1:$G$1,0))</f>
        <v>0.2</v>
      </c>
      <c r="L147" s="5">
        <f>INDEX(Products!$A$1:$G$49,MATCH(Orders!$D147,Products!$A$1:$A$49,0),MATCH(Orders!L$1,Products!$A$1:$G$1,0))</f>
        <v>4.3650000000000002</v>
      </c>
      <c r="M147" s="5">
        <f t="shared" si="6"/>
        <v>17.46</v>
      </c>
      <c r="N147" t="str">
        <f t="shared" si="7"/>
        <v>Liberica</v>
      </c>
      <c r="O147" t="str">
        <f t="shared" si="8"/>
        <v>Medium</v>
      </c>
      <c r="P147" t="e">
        <f ca="1">_xlfn.XLOOKUP(Orders[[#This Row],[Customer ID]],Customers!$A$1:$A$1001,Customers!$I$1:$I$1001,,0)</f>
        <v>#NAME?</v>
      </c>
    </row>
    <row r="148" spans="1:16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e">
        <f ca="1">_xlfn.XLOOKUP(C148,Customers!$A$1:$A$1001,Customers!$B$1:$B$1001,,0)</f>
        <v>#NAME?</v>
      </c>
      <c r="G148" s="2" t="e">
        <f ca="1">IF(_xlfn.XLOOKUP(C148,Customers!$A$1:$A$1001,Customers!$C$1:$C$1001,,0)=0,"",_xlfn.XLOOKUP(C148,Customers!$A$1:$A$1001,Customers!$C$1:$C$1001,,0))</f>
        <v>#NAME?</v>
      </c>
      <c r="H148" s="2" t="e">
        <f ca="1">_xlfn.XLOOKUP(C148,Customers!$A$1:$A$1001,Customers!$G$1:$G$1001,,0)</f>
        <v>#NAME?</v>
      </c>
      <c r="I148" t="str">
        <f>INDEX(Products!$A$1:$G$49,MATCH(Orders!$D148,Products!$A$1:$A$49,0),MATCH(Orders!I$1,Products!$A$1:$G$1,0))</f>
        <v>Lib</v>
      </c>
      <c r="J148" t="str">
        <f>INDEX(Products!$A$1:$G$49,MATCH(Orders!$D148,Products!$A$1:$A$49,0),MATCH(Orders!J$1,Products!$A$1:$G$1,0))</f>
        <v>M</v>
      </c>
      <c r="K148" s="4">
        <f>INDEX(Products!$A$1:$G$49,MATCH(Orders!$D148,Products!$A$1:$A$49,0),MATCH(Orders!K$1,Products!$A$1:$G$1,0))</f>
        <v>1</v>
      </c>
      <c r="L148" s="5">
        <f>INDEX(Products!$A$1:$G$49,MATCH(Orders!$D148,Products!$A$1:$A$49,0),MATCH(Orders!L$1,Products!$A$1:$G$1,0))</f>
        <v>14.55</v>
      </c>
      <c r="M148" s="5">
        <f t="shared" si="6"/>
        <v>43.650000000000006</v>
      </c>
      <c r="N148" t="str">
        <f t="shared" si="7"/>
        <v>Liberica</v>
      </c>
      <c r="O148" t="str">
        <f t="shared" si="8"/>
        <v>Medium</v>
      </c>
      <c r="P148" t="e">
        <f ca="1">_xlfn.XLOOKUP(Orders[[#This Row],[Customer ID]],Customers!$A$1:$A$1001,Customers!$I$1:$I$1001,,0)</f>
        <v>#NAME?</v>
      </c>
    </row>
    <row r="149" spans="1:16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e">
        <f ca="1">_xlfn.XLOOKUP(C149,Customers!$A$1:$A$1001,Customers!$B$1:$B$1001,,0)</f>
        <v>#NAME?</v>
      </c>
      <c r="G149" s="2" t="e">
        <f ca="1">IF(_xlfn.XLOOKUP(C149,Customers!$A$1:$A$1001,Customers!$C$1:$C$1001,,0)=0,"",_xlfn.XLOOKUP(C149,Customers!$A$1:$A$1001,Customers!$C$1:$C$1001,,0))</f>
        <v>#NAME?</v>
      </c>
      <c r="H149" s="2" t="e">
        <f ca="1">_xlfn.XLOOKUP(C149,Customers!$A$1:$A$1001,Customers!$G$1:$G$1001,,0)</f>
        <v>#NAME?</v>
      </c>
      <c r="I149" t="str">
        <f>INDEX(Products!$A$1:$G$49,MATCH(Orders!$D149,Products!$A$1:$A$49,0),MATCH(Orders!I$1,Products!$A$1:$G$1,0))</f>
        <v>Exc</v>
      </c>
      <c r="J149" t="str">
        <f>INDEX(Products!$A$1:$G$49,MATCH(Orders!$D149,Products!$A$1:$A$49,0),MATCH(Orders!J$1,Products!$A$1:$G$1,0))</f>
        <v>M</v>
      </c>
      <c r="K149" s="4">
        <f>INDEX(Products!$A$1:$G$49,MATCH(Orders!$D149,Products!$A$1:$A$49,0),MATCH(Orders!K$1,Products!$A$1:$G$1,0))</f>
        <v>1</v>
      </c>
      <c r="L149" s="5">
        <f>INDEX(Products!$A$1:$G$49,MATCH(Orders!$D149,Products!$A$1:$A$49,0),MATCH(Orders!L$1,Products!$A$1:$G$1,0))</f>
        <v>13.75</v>
      </c>
      <c r="M149" s="5">
        <f t="shared" si="6"/>
        <v>27.5</v>
      </c>
      <c r="N149" t="str">
        <f t="shared" si="7"/>
        <v>Excelsa</v>
      </c>
      <c r="O149" t="str">
        <f t="shared" si="8"/>
        <v>Medium</v>
      </c>
      <c r="P149" t="e">
        <f ca="1">_xlfn.XLOOKUP(Orders[[#This Row],[Customer ID]],Customers!$A$1:$A$1001,Customers!$I$1:$I$1001,,0)</f>
        <v>#NAME?</v>
      </c>
    </row>
    <row r="150" spans="1:16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e">
        <f ca="1">_xlfn.XLOOKUP(C150,Customers!$A$1:$A$1001,Customers!$B$1:$B$1001,,0)</f>
        <v>#NAME?</v>
      </c>
      <c r="G150" s="2" t="e">
        <f ca="1">IF(_xlfn.XLOOKUP(C150,Customers!$A$1:$A$1001,Customers!$C$1:$C$1001,,0)=0,"",_xlfn.XLOOKUP(C150,Customers!$A$1:$A$1001,Customers!$C$1:$C$1001,,0))</f>
        <v>#NAME?</v>
      </c>
      <c r="H150" s="2" t="e">
        <f ca="1">_xlfn.XLOOKUP(C150,Customers!$A$1:$A$1001,Customers!$G$1:$G$1001,,0)</f>
        <v>#NAME?</v>
      </c>
      <c r="I150" t="str">
        <f>INDEX(Products!$A$1:$G$49,MATCH(Orders!$D150,Products!$A$1:$A$49,0),MATCH(Orders!I$1,Products!$A$1:$G$1,0))</f>
        <v>Exc</v>
      </c>
      <c r="J150" t="str">
        <f>INDEX(Products!$A$1:$G$49,MATCH(Orders!$D150,Products!$A$1:$A$49,0),MATCH(Orders!J$1,Products!$A$1:$G$1,0))</f>
        <v>D</v>
      </c>
      <c r="K150" s="4">
        <f>INDEX(Products!$A$1:$G$49,MATCH(Orders!$D150,Products!$A$1:$A$49,0),MATCH(Orders!K$1,Products!$A$1:$G$1,0))</f>
        <v>0.2</v>
      </c>
      <c r="L150" s="5">
        <f>INDEX(Products!$A$1:$G$49,MATCH(Orders!$D150,Products!$A$1:$A$49,0),MATCH(Orders!L$1,Products!$A$1:$G$1,0))</f>
        <v>3.645</v>
      </c>
      <c r="M150" s="5">
        <f t="shared" si="6"/>
        <v>18.225000000000001</v>
      </c>
      <c r="N150" t="str">
        <f t="shared" si="7"/>
        <v>Excelsa</v>
      </c>
      <c r="O150" t="str">
        <f t="shared" si="8"/>
        <v>Dark</v>
      </c>
      <c r="P150" t="e">
        <f ca="1">_xlfn.XLOOKUP(Orders[[#This Row],[Customer ID]],Customers!$A$1:$A$1001,Customers!$I$1:$I$1001,,0)</f>
        <v>#NAME?</v>
      </c>
    </row>
    <row r="151" spans="1:16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e">
        <f ca="1">_xlfn.XLOOKUP(C151,Customers!$A$1:$A$1001,Customers!$B$1:$B$1001,,0)</f>
        <v>#NAME?</v>
      </c>
      <c r="G151" s="2" t="e">
        <f ca="1">IF(_xlfn.XLOOKUP(C151,Customers!$A$1:$A$1001,Customers!$C$1:$C$1001,,0)=0,"",_xlfn.XLOOKUP(C151,Customers!$A$1:$A$1001,Customers!$C$1:$C$1001,,0))</f>
        <v>#NAME?</v>
      </c>
      <c r="H151" s="2" t="e">
        <f ca="1">_xlfn.XLOOKUP(C151,Customers!$A$1:$A$1001,Customers!$G$1:$G$1001,,0)</f>
        <v>#NAME?</v>
      </c>
      <c r="I151" t="str">
        <f>INDEX(Products!$A$1:$G$49,MATCH(Orders!$D151,Products!$A$1:$A$49,0),MATCH(Orders!I$1,Products!$A$1:$G$1,0))</f>
        <v>Ara</v>
      </c>
      <c r="J151" t="str">
        <f>INDEX(Products!$A$1:$G$49,MATCH(Orders!$D151,Products!$A$1:$A$49,0),MATCH(Orders!J$1,Products!$A$1:$G$1,0))</f>
        <v>M</v>
      </c>
      <c r="K151" s="4">
        <f>INDEX(Products!$A$1:$G$49,MATCH(Orders!$D151,Products!$A$1:$A$49,0),MATCH(Orders!K$1,Products!$A$1:$G$1,0))</f>
        <v>2.5</v>
      </c>
      <c r="L151" s="5">
        <f>INDEX(Products!$A$1:$G$49,MATCH(Orders!$D151,Products!$A$1:$A$49,0),MATCH(Orders!L$1,Products!$A$1:$G$1,0))</f>
        <v>25.874999999999996</v>
      </c>
      <c r="M151" s="5">
        <f t="shared" si="6"/>
        <v>51.749999999999993</v>
      </c>
      <c r="N151" t="str">
        <f t="shared" si="7"/>
        <v>Arabica</v>
      </c>
      <c r="O151" t="str">
        <f t="shared" si="8"/>
        <v>Medium</v>
      </c>
      <c r="P151" t="e">
        <f ca="1">_xlfn.XLOOKUP(Orders[[#This Row],[Customer ID]],Customers!$A$1:$A$1001,Customers!$I$1:$I$1001,,0)</f>
        <v>#NAME?</v>
      </c>
    </row>
    <row r="152" spans="1:16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e">
        <f ca="1">_xlfn.XLOOKUP(C152,Customers!$A$1:$A$1001,Customers!$B$1:$B$1001,,0)</f>
        <v>#NAME?</v>
      </c>
      <c r="G152" s="2" t="e">
        <f ca="1">IF(_xlfn.XLOOKUP(C152,Customers!$A$1:$A$1001,Customers!$C$1:$C$1001,,0)=0,"",_xlfn.XLOOKUP(C152,Customers!$A$1:$A$1001,Customers!$C$1:$C$1001,,0))</f>
        <v>#NAME?</v>
      </c>
      <c r="H152" s="2" t="e">
        <f ca="1">_xlfn.XLOOKUP(C152,Customers!$A$1:$A$1001,Customers!$G$1:$G$1001,,0)</f>
        <v>#NAME?</v>
      </c>
      <c r="I152" t="str">
        <f>INDEX(Products!$A$1:$G$49,MATCH(Orders!$D152,Products!$A$1:$A$49,0),MATCH(Orders!I$1,Products!$A$1:$G$1,0))</f>
        <v>Lib</v>
      </c>
      <c r="J152" t="str">
        <f>INDEX(Products!$A$1:$G$49,MATCH(Orders!$D152,Products!$A$1:$A$49,0),MATCH(Orders!J$1,Products!$A$1:$G$1,0))</f>
        <v>D</v>
      </c>
      <c r="K152" s="4">
        <f>INDEX(Products!$A$1:$G$49,MATCH(Orders!$D152,Products!$A$1:$A$49,0),MATCH(Orders!K$1,Products!$A$1:$G$1,0))</f>
        <v>1</v>
      </c>
      <c r="L152" s="5">
        <f>INDEX(Products!$A$1:$G$49,MATCH(Orders!$D152,Products!$A$1:$A$49,0),MATCH(Orders!L$1,Products!$A$1:$G$1,0))</f>
        <v>12.95</v>
      </c>
      <c r="M152" s="5">
        <f t="shared" si="6"/>
        <v>12.95</v>
      </c>
      <c r="N152" t="str">
        <f t="shared" si="7"/>
        <v>Liberica</v>
      </c>
      <c r="O152" t="str">
        <f t="shared" si="8"/>
        <v>Dark</v>
      </c>
      <c r="P152" t="e">
        <f ca="1">_xlfn.XLOOKUP(Orders[[#This Row],[Customer ID]],Customers!$A$1:$A$1001,Customers!$I$1:$I$1001,,0)</f>
        <v>#NAME?</v>
      </c>
    </row>
    <row r="153" spans="1:16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e">
        <f ca="1">_xlfn.XLOOKUP(C153,Customers!$A$1:$A$1001,Customers!$B$1:$B$1001,,0)</f>
        <v>#NAME?</v>
      </c>
      <c r="G153" s="2" t="e">
        <f ca="1">IF(_xlfn.XLOOKUP(C153,Customers!$A$1:$A$1001,Customers!$C$1:$C$1001,,0)=0,"",_xlfn.XLOOKUP(C153,Customers!$A$1:$A$1001,Customers!$C$1:$C$1001,,0))</f>
        <v>#NAME?</v>
      </c>
      <c r="H153" s="2" t="e">
        <f ca="1">_xlfn.XLOOKUP(C153,Customers!$A$1:$A$1001,Customers!$G$1:$G$1001,,0)</f>
        <v>#NAME?</v>
      </c>
      <c r="I153" t="str">
        <f>INDEX(Products!$A$1:$G$49,MATCH(Orders!$D153,Products!$A$1:$A$49,0),MATCH(Orders!I$1,Products!$A$1:$G$1,0))</f>
        <v>Ara</v>
      </c>
      <c r="J153" t="str">
        <f>INDEX(Products!$A$1:$G$49,MATCH(Orders!$D153,Products!$A$1:$A$49,0),MATCH(Orders!J$1,Products!$A$1:$G$1,0))</f>
        <v>M</v>
      </c>
      <c r="K153" s="4">
        <f>INDEX(Products!$A$1:$G$49,MATCH(Orders!$D153,Products!$A$1:$A$49,0),MATCH(Orders!K$1,Products!$A$1:$G$1,0))</f>
        <v>1</v>
      </c>
      <c r="L153" s="5">
        <f>INDEX(Products!$A$1:$G$49,MATCH(Orders!$D153,Products!$A$1:$A$49,0),MATCH(Orders!L$1,Products!$A$1:$G$1,0))</f>
        <v>11.25</v>
      </c>
      <c r="M153" s="5">
        <f t="shared" si="6"/>
        <v>33.75</v>
      </c>
      <c r="N153" t="str">
        <f t="shared" si="7"/>
        <v>Arabica</v>
      </c>
      <c r="O153" t="str">
        <f t="shared" si="8"/>
        <v>Medium</v>
      </c>
      <c r="P153" t="e">
        <f ca="1">_xlfn.XLOOKUP(Orders[[#This Row],[Customer ID]],Customers!$A$1:$A$1001,Customers!$I$1:$I$1001,,0)</f>
        <v>#NAME?</v>
      </c>
    </row>
    <row r="154" spans="1:16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e">
        <f ca="1">_xlfn.XLOOKUP(C154,Customers!$A$1:$A$1001,Customers!$B$1:$B$1001,,0)</f>
        <v>#NAME?</v>
      </c>
      <c r="G154" s="2" t="e">
        <f ca="1">IF(_xlfn.XLOOKUP(C154,Customers!$A$1:$A$1001,Customers!$C$1:$C$1001,,0)=0,"",_xlfn.XLOOKUP(C154,Customers!$A$1:$A$1001,Customers!$C$1:$C$1001,,0))</f>
        <v>#NAME?</v>
      </c>
      <c r="H154" s="2" t="e">
        <f ca="1">_xlfn.XLOOKUP(C154,Customers!$A$1:$A$1001,Customers!$G$1:$G$1001,,0)</f>
        <v>#NAME?</v>
      </c>
      <c r="I154" t="str">
        <f>INDEX(Products!$A$1:$G$49,MATCH(Orders!$D154,Products!$A$1:$A$49,0),MATCH(Orders!I$1,Products!$A$1:$G$1,0))</f>
        <v>Rob</v>
      </c>
      <c r="J154" t="str">
        <f>INDEX(Products!$A$1:$G$49,MATCH(Orders!$D154,Products!$A$1:$A$49,0),MATCH(Orders!J$1,Products!$A$1:$G$1,0))</f>
        <v>M</v>
      </c>
      <c r="K154" s="4">
        <f>INDEX(Products!$A$1:$G$49,MATCH(Orders!$D154,Products!$A$1:$A$49,0),MATCH(Orders!K$1,Products!$A$1:$G$1,0))</f>
        <v>2.5</v>
      </c>
      <c r="L154" s="5">
        <f>INDEX(Products!$A$1:$G$49,MATCH(Orders!$D154,Products!$A$1:$A$49,0),MATCH(Orders!L$1,Products!$A$1:$G$1,0))</f>
        <v>22.884999999999998</v>
      </c>
      <c r="M154" s="5">
        <f t="shared" si="6"/>
        <v>68.655000000000001</v>
      </c>
      <c r="N154" t="str">
        <f t="shared" si="7"/>
        <v>Robusta</v>
      </c>
      <c r="O154" t="str">
        <f t="shared" si="8"/>
        <v>Medium</v>
      </c>
      <c r="P154" t="e">
        <f ca="1">_xlfn.XLOOKUP(Orders[[#This Row],[Customer ID]],Customers!$A$1:$A$1001,Customers!$I$1:$I$1001,,0)</f>
        <v>#NAME?</v>
      </c>
    </row>
    <row r="155" spans="1:16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e">
        <f ca="1">_xlfn.XLOOKUP(C155,Customers!$A$1:$A$1001,Customers!$B$1:$B$1001,,0)</f>
        <v>#NAME?</v>
      </c>
      <c r="G155" s="2" t="e">
        <f ca="1">IF(_xlfn.XLOOKUP(C155,Customers!$A$1:$A$1001,Customers!$C$1:$C$1001,,0)=0,"",_xlfn.XLOOKUP(C155,Customers!$A$1:$A$1001,Customers!$C$1:$C$1001,,0))</f>
        <v>#NAME?</v>
      </c>
      <c r="H155" s="2" t="e">
        <f ca="1">_xlfn.XLOOKUP(C155,Customers!$A$1:$A$1001,Customers!$G$1:$G$1001,,0)</f>
        <v>#NAME?</v>
      </c>
      <c r="I155" t="str">
        <f>INDEX(Products!$A$1:$G$49,MATCH(Orders!$D155,Products!$A$1:$A$49,0),MATCH(Orders!I$1,Products!$A$1:$G$1,0))</f>
        <v>Rob</v>
      </c>
      <c r="J155" t="str">
        <f>INDEX(Products!$A$1:$G$49,MATCH(Orders!$D155,Products!$A$1:$A$49,0),MATCH(Orders!J$1,Products!$A$1:$G$1,0))</f>
        <v>D</v>
      </c>
      <c r="K155" s="4">
        <f>INDEX(Products!$A$1:$G$49,MATCH(Orders!$D155,Products!$A$1:$A$49,0),MATCH(Orders!K$1,Products!$A$1:$G$1,0))</f>
        <v>0.2</v>
      </c>
      <c r="L155" s="5">
        <f>INDEX(Products!$A$1:$G$49,MATCH(Orders!$D155,Products!$A$1:$A$49,0),MATCH(Orders!L$1,Products!$A$1:$G$1,0))</f>
        <v>2.6849999999999996</v>
      </c>
      <c r="M155" s="5">
        <f t="shared" si="6"/>
        <v>2.6849999999999996</v>
      </c>
      <c r="N155" t="str">
        <f t="shared" si="7"/>
        <v>Robusta</v>
      </c>
      <c r="O155" t="str">
        <f t="shared" si="8"/>
        <v>Dark</v>
      </c>
      <c r="P155" t="e">
        <f ca="1">_xlfn.XLOOKUP(Orders[[#This Row],[Customer ID]],Customers!$A$1:$A$1001,Customers!$I$1:$I$1001,,0)</f>
        <v>#NAME?</v>
      </c>
    </row>
    <row r="156" spans="1:16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e">
        <f ca="1">_xlfn.XLOOKUP(C156,Customers!$A$1:$A$1001,Customers!$B$1:$B$1001,,0)</f>
        <v>#NAME?</v>
      </c>
      <c r="G156" s="2" t="e">
        <f ca="1">IF(_xlfn.XLOOKUP(C156,Customers!$A$1:$A$1001,Customers!$C$1:$C$1001,,0)=0,"",_xlfn.XLOOKUP(C156,Customers!$A$1:$A$1001,Customers!$C$1:$C$1001,,0))</f>
        <v>#NAME?</v>
      </c>
      <c r="H156" s="2" t="e">
        <f ca="1">_xlfn.XLOOKUP(C156,Customers!$A$1:$A$1001,Customers!$G$1:$G$1001,,0)</f>
        <v>#NAME?</v>
      </c>
      <c r="I156" t="str">
        <f>INDEX(Products!$A$1:$G$49,MATCH(Orders!$D156,Products!$A$1:$A$49,0),MATCH(Orders!I$1,Products!$A$1:$G$1,0))</f>
        <v>Ara</v>
      </c>
      <c r="J156" t="str">
        <f>INDEX(Products!$A$1:$G$49,MATCH(Orders!$D156,Products!$A$1:$A$49,0),MATCH(Orders!J$1,Products!$A$1:$G$1,0))</f>
        <v>D</v>
      </c>
      <c r="K156" s="4">
        <f>INDEX(Products!$A$1:$G$49,MATCH(Orders!$D156,Products!$A$1:$A$49,0),MATCH(Orders!K$1,Products!$A$1:$G$1,0))</f>
        <v>2.5</v>
      </c>
      <c r="L156" s="5">
        <f>INDEX(Products!$A$1:$G$49,MATCH(Orders!$D156,Products!$A$1:$A$49,0),MATCH(Orders!L$1,Products!$A$1:$G$1,0))</f>
        <v>22.884999999999998</v>
      </c>
      <c r="M156" s="5">
        <f t="shared" si="6"/>
        <v>114.42499999999998</v>
      </c>
      <c r="N156" t="str">
        <f t="shared" si="7"/>
        <v>Arabica</v>
      </c>
      <c r="O156" t="str">
        <f t="shared" si="8"/>
        <v>Dark</v>
      </c>
      <c r="P156" t="e">
        <f ca="1">_xlfn.XLOOKUP(Orders[[#This Row],[Customer ID]],Customers!$A$1:$A$1001,Customers!$I$1:$I$1001,,0)</f>
        <v>#NAME?</v>
      </c>
    </row>
    <row r="157" spans="1:16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e">
        <f ca="1">_xlfn.XLOOKUP(C157,Customers!$A$1:$A$1001,Customers!$B$1:$B$1001,,0)</f>
        <v>#NAME?</v>
      </c>
      <c r="G157" s="2" t="e">
        <f ca="1">IF(_xlfn.XLOOKUP(C157,Customers!$A$1:$A$1001,Customers!$C$1:$C$1001,,0)=0,"",_xlfn.XLOOKUP(C157,Customers!$A$1:$A$1001,Customers!$C$1:$C$1001,,0))</f>
        <v>#NAME?</v>
      </c>
      <c r="H157" s="2" t="e">
        <f ca="1">_xlfn.XLOOKUP(C157,Customers!$A$1:$A$1001,Customers!$G$1:$G$1001,,0)</f>
        <v>#NAME?</v>
      </c>
      <c r="I157" t="str">
        <f>INDEX(Products!$A$1:$G$49,MATCH(Orders!$D157,Products!$A$1:$A$49,0),MATCH(Orders!I$1,Products!$A$1:$G$1,0))</f>
        <v>Ara</v>
      </c>
      <c r="J157" t="str">
        <f>INDEX(Products!$A$1:$G$49,MATCH(Orders!$D157,Products!$A$1:$A$49,0),MATCH(Orders!J$1,Products!$A$1:$G$1,0))</f>
        <v>M</v>
      </c>
      <c r="K157" s="4">
        <f>INDEX(Products!$A$1:$G$49,MATCH(Orders!$D157,Products!$A$1:$A$49,0),MATCH(Orders!K$1,Products!$A$1:$G$1,0))</f>
        <v>2.5</v>
      </c>
      <c r="L157" s="5">
        <f>INDEX(Products!$A$1:$G$49,MATCH(Orders!$D157,Products!$A$1:$A$49,0),MATCH(Orders!L$1,Products!$A$1:$G$1,0))</f>
        <v>25.874999999999996</v>
      </c>
      <c r="M157" s="5">
        <f t="shared" si="6"/>
        <v>155.24999999999997</v>
      </c>
      <c r="N157" t="str">
        <f t="shared" si="7"/>
        <v>Arabica</v>
      </c>
      <c r="O157" t="str">
        <f t="shared" si="8"/>
        <v>Medium</v>
      </c>
      <c r="P157" t="e">
        <f ca="1">_xlfn.XLOOKUP(Orders[[#This Row],[Customer ID]],Customers!$A$1:$A$1001,Customers!$I$1:$I$1001,,0)</f>
        <v>#NAME?</v>
      </c>
    </row>
    <row r="158" spans="1:16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e">
        <f ca="1">_xlfn.XLOOKUP(C158,Customers!$A$1:$A$1001,Customers!$B$1:$B$1001,,0)</f>
        <v>#NAME?</v>
      </c>
      <c r="G158" s="2" t="e">
        <f ca="1">IF(_xlfn.XLOOKUP(C158,Customers!$A$1:$A$1001,Customers!$C$1:$C$1001,,0)=0,"",_xlfn.XLOOKUP(C158,Customers!$A$1:$A$1001,Customers!$C$1:$C$1001,,0))</f>
        <v>#NAME?</v>
      </c>
      <c r="H158" s="2" t="e">
        <f ca="1">_xlfn.XLOOKUP(C158,Customers!$A$1:$A$1001,Customers!$G$1:$G$1001,,0)</f>
        <v>#NAME?</v>
      </c>
      <c r="I158" t="str">
        <f>INDEX(Products!$A$1:$G$49,MATCH(Orders!$D158,Products!$A$1:$A$49,0),MATCH(Orders!I$1,Products!$A$1:$G$1,0))</f>
        <v>Ara</v>
      </c>
      <c r="J158" t="str">
        <f>INDEX(Products!$A$1:$G$49,MATCH(Orders!$D158,Products!$A$1:$A$49,0),MATCH(Orders!J$1,Products!$A$1:$G$1,0))</f>
        <v>M</v>
      </c>
      <c r="K158" s="4">
        <f>INDEX(Products!$A$1:$G$49,MATCH(Orders!$D158,Products!$A$1:$A$49,0),MATCH(Orders!K$1,Products!$A$1:$G$1,0))</f>
        <v>2.5</v>
      </c>
      <c r="L158" s="5">
        <f>INDEX(Products!$A$1:$G$49,MATCH(Orders!$D158,Products!$A$1:$A$49,0),MATCH(Orders!L$1,Products!$A$1:$G$1,0))</f>
        <v>25.874999999999996</v>
      </c>
      <c r="M158" s="5">
        <f t="shared" si="6"/>
        <v>77.624999999999986</v>
      </c>
      <c r="N158" t="str">
        <f t="shared" si="7"/>
        <v>Arabica</v>
      </c>
      <c r="O158" t="str">
        <f t="shared" si="8"/>
        <v>Medium</v>
      </c>
      <c r="P158" t="e">
        <f ca="1">_xlfn.XLOOKUP(Orders[[#This Row],[Customer ID]],Customers!$A$1:$A$1001,Customers!$I$1:$I$1001,,0)</f>
        <v>#NAME?</v>
      </c>
    </row>
    <row r="159" spans="1:16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e">
        <f ca="1">_xlfn.XLOOKUP(C159,Customers!$A$1:$A$1001,Customers!$B$1:$B$1001,,0)</f>
        <v>#NAME?</v>
      </c>
      <c r="G159" s="2" t="e">
        <f ca="1">IF(_xlfn.XLOOKUP(C159,Customers!$A$1:$A$1001,Customers!$C$1:$C$1001,,0)=0,"",_xlfn.XLOOKUP(C159,Customers!$A$1:$A$1001,Customers!$C$1:$C$1001,,0))</f>
        <v>#NAME?</v>
      </c>
      <c r="H159" s="2" t="e">
        <f ca="1">_xlfn.XLOOKUP(C159,Customers!$A$1:$A$1001,Customers!$G$1:$G$1001,,0)</f>
        <v>#NAME?</v>
      </c>
      <c r="I159" t="str">
        <f>INDEX(Products!$A$1:$G$49,MATCH(Orders!$D159,Products!$A$1:$A$49,0),MATCH(Orders!I$1,Products!$A$1:$G$1,0))</f>
        <v>Rob</v>
      </c>
      <c r="J159" t="str">
        <f>INDEX(Products!$A$1:$G$49,MATCH(Orders!$D159,Products!$A$1:$A$49,0),MATCH(Orders!J$1,Products!$A$1:$G$1,0))</f>
        <v>D</v>
      </c>
      <c r="K159" s="4">
        <f>INDEX(Products!$A$1:$G$49,MATCH(Orders!$D159,Products!$A$1:$A$49,0),MATCH(Orders!K$1,Products!$A$1:$G$1,0))</f>
        <v>2.5</v>
      </c>
      <c r="L159" s="5">
        <f>INDEX(Products!$A$1:$G$49,MATCH(Orders!$D159,Products!$A$1:$A$49,0),MATCH(Orders!L$1,Products!$A$1:$G$1,0))</f>
        <v>20.584999999999997</v>
      </c>
      <c r="M159" s="5">
        <f t="shared" si="6"/>
        <v>61.754999999999995</v>
      </c>
      <c r="N159" t="str">
        <f t="shared" si="7"/>
        <v>Robusta</v>
      </c>
      <c r="O159" t="str">
        <f t="shared" si="8"/>
        <v>Dark</v>
      </c>
      <c r="P159" t="e">
        <f ca="1">_xlfn.XLOOKUP(Orders[[#This Row],[Customer ID]],Customers!$A$1:$A$1001,Customers!$I$1:$I$1001,,0)</f>
        <v>#NAME?</v>
      </c>
    </row>
    <row r="160" spans="1:16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e">
        <f ca="1">_xlfn.XLOOKUP(C160,Customers!$A$1:$A$1001,Customers!$B$1:$B$1001,,0)</f>
        <v>#NAME?</v>
      </c>
      <c r="G160" s="2" t="e">
        <f ca="1">IF(_xlfn.XLOOKUP(C160,Customers!$A$1:$A$1001,Customers!$C$1:$C$1001,,0)=0,"",_xlfn.XLOOKUP(C160,Customers!$A$1:$A$1001,Customers!$C$1:$C$1001,,0))</f>
        <v>#NAME?</v>
      </c>
      <c r="H160" s="2" t="e">
        <f ca="1">_xlfn.XLOOKUP(C160,Customers!$A$1:$A$1001,Customers!$G$1:$G$1001,,0)</f>
        <v>#NAME?</v>
      </c>
      <c r="I160" t="str">
        <f>INDEX(Products!$A$1:$G$49,MATCH(Orders!$D160,Products!$A$1:$A$49,0),MATCH(Orders!I$1,Products!$A$1:$G$1,0))</f>
        <v>Rob</v>
      </c>
      <c r="J160" t="str">
        <f>INDEX(Products!$A$1:$G$49,MATCH(Orders!$D160,Products!$A$1:$A$49,0),MATCH(Orders!J$1,Products!$A$1:$G$1,0))</f>
        <v>D</v>
      </c>
      <c r="K160" s="4">
        <f>INDEX(Products!$A$1:$G$49,MATCH(Orders!$D160,Products!$A$1:$A$49,0),MATCH(Orders!K$1,Products!$A$1:$G$1,0))</f>
        <v>2.5</v>
      </c>
      <c r="L160" s="5">
        <f>INDEX(Products!$A$1:$G$49,MATCH(Orders!$D160,Products!$A$1:$A$49,0),MATCH(Orders!L$1,Products!$A$1:$G$1,0))</f>
        <v>20.584999999999997</v>
      </c>
      <c r="M160" s="5">
        <f t="shared" si="6"/>
        <v>123.50999999999999</v>
      </c>
      <c r="N160" t="str">
        <f t="shared" si="7"/>
        <v>Robusta</v>
      </c>
      <c r="O160" t="str">
        <f t="shared" si="8"/>
        <v>Dark</v>
      </c>
      <c r="P160" t="e">
        <f ca="1">_xlfn.XLOOKUP(Orders[[#This Row],[Customer ID]],Customers!$A$1:$A$1001,Customers!$I$1:$I$1001,,0)</f>
        <v>#NAME?</v>
      </c>
    </row>
    <row r="161" spans="1:16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e">
        <f ca="1">_xlfn.XLOOKUP(C161,Customers!$A$1:$A$1001,Customers!$B$1:$B$1001,,0)</f>
        <v>#NAME?</v>
      </c>
      <c r="G161" s="2" t="e">
        <f ca="1">IF(_xlfn.XLOOKUP(C161,Customers!$A$1:$A$1001,Customers!$C$1:$C$1001,,0)=0,"",_xlfn.XLOOKUP(C161,Customers!$A$1:$A$1001,Customers!$C$1:$C$1001,,0))</f>
        <v>#NAME?</v>
      </c>
      <c r="H161" s="2" t="e">
        <f ca="1">_xlfn.XLOOKUP(C161,Customers!$A$1:$A$1001,Customers!$G$1:$G$1001,,0)</f>
        <v>#NAME?</v>
      </c>
      <c r="I161" t="str">
        <f>INDEX(Products!$A$1:$G$49,MATCH(Orders!$D161,Products!$A$1:$A$49,0),MATCH(Orders!I$1,Products!$A$1:$G$1,0))</f>
        <v>Lib</v>
      </c>
      <c r="J161" t="str">
        <f>INDEX(Products!$A$1:$G$49,MATCH(Orders!$D161,Products!$A$1:$A$49,0),MATCH(Orders!J$1,Products!$A$1:$G$1,0))</f>
        <v>L</v>
      </c>
      <c r="K161" s="4">
        <f>INDEX(Products!$A$1:$G$49,MATCH(Orders!$D161,Products!$A$1:$A$49,0),MATCH(Orders!K$1,Products!$A$1:$G$1,0))</f>
        <v>2.5</v>
      </c>
      <c r="L161" s="5">
        <f>INDEX(Products!$A$1:$G$49,MATCH(Orders!$D161,Products!$A$1:$A$49,0),MATCH(Orders!L$1,Products!$A$1:$G$1,0))</f>
        <v>36.454999999999998</v>
      </c>
      <c r="M161" s="5">
        <f t="shared" si="6"/>
        <v>218.73</v>
      </c>
      <c r="N161" t="str">
        <f t="shared" si="7"/>
        <v>Liberica</v>
      </c>
      <c r="O161" t="str">
        <f t="shared" si="8"/>
        <v>Light</v>
      </c>
      <c r="P161" t="e">
        <f ca="1">_xlfn.XLOOKUP(Orders[[#This Row],[Customer ID]],Customers!$A$1:$A$1001,Customers!$I$1:$I$1001,,0)</f>
        <v>#NAME?</v>
      </c>
    </row>
    <row r="162" spans="1:16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e">
        <f ca="1">_xlfn.XLOOKUP(C162,Customers!$A$1:$A$1001,Customers!$B$1:$B$1001,,0)</f>
        <v>#NAME?</v>
      </c>
      <c r="G162" s="2" t="e">
        <f ca="1">IF(_xlfn.XLOOKUP(C162,Customers!$A$1:$A$1001,Customers!$C$1:$C$1001,,0)=0,"",_xlfn.XLOOKUP(C162,Customers!$A$1:$A$1001,Customers!$C$1:$C$1001,,0))</f>
        <v>#NAME?</v>
      </c>
      <c r="H162" s="2" t="e">
        <f ca="1">_xlfn.XLOOKUP(C162,Customers!$A$1:$A$1001,Customers!$G$1:$G$1001,,0)</f>
        <v>#NAME?</v>
      </c>
      <c r="I162" t="str">
        <f>INDEX(Products!$A$1:$G$49,MATCH(Orders!$D162,Products!$A$1:$A$49,0),MATCH(Orders!I$1,Products!$A$1:$G$1,0))</f>
        <v>Exc</v>
      </c>
      <c r="J162" t="str">
        <f>INDEX(Products!$A$1:$G$49,MATCH(Orders!$D162,Products!$A$1:$A$49,0),MATCH(Orders!J$1,Products!$A$1:$G$1,0))</f>
        <v>M</v>
      </c>
      <c r="K162" s="4">
        <f>INDEX(Products!$A$1:$G$49,MATCH(Orders!$D162,Products!$A$1:$A$49,0),MATCH(Orders!K$1,Products!$A$1:$G$1,0))</f>
        <v>0.5</v>
      </c>
      <c r="L162" s="5">
        <f>INDEX(Products!$A$1:$G$49,MATCH(Orders!$D162,Products!$A$1:$A$49,0),MATCH(Orders!L$1,Products!$A$1:$G$1,0))</f>
        <v>8.25</v>
      </c>
      <c r="M162" s="5">
        <f t="shared" si="6"/>
        <v>33</v>
      </c>
      <c r="N162" t="str">
        <f t="shared" si="7"/>
        <v>Excelsa</v>
      </c>
      <c r="O162" t="str">
        <f t="shared" si="8"/>
        <v>Medium</v>
      </c>
      <c r="P162" t="e">
        <f ca="1">_xlfn.XLOOKUP(Orders[[#This Row],[Customer ID]],Customers!$A$1:$A$1001,Customers!$I$1:$I$1001,,0)</f>
        <v>#NAME?</v>
      </c>
    </row>
    <row r="163" spans="1:16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e">
        <f ca="1">_xlfn.XLOOKUP(C163,Customers!$A$1:$A$1001,Customers!$B$1:$B$1001,,0)</f>
        <v>#NAME?</v>
      </c>
      <c r="G163" s="2" t="e">
        <f ca="1">IF(_xlfn.XLOOKUP(C163,Customers!$A$1:$A$1001,Customers!$C$1:$C$1001,,0)=0,"",_xlfn.XLOOKUP(C163,Customers!$A$1:$A$1001,Customers!$C$1:$C$1001,,0))</f>
        <v>#NAME?</v>
      </c>
      <c r="H163" s="2" t="e">
        <f ca="1">_xlfn.XLOOKUP(C163,Customers!$A$1:$A$1001,Customers!$G$1:$G$1001,,0)</f>
        <v>#NAME?</v>
      </c>
      <c r="I163" t="str">
        <f>INDEX(Products!$A$1:$G$49,MATCH(Orders!$D163,Products!$A$1:$A$49,0),MATCH(Orders!I$1,Products!$A$1:$G$1,0))</f>
        <v>Ara</v>
      </c>
      <c r="J163" t="str">
        <f>INDEX(Products!$A$1:$G$49,MATCH(Orders!$D163,Products!$A$1:$A$49,0),MATCH(Orders!J$1,Products!$A$1:$G$1,0))</f>
        <v>L</v>
      </c>
      <c r="K163" s="4">
        <f>INDEX(Products!$A$1:$G$49,MATCH(Orders!$D163,Products!$A$1:$A$49,0),MATCH(Orders!K$1,Products!$A$1:$G$1,0))</f>
        <v>0.5</v>
      </c>
      <c r="L163" s="5">
        <f>INDEX(Products!$A$1:$G$49,MATCH(Orders!$D163,Products!$A$1:$A$49,0),MATCH(Orders!L$1,Products!$A$1:$G$1,0))</f>
        <v>7.77</v>
      </c>
      <c r="M163" s="5">
        <f t="shared" si="6"/>
        <v>23.31</v>
      </c>
      <c r="N163" t="str">
        <f t="shared" si="7"/>
        <v>Arabica</v>
      </c>
      <c r="O163" t="str">
        <f t="shared" si="8"/>
        <v>Light</v>
      </c>
      <c r="P163" t="e">
        <f ca="1">_xlfn.XLOOKUP(Orders[[#This Row],[Customer ID]],Customers!$A$1:$A$1001,Customers!$I$1:$I$1001,,0)</f>
        <v>#NAME?</v>
      </c>
    </row>
    <row r="164" spans="1:16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e">
        <f ca="1">_xlfn.XLOOKUP(C164,Customers!$A$1:$A$1001,Customers!$B$1:$B$1001,,0)</f>
        <v>#NAME?</v>
      </c>
      <c r="G164" s="2" t="e">
        <f ca="1">IF(_xlfn.XLOOKUP(C164,Customers!$A$1:$A$1001,Customers!$C$1:$C$1001,,0)=0,"",_xlfn.XLOOKUP(C164,Customers!$A$1:$A$1001,Customers!$C$1:$C$1001,,0))</f>
        <v>#NAME?</v>
      </c>
      <c r="H164" s="2" t="e">
        <f ca="1">_xlfn.XLOOKUP(C164,Customers!$A$1:$A$1001,Customers!$G$1:$G$1001,,0)</f>
        <v>#NAME?</v>
      </c>
      <c r="I164" t="str">
        <f>INDEX(Products!$A$1:$G$49,MATCH(Orders!$D164,Products!$A$1:$A$49,0),MATCH(Orders!I$1,Products!$A$1:$G$1,0))</f>
        <v>Exc</v>
      </c>
      <c r="J164" t="str">
        <f>INDEX(Products!$A$1:$G$49,MATCH(Orders!$D164,Products!$A$1:$A$49,0),MATCH(Orders!J$1,Products!$A$1:$G$1,0))</f>
        <v>D</v>
      </c>
      <c r="K164" s="4">
        <f>INDEX(Products!$A$1:$G$49,MATCH(Orders!$D164,Products!$A$1:$A$49,0),MATCH(Orders!K$1,Products!$A$1:$G$1,0))</f>
        <v>0.5</v>
      </c>
      <c r="L164" s="5">
        <f>INDEX(Products!$A$1:$G$49,MATCH(Orders!$D164,Products!$A$1:$A$49,0),MATCH(Orders!L$1,Products!$A$1:$G$1,0))</f>
        <v>7.29</v>
      </c>
      <c r="M164" s="5">
        <f t="shared" si="6"/>
        <v>21.87</v>
      </c>
      <c r="N164" t="str">
        <f t="shared" si="7"/>
        <v>Excelsa</v>
      </c>
      <c r="O164" t="str">
        <f t="shared" si="8"/>
        <v>Dark</v>
      </c>
      <c r="P164" t="e">
        <f ca="1">_xlfn.XLOOKUP(Orders[[#This Row],[Customer ID]],Customers!$A$1:$A$1001,Customers!$I$1:$I$1001,,0)</f>
        <v>#NAME?</v>
      </c>
    </row>
    <row r="165" spans="1:16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e">
        <f ca="1">_xlfn.XLOOKUP(C165,Customers!$A$1:$A$1001,Customers!$B$1:$B$1001,,0)</f>
        <v>#NAME?</v>
      </c>
      <c r="G165" s="2" t="e">
        <f ca="1">IF(_xlfn.XLOOKUP(C165,Customers!$A$1:$A$1001,Customers!$C$1:$C$1001,,0)=0,"",_xlfn.XLOOKUP(C165,Customers!$A$1:$A$1001,Customers!$C$1:$C$1001,,0))</f>
        <v>#NAME?</v>
      </c>
      <c r="H165" s="2" t="e">
        <f ca="1">_xlfn.XLOOKUP(C165,Customers!$A$1:$A$1001,Customers!$G$1:$G$1001,,0)</f>
        <v>#NAME?</v>
      </c>
      <c r="I165" t="str">
        <f>INDEX(Products!$A$1:$G$49,MATCH(Orders!$D165,Products!$A$1:$A$49,0),MATCH(Orders!I$1,Products!$A$1:$G$1,0))</f>
        <v>Rob</v>
      </c>
      <c r="J165" t="str">
        <f>INDEX(Products!$A$1:$G$49,MATCH(Orders!$D165,Products!$A$1:$A$49,0),MATCH(Orders!J$1,Products!$A$1:$G$1,0))</f>
        <v>D</v>
      </c>
      <c r="K165" s="4">
        <f>INDEX(Products!$A$1:$G$49,MATCH(Orders!$D165,Products!$A$1:$A$49,0),MATCH(Orders!K$1,Products!$A$1:$G$1,0))</f>
        <v>0.2</v>
      </c>
      <c r="L165" s="5">
        <f>INDEX(Products!$A$1:$G$49,MATCH(Orders!$D165,Products!$A$1:$A$49,0),MATCH(Orders!L$1,Products!$A$1:$G$1,0))</f>
        <v>2.6849999999999996</v>
      </c>
      <c r="M165" s="5">
        <f t="shared" si="6"/>
        <v>16.11</v>
      </c>
      <c r="N165" t="str">
        <f t="shared" si="7"/>
        <v>Robusta</v>
      </c>
      <c r="O165" t="str">
        <f t="shared" si="8"/>
        <v>Dark</v>
      </c>
      <c r="P165" t="e">
        <f ca="1">_xlfn.XLOOKUP(Orders[[#This Row],[Customer ID]],Customers!$A$1:$A$1001,Customers!$I$1:$I$1001,,0)</f>
        <v>#NAME?</v>
      </c>
    </row>
    <row r="166" spans="1:16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e">
        <f ca="1">_xlfn.XLOOKUP(C166,Customers!$A$1:$A$1001,Customers!$B$1:$B$1001,,0)</f>
        <v>#NAME?</v>
      </c>
      <c r="G166" s="2" t="e">
        <f ca="1">IF(_xlfn.XLOOKUP(C166,Customers!$A$1:$A$1001,Customers!$C$1:$C$1001,,0)=0,"",_xlfn.XLOOKUP(C166,Customers!$A$1:$A$1001,Customers!$C$1:$C$1001,,0))</f>
        <v>#NAME?</v>
      </c>
      <c r="H166" s="2" t="e">
        <f ca="1">_xlfn.XLOOKUP(C166,Customers!$A$1:$A$1001,Customers!$G$1:$G$1001,,0)</f>
        <v>#NAME?</v>
      </c>
      <c r="I166" t="str">
        <f>INDEX(Products!$A$1:$G$49,MATCH(Orders!$D166,Products!$A$1:$A$49,0),MATCH(Orders!I$1,Products!$A$1:$G$1,0))</f>
        <v>Exc</v>
      </c>
      <c r="J166" t="str">
        <f>INDEX(Products!$A$1:$G$49,MATCH(Orders!$D166,Products!$A$1:$A$49,0),MATCH(Orders!J$1,Products!$A$1:$G$1,0))</f>
        <v>D</v>
      </c>
      <c r="K166" s="4">
        <f>INDEX(Products!$A$1:$G$49,MATCH(Orders!$D166,Products!$A$1:$A$49,0),MATCH(Orders!K$1,Products!$A$1:$G$1,0))</f>
        <v>0.5</v>
      </c>
      <c r="L166" s="5">
        <f>INDEX(Products!$A$1:$G$49,MATCH(Orders!$D166,Products!$A$1:$A$49,0),MATCH(Orders!L$1,Products!$A$1:$G$1,0))</f>
        <v>7.29</v>
      </c>
      <c r="M166" s="5">
        <f t="shared" si="6"/>
        <v>29.16</v>
      </c>
      <c r="N166" t="str">
        <f t="shared" si="7"/>
        <v>Excelsa</v>
      </c>
      <c r="O166" t="str">
        <f t="shared" si="8"/>
        <v>Dark</v>
      </c>
      <c r="P166" t="e">
        <f ca="1">_xlfn.XLOOKUP(Orders[[#This Row],[Customer ID]],Customers!$A$1:$A$1001,Customers!$I$1:$I$1001,,0)</f>
        <v>#NAME?</v>
      </c>
    </row>
    <row r="167" spans="1:16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e">
        <f ca="1">_xlfn.XLOOKUP(C167,Customers!$A$1:$A$1001,Customers!$B$1:$B$1001,,0)</f>
        <v>#NAME?</v>
      </c>
      <c r="G167" s="2" t="e">
        <f ca="1">IF(_xlfn.XLOOKUP(C167,Customers!$A$1:$A$1001,Customers!$C$1:$C$1001,,0)=0,"",_xlfn.XLOOKUP(C167,Customers!$A$1:$A$1001,Customers!$C$1:$C$1001,,0))</f>
        <v>#NAME?</v>
      </c>
      <c r="H167" s="2" t="e">
        <f ca="1">_xlfn.XLOOKUP(C167,Customers!$A$1:$A$1001,Customers!$G$1:$G$1001,,0)</f>
        <v>#NAME?</v>
      </c>
      <c r="I167" t="str">
        <f>INDEX(Products!$A$1:$G$49,MATCH(Orders!$D167,Products!$A$1:$A$49,0),MATCH(Orders!I$1,Products!$A$1:$G$1,0))</f>
        <v>Rob</v>
      </c>
      <c r="J167" t="str">
        <f>INDEX(Products!$A$1:$G$49,MATCH(Orders!$D167,Products!$A$1:$A$49,0),MATCH(Orders!J$1,Products!$A$1:$G$1,0))</f>
        <v>D</v>
      </c>
      <c r="K167" s="4">
        <f>INDEX(Products!$A$1:$G$49,MATCH(Orders!$D167,Products!$A$1:$A$49,0),MATCH(Orders!K$1,Products!$A$1:$G$1,0))</f>
        <v>1</v>
      </c>
      <c r="L167" s="5">
        <f>INDEX(Products!$A$1:$G$49,MATCH(Orders!$D167,Products!$A$1:$A$49,0),MATCH(Orders!L$1,Products!$A$1:$G$1,0))</f>
        <v>8.9499999999999993</v>
      </c>
      <c r="M167" s="5">
        <f t="shared" si="6"/>
        <v>53.699999999999996</v>
      </c>
      <c r="N167" t="str">
        <f t="shared" si="7"/>
        <v>Robusta</v>
      </c>
      <c r="O167" t="str">
        <f t="shared" si="8"/>
        <v>Dark</v>
      </c>
      <c r="P167" t="e">
        <f ca="1">_xlfn.XLOOKUP(Orders[[#This Row],[Customer ID]],Customers!$A$1:$A$1001,Customers!$I$1:$I$1001,,0)</f>
        <v>#NAME?</v>
      </c>
    </row>
    <row r="168" spans="1:16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e">
        <f ca="1">_xlfn.XLOOKUP(C168,Customers!$A$1:$A$1001,Customers!$B$1:$B$1001,,0)</f>
        <v>#NAME?</v>
      </c>
      <c r="G168" s="2" t="e">
        <f ca="1">IF(_xlfn.XLOOKUP(C168,Customers!$A$1:$A$1001,Customers!$C$1:$C$1001,,0)=0,"",_xlfn.XLOOKUP(C168,Customers!$A$1:$A$1001,Customers!$C$1:$C$1001,,0))</f>
        <v>#NAME?</v>
      </c>
      <c r="H168" s="2" t="e">
        <f ca="1">_xlfn.XLOOKUP(C168,Customers!$A$1:$A$1001,Customers!$G$1:$G$1001,,0)</f>
        <v>#NAME?</v>
      </c>
      <c r="I168" t="str">
        <f>INDEX(Products!$A$1:$G$49,MATCH(Orders!$D168,Products!$A$1:$A$49,0),MATCH(Orders!I$1,Products!$A$1:$G$1,0))</f>
        <v>Rob</v>
      </c>
      <c r="J168" t="str">
        <f>INDEX(Products!$A$1:$G$49,MATCH(Orders!$D168,Products!$A$1:$A$49,0),MATCH(Orders!J$1,Products!$A$1:$G$1,0))</f>
        <v>D</v>
      </c>
      <c r="K168" s="4">
        <f>INDEX(Products!$A$1:$G$49,MATCH(Orders!$D168,Products!$A$1:$A$49,0),MATCH(Orders!K$1,Products!$A$1:$G$1,0))</f>
        <v>0.5</v>
      </c>
      <c r="L168" s="5">
        <f>INDEX(Products!$A$1:$G$49,MATCH(Orders!$D168,Products!$A$1:$A$49,0),MATCH(Orders!L$1,Products!$A$1:$G$1,0))</f>
        <v>5.3699999999999992</v>
      </c>
      <c r="M168" s="5">
        <f t="shared" si="6"/>
        <v>26.849999999999994</v>
      </c>
      <c r="N168" t="str">
        <f t="shared" si="7"/>
        <v>Robusta</v>
      </c>
      <c r="O168" t="str">
        <f t="shared" si="8"/>
        <v>Dark</v>
      </c>
      <c r="P168" t="e">
        <f ca="1">_xlfn.XLOOKUP(Orders[[#This Row],[Customer ID]],Customers!$A$1:$A$1001,Customers!$I$1:$I$1001,,0)</f>
        <v>#NAME?</v>
      </c>
    </row>
    <row r="169" spans="1:16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e">
        <f ca="1">_xlfn.XLOOKUP(C169,Customers!$A$1:$A$1001,Customers!$B$1:$B$1001,,0)</f>
        <v>#NAME?</v>
      </c>
      <c r="G169" s="2" t="e">
        <f ca="1">IF(_xlfn.XLOOKUP(C169,Customers!$A$1:$A$1001,Customers!$C$1:$C$1001,,0)=0,"",_xlfn.XLOOKUP(C169,Customers!$A$1:$A$1001,Customers!$C$1:$C$1001,,0))</f>
        <v>#NAME?</v>
      </c>
      <c r="H169" s="2" t="e">
        <f ca="1">_xlfn.XLOOKUP(C169,Customers!$A$1:$A$1001,Customers!$G$1:$G$1001,,0)</f>
        <v>#NAME?</v>
      </c>
      <c r="I169" t="str">
        <f>INDEX(Products!$A$1:$G$49,MATCH(Orders!$D169,Products!$A$1:$A$49,0),MATCH(Orders!I$1,Products!$A$1:$G$1,0))</f>
        <v>Exc</v>
      </c>
      <c r="J169" t="str">
        <f>INDEX(Products!$A$1:$G$49,MATCH(Orders!$D169,Products!$A$1:$A$49,0),MATCH(Orders!J$1,Products!$A$1:$G$1,0))</f>
        <v>M</v>
      </c>
      <c r="K169" s="4">
        <f>INDEX(Products!$A$1:$G$49,MATCH(Orders!$D169,Products!$A$1:$A$49,0),MATCH(Orders!K$1,Products!$A$1:$G$1,0))</f>
        <v>0.5</v>
      </c>
      <c r="L169" s="5">
        <f>INDEX(Products!$A$1:$G$49,MATCH(Orders!$D169,Products!$A$1:$A$49,0),MATCH(Orders!L$1,Products!$A$1:$G$1,0))</f>
        <v>8.25</v>
      </c>
      <c r="M169" s="5">
        <f t="shared" si="6"/>
        <v>41.25</v>
      </c>
      <c r="N169" t="str">
        <f t="shared" si="7"/>
        <v>Excelsa</v>
      </c>
      <c r="O169" t="str">
        <f t="shared" si="8"/>
        <v>Medium</v>
      </c>
      <c r="P169" t="e">
        <f ca="1">_xlfn.XLOOKUP(Orders[[#This Row],[Customer ID]],Customers!$A$1:$A$1001,Customers!$I$1:$I$1001,,0)</f>
        <v>#NAME?</v>
      </c>
    </row>
    <row r="170" spans="1:16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e">
        <f ca="1">_xlfn.XLOOKUP(C170,Customers!$A$1:$A$1001,Customers!$B$1:$B$1001,,0)</f>
        <v>#NAME?</v>
      </c>
      <c r="G170" s="2" t="e">
        <f ca="1">IF(_xlfn.XLOOKUP(C170,Customers!$A$1:$A$1001,Customers!$C$1:$C$1001,,0)=0,"",_xlfn.XLOOKUP(C170,Customers!$A$1:$A$1001,Customers!$C$1:$C$1001,,0))</f>
        <v>#NAME?</v>
      </c>
      <c r="H170" s="2" t="e">
        <f ca="1">_xlfn.XLOOKUP(C170,Customers!$A$1:$A$1001,Customers!$G$1:$G$1001,,0)</f>
        <v>#NAME?</v>
      </c>
      <c r="I170" t="str">
        <f>INDEX(Products!$A$1:$G$49,MATCH(Orders!$D170,Products!$A$1:$A$49,0),MATCH(Orders!I$1,Products!$A$1:$G$1,0))</f>
        <v>Ara</v>
      </c>
      <c r="J170" t="str">
        <f>INDEX(Products!$A$1:$G$49,MATCH(Orders!$D170,Products!$A$1:$A$49,0),MATCH(Orders!J$1,Products!$A$1:$G$1,0))</f>
        <v>M</v>
      </c>
      <c r="K170" s="4">
        <f>INDEX(Products!$A$1:$G$49,MATCH(Orders!$D170,Products!$A$1:$A$49,0),MATCH(Orders!K$1,Products!$A$1:$G$1,0))</f>
        <v>0.5</v>
      </c>
      <c r="L170" s="5">
        <f>INDEX(Products!$A$1:$G$49,MATCH(Orders!$D170,Products!$A$1:$A$49,0),MATCH(Orders!L$1,Products!$A$1:$G$1,0))</f>
        <v>6.75</v>
      </c>
      <c r="M170" s="5">
        <f t="shared" si="6"/>
        <v>40.5</v>
      </c>
      <c r="N170" t="str">
        <f t="shared" si="7"/>
        <v>Arabica</v>
      </c>
      <c r="O170" t="str">
        <f t="shared" si="8"/>
        <v>Medium</v>
      </c>
      <c r="P170" t="e">
        <f ca="1">_xlfn.XLOOKUP(Orders[[#This Row],[Customer ID]],Customers!$A$1:$A$1001,Customers!$I$1:$I$1001,,0)</f>
        <v>#NAME?</v>
      </c>
    </row>
    <row r="171" spans="1:16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e">
        <f ca="1">_xlfn.XLOOKUP(C171,Customers!$A$1:$A$1001,Customers!$B$1:$B$1001,,0)</f>
        <v>#NAME?</v>
      </c>
      <c r="G171" s="2" t="e">
        <f ca="1">IF(_xlfn.XLOOKUP(C171,Customers!$A$1:$A$1001,Customers!$C$1:$C$1001,,0)=0,"",_xlfn.XLOOKUP(C171,Customers!$A$1:$A$1001,Customers!$C$1:$C$1001,,0))</f>
        <v>#NAME?</v>
      </c>
      <c r="H171" s="2" t="e">
        <f ca="1">_xlfn.XLOOKUP(C171,Customers!$A$1:$A$1001,Customers!$G$1:$G$1001,,0)</f>
        <v>#NAME?</v>
      </c>
      <c r="I171" t="str">
        <f>INDEX(Products!$A$1:$G$49,MATCH(Orders!$D171,Products!$A$1:$A$49,0),MATCH(Orders!I$1,Products!$A$1:$G$1,0))</f>
        <v>Rob</v>
      </c>
      <c r="J171" t="str">
        <f>INDEX(Products!$A$1:$G$49,MATCH(Orders!$D171,Products!$A$1:$A$49,0),MATCH(Orders!J$1,Products!$A$1:$G$1,0))</f>
        <v>D</v>
      </c>
      <c r="K171" s="4">
        <f>INDEX(Products!$A$1:$G$49,MATCH(Orders!$D171,Products!$A$1:$A$49,0),MATCH(Orders!K$1,Products!$A$1:$G$1,0))</f>
        <v>1</v>
      </c>
      <c r="L171" s="5">
        <f>INDEX(Products!$A$1:$G$49,MATCH(Orders!$D171,Products!$A$1:$A$49,0),MATCH(Orders!L$1,Products!$A$1:$G$1,0))</f>
        <v>8.9499999999999993</v>
      </c>
      <c r="M171" s="5">
        <f t="shared" si="6"/>
        <v>17.899999999999999</v>
      </c>
      <c r="N171" t="str">
        <f t="shared" si="7"/>
        <v>Robusta</v>
      </c>
      <c r="O171" t="str">
        <f t="shared" si="8"/>
        <v>Dark</v>
      </c>
      <c r="P171" t="e">
        <f ca="1">_xlfn.XLOOKUP(Orders[[#This Row],[Customer ID]],Customers!$A$1:$A$1001,Customers!$I$1:$I$1001,,0)</f>
        <v>#NAME?</v>
      </c>
    </row>
    <row r="172" spans="1:16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e">
        <f ca="1">_xlfn.XLOOKUP(C172,Customers!$A$1:$A$1001,Customers!$B$1:$B$1001,,0)</f>
        <v>#NAME?</v>
      </c>
      <c r="G172" s="2" t="e">
        <f ca="1">IF(_xlfn.XLOOKUP(C172,Customers!$A$1:$A$1001,Customers!$C$1:$C$1001,,0)=0,"",_xlfn.XLOOKUP(C172,Customers!$A$1:$A$1001,Customers!$C$1:$C$1001,,0))</f>
        <v>#NAME?</v>
      </c>
      <c r="H172" s="2" t="e">
        <f ca="1">_xlfn.XLOOKUP(C172,Customers!$A$1:$A$1001,Customers!$G$1:$G$1001,,0)</f>
        <v>#NAME?</v>
      </c>
      <c r="I172" t="str">
        <f>INDEX(Products!$A$1:$G$49,MATCH(Orders!$D172,Products!$A$1:$A$49,0),MATCH(Orders!I$1,Products!$A$1:$G$1,0))</f>
        <v>Exc</v>
      </c>
      <c r="J172" t="str">
        <f>INDEX(Products!$A$1:$G$49,MATCH(Orders!$D172,Products!$A$1:$A$49,0),MATCH(Orders!J$1,Products!$A$1:$G$1,0))</f>
        <v>L</v>
      </c>
      <c r="K172" s="4">
        <f>INDEX(Products!$A$1:$G$49,MATCH(Orders!$D172,Products!$A$1:$A$49,0),MATCH(Orders!K$1,Products!$A$1:$G$1,0))</f>
        <v>2.5</v>
      </c>
      <c r="L172" s="5">
        <f>INDEX(Products!$A$1:$G$49,MATCH(Orders!$D172,Products!$A$1:$A$49,0),MATCH(Orders!L$1,Products!$A$1:$G$1,0))</f>
        <v>34.154999999999994</v>
      </c>
      <c r="M172" s="5">
        <f t="shared" si="6"/>
        <v>68.309999999999988</v>
      </c>
      <c r="N172" t="str">
        <f t="shared" si="7"/>
        <v>Excelsa</v>
      </c>
      <c r="O172" t="str">
        <f t="shared" si="8"/>
        <v>Light</v>
      </c>
      <c r="P172" t="e">
        <f ca="1">_xlfn.XLOOKUP(Orders[[#This Row],[Customer ID]],Customers!$A$1:$A$1001,Customers!$I$1:$I$1001,,0)</f>
        <v>#NAME?</v>
      </c>
    </row>
    <row r="173" spans="1:16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e">
        <f ca="1">_xlfn.XLOOKUP(C173,Customers!$A$1:$A$1001,Customers!$B$1:$B$1001,,0)</f>
        <v>#NAME?</v>
      </c>
      <c r="G173" s="2" t="e">
        <f ca="1">IF(_xlfn.XLOOKUP(C173,Customers!$A$1:$A$1001,Customers!$C$1:$C$1001,,0)=0,"",_xlfn.XLOOKUP(C173,Customers!$A$1:$A$1001,Customers!$C$1:$C$1001,,0))</f>
        <v>#NAME?</v>
      </c>
      <c r="H173" s="2" t="e">
        <f ca="1">_xlfn.XLOOKUP(C173,Customers!$A$1:$A$1001,Customers!$G$1:$G$1001,,0)</f>
        <v>#NAME?</v>
      </c>
      <c r="I173" t="str">
        <f>INDEX(Products!$A$1:$G$49,MATCH(Orders!$D173,Products!$A$1:$A$49,0),MATCH(Orders!I$1,Products!$A$1:$G$1,0))</f>
        <v>Exc</v>
      </c>
      <c r="J173" t="str">
        <f>INDEX(Products!$A$1:$G$49,MATCH(Orders!$D173,Products!$A$1:$A$49,0),MATCH(Orders!J$1,Products!$A$1:$G$1,0))</f>
        <v>M</v>
      </c>
      <c r="K173" s="4">
        <f>INDEX(Products!$A$1:$G$49,MATCH(Orders!$D173,Products!$A$1:$A$49,0),MATCH(Orders!K$1,Products!$A$1:$G$1,0))</f>
        <v>2.5</v>
      </c>
      <c r="L173" s="5">
        <f>INDEX(Products!$A$1:$G$49,MATCH(Orders!$D173,Products!$A$1:$A$49,0),MATCH(Orders!L$1,Products!$A$1:$G$1,0))</f>
        <v>31.624999999999996</v>
      </c>
      <c r="M173" s="5">
        <f t="shared" si="6"/>
        <v>63.249999999999993</v>
      </c>
      <c r="N173" t="str">
        <f t="shared" si="7"/>
        <v>Excelsa</v>
      </c>
      <c r="O173" t="str">
        <f t="shared" si="8"/>
        <v>Medium</v>
      </c>
      <c r="P173" t="e">
        <f ca="1">_xlfn.XLOOKUP(Orders[[#This Row],[Customer ID]],Customers!$A$1:$A$1001,Customers!$I$1:$I$1001,,0)</f>
        <v>#NAME?</v>
      </c>
    </row>
    <row r="174" spans="1:16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e">
        <f ca="1">_xlfn.XLOOKUP(C174,Customers!$A$1:$A$1001,Customers!$B$1:$B$1001,,0)</f>
        <v>#NAME?</v>
      </c>
      <c r="G174" s="2" t="e">
        <f ca="1">IF(_xlfn.XLOOKUP(C174,Customers!$A$1:$A$1001,Customers!$C$1:$C$1001,,0)=0,"",_xlfn.XLOOKUP(C174,Customers!$A$1:$A$1001,Customers!$C$1:$C$1001,,0))</f>
        <v>#NAME?</v>
      </c>
      <c r="H174" s="2" t="e">
        <f ca="1">_xlfn.XLOOKUP(C174,Customers!$A$1:$A$1001,Customers!$G$1:$G$1001,,0)</f>
        <v>#NAME?</v>
      </c>
      <c r="I174" t="str">
        <f>INDEX(Products!$A$1:$G$49,MATCH(Orders!$D174,Products!$A$1:$A$49,0),MATCH(Orders!I$1,Products!$A$1:$G$1,0))</f>
        <v>Exc</v>
      </c>
      <c r="J174" t="str">
        <f>INDEX(Products!$A$1:$G$49,MATCH(Orders!$D174,Products!$A$1:$A$49,0),MATCH(Orders!J$1,Products!$A$1:$G$1,0))</f>
        <v>D</v>
      </c>
      <c r="K174" s="4">
        <f>INDEX(Products!$A$1:$G$49,MATCH(Orders!$D174,Products!$A$1:$A$49,0),MATCH(Orders!K$1,Products!$A$1:$G$1,0))</f>
        <v>0.5</v>
      </c>
      <c r="L174" s="5">
        <f>INDEX(Products!$A$1:$G$49,MATCH(Orders!$D174,Products!$A$1:$A$49,0),MATCH(Orders!L$1,Products!$A$1:$G$1,0))</f>
        <v>7.29</v>
      </c>
      <c r="M174" s="5">
        <f t="shared" si="6"/>
        <v>21.87</v>
      </c>
      <c r="N174" t="str">
        <f t="shared" si="7"/>
        <v>Excelsa</v>
      </c>
      <c r="O174" t="str">
        <f t="shared" si="8"/>
        <v>Dark</v>
      </c>
      <c r="P174" t="e">
        <f ca="1">_xlfn.XLOOKUP(Orders[[#This Row],[Customer ID]],Customers!$A$1:$A$1001,Customers!$I$1:$I$1001,,0)</f>
        <v>#NAME?</v>
      </c>
    </row>
    <row r="175" spans="1:16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e">
        <f ca="1">_xlfn.XLOOKUP(C175,Customers!$A$1:$A$1001,Customers!$B$1:$B$1001,,0)</f>
        <v>#NAME?</v>
      </c>
      <c r="G175" s="2" t="e">
        <f ca="1">IF(_xlfn.XLOOKUP(C175,Customers!$A$1:$A$1001,Customers!$C$1:$C$1001,,0)=0,"",_xlfn.XLOOKUP(C175,Customers!$A$1:$A$1001,Customers!$C$1:$C$1001,,0))</f>
        <v>#NAME?</v>
      </c>
      <c r="H175" s="2" t="e">
        <f ca="1">_xlfn.XLOOKUP(C175,Customers!$A$1:$A$1001,Customers!$G$1:$G$1001,,0)</f>
        <v>#NAME?</v>
      </c>
      <c r="I175" t="str">
        <f>INDEX(Products!$A$1:$G$49,MATCH(Orders!$D175,Products!$A$1:$A$49,0),MATCH(Orders!I$1,Products!$A$1:$G$1,0))</f>
        <v>Rob</v>
      </c>
      <c r="J175" t="str">
        <f>INDEX(Products!$A$1:$G$49,MATCH(Orders!$D175,Products!$A$1:$A$49,0),MATCH(Orders!J$1,Products!$A$1:$G$1,0))</f>
        <v>M</v>
      </c>
      <c r="K175" s="4">
        <f>INDEX(Products!$A$1:$G$49,MATCH(Orders!$D175,Products!$A$1:$A$49,0),MATCH(Orders!K$1,Products!$A$1:$G$1,0))</f>
        <v>2.5</v>
      </c>
      <c r="L175" s="5">
        <f>INDEX(Products!$A$1:$G$49,MATCH(Orders!$D175,Products!$A$1:$A$49,0),MATCH(Orders!L$1,Products!$A$1:$G$1,0))</f>
        <v>22.884999999999998</v>
      </c>
      <c r="M175" s="5">
        <f t="shared" si="6"/>
        <v>91.539999999999992</v>
      </c>
      <c r="N175" t="str">
        <f t="shared" si="7"/>
        <v>Robusta</v>
      </c>
      <c r="O175" t="str">
        <f t="shared" si="8"/>
        <v>Medium</v>
      </c>
      <c r="P175" t="e">
        <f ca="1">_xlfn.XLOOKUP(Orders[[#This Row],[Customer ID]],Customers!$A$1:$A$1001,Customers!$I$1:$I$1001,,0)</f>
        <v>#NAME?</v>
      </c>
    </row>
    <row r="176" spans="1:16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e">
        <f ca="1">_xlfn.XLOOKUP(C176,Customers!$A$1:$A$1001,Customers!$B$1:$B$1001,,0)</f>
        <v>#NAME?</v>
      </c>
      <c r="G176" s="2" t="e">
        <f ca="1">IF(_xlfn.XLOOKUP(C176,Customers!$A$1:$A$1001,Customers!$C$1:$C$1001,,0)=0,"",_xlfn.XLOOKUP(C176,Customers!$A$1:$A$1001,Customers!$C$1:$C$1001,,0))</f>
        <v>#NAME?</v>
      </c>
      <c r="H176" s="2" t="e">
        <f ca="1">_xlfn.XLOOKUP(C176,Customers!$A$1:$A$1001,Customers!$G$1:$G$1001,,0)</f>
        <v>#NAME?</v>
      </c>
      <c r="I176" t="str">
        <f>INDEX(Products!$A$1:$G$49,MATCH(Orders!$D176,Products!$A$1:$A$49,0),MATCH(Orders!I$1,Products!$A$1:$G$1,0))</f>
        <v>Exc</v>
      </c>
      <c r="J176" t="str">
        <f>INDEX(Products!$A$1:$G$49,MATCH(Orders!$D176,Products!$A$1:$A$49,0),MATCH(Orders!J$1,Products!$A$1:$G$1,0))</f>
        <v>L</v>
      </c>
      <c r="K176" s="4">
        <f>INDEX(Products!$A$1:$G$49,MATCH(Orders!$D176,Products!$A$1:$A$49,0),MATCH(Orders!K$1,Products!$A$1:$G$1,0))</f>
        <v>2.5</v>
      </c>
      <c r="L176" s="5">
        <f>INDEX(Products!$A$1:$G$49,MATCH(Orders!$D176,Products!$A$1:$A$49,0),MATCH(Orders!L$1,Products!$A$1:$G$1,0))</f>
        <v>34.154999999999994</v>
      </c>
      <c r="M176" s="5">
        <f t="shared" si="6"/>
        <v>204.92999999999995</v>
      </c>
      <c r="N176" t="str">
        <f t="shared" si="7"/>
        <v>Excelsa</v>
      </c>
      <c r="O176" t="str">
        <f t="shared" si="8"/>
        <v>Light</v>
      </c>
      <c r="P176" t="e">
        <f ca="1">_xlfn.XLOOKUP(Orders[[#This Row],[Customer ID]],Customers!$A$1:$A$1001,Customers!$I$1:$I$1001,,0)</f>
        <v>#NAME?</v>
      </c>
    </row>
    <row r="177" spans="1:16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e">
        <f ca="1">_xlfn.XLOOKUP(C177,Customers!$A$1:$A$1001,Customers!$B$1:$B$1001,,0)</f>
        <v>#NAME?</v>
      </c>
      <c r="G177" s="2" t="e">
        <f ca="1">IF(_xlfn.XLOOKUP(C177,Customers!$A$1:$A$1001,Customers!$C$1:$C$1001,,0)=0,"",_xlfn.XLOOKUP(C177,Customers!$A$1:$A$1001,Customers!$C$1:$C$1001,,0))</f>
        <v>#NAME?</v>
      </c>
      <c r="H177" s="2" t="e">
        <f ca="1">_xlfn.XLOOKUP(C177,Customers!$A$1:$A$1001,Customers!$G$1:$G$1001,,0)</f>
        <v>#NAME?</v>
      </c>
      <c r="I177" t="str">
        <f>INDEX(Products!$A$1:$G$49,MATCH(Orders!$D177,Products!$A$1:$A$49,0),MATCH(Orders!I$1,Products!$A$1:$G$1,0))</f>
        <v>Exc</v>
      </c>
      <c r="J177" t="str">
        <f>INDEX(Products!$A$1:$G$49,MATCH(Orders!$D177,Products!$A$1:$A$49,0),MATCH(Orders!J$1,Products!$A$1:$G$1,0))</f>
        <v>M</v>
      </c>
      <c r="K177" s="4">
        <f>INDEX(Products!$A$1:$G$49,MATCH(Orders!$D177,Products!$A$1:$A$49,0),MATCH(Orders!K$1,Products!$A$1:$G$1,0))</f>
        <v>2.5</v>
      </c>
      <c r="L177" s="5">
        <f>INDEX(Products!$A$1:$G$49,MATCH(Orders!$D177,Products!$A$1:$A$49,0),MATCH(Orders!L$1,Products!$A$1:$G$1,0))</f>
        <v>31.624999999999996</v>
      </c>
      <c r="M177" s="5">
        <f t="shared" si="6"/>
        <v>63.249999999999993</v>
      </c>
      <c r="N177" t="str">
        <f t="shared" si="7"/>
        <v>Excelsa</v>
      </c>
      <c r="O177" t="str">
        <f t="shared" si="8"/>
        <v>Medium</v>
      </c>
      <c r="P177" t="e">
        <f ca="1">_xlfn.XLOOKUP(Orders[[#This Row],[Customer ID]],Customers!$A$1:$A$1001,Customers!$I$1:$I$1001,,0)</f>
        <v>#NAME?</v>
      </c>
    </row>
    <row r="178" spans="1:16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e">
        <f ca="1">_xlfn.XLOOKUP(C178,Customers!$A$1:$A$1001,Customers!$B$1:$B$1001,,0)</f>
        <v>#NAME?</v>
      </c>
      <c r="G178" s="2" t="e">
        <f ca="1">IF(_xlfn.XLOOKUP(C178,Customers!$A$1:$A$1001,Customers!$C$1:$C$1001,,0)=0,"",_xlfn.XLOOKUP(C178,Customers!$A$1:$A$1001,Customers!$C$1:$C$1001,,0))</f>
        <v>#NAME?</v>
      </c>
      <c r="H178" s="2" t="e">
        <f ca="1">_xlfn.XLOOKUP(C178,Customers!$A$1:$A$1001,Customers!$G$1:$G$1001,,0)</f>
        <v>#NAME?</v>
      </c>
      <c r="I178" t="str">
        <f>INDEX(Products!$A$1:$G$49,MATCH(Orders!$D178,Products!$A$1:$A$49,0),MATCH(Orders!I$1,Products!$A$1:$G$1,0))</f>
        <v>Exc</v>
      </c>
      <c r="J178" t="str">
        <f>INDEX(Products!$A$1:$G$49,MATCH(Orders!$D178,Products!$A$1:$A$49,0),MATCH(Orders!J$1,Products!$A$1:$G$1,0))</f>
        <v>L</v>
      </c>
      <c r="K178" s="4">
        <f>INDEX(Products!$A$1:$G$49,MATCH(Orders!$D178,Products!$A$1:$A$49,0),MATCH(Orders!K$1,Products!$A$1:$G$1,0))</f>
        <v>2.5</v>
      </c>
      <c r="L178" s="5">
        <f>INDEX(Products!$A$1:$G$49,MATCH(Orders!$D178,Products!$A$1:$A$49,0),MATCH(Orders!L$1,Products!$A$1:$G$1,0))</f>
        <v>34.154999999999994</v>
      </c>
      <c r="M178" s="5">
        <f t="shared" si="6"/>
        <v>34.154999999999994</v>
      </c>
      <c r="N178" t="str">
        <f t="shared" si="7"/>
        <v>Excelsa</v>
      </c>
      <c r="O178" t="str">
        <f t="shared" si="8"/>
        <v>Light</v>
      </c>
      <c r="P178" t="e">
        <f ca="1">_xlfn.XLOOKUP(Orders[[#This Row],[Customer ID]],Customers!$A$1:$A$1001,Customers!$I$1:$I$1001,,0)</f>
        <v>#NAME?</v>
      </c>
    </row>
    <row r="179" spans="1:16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e">
        <f ca="1">_xlfn.XLOOKUP(C179,Customers!$A$1:$A$1001,Customers!$B$1:$B$1001,,0)</f>
        <v>#NAME?</v>
      </c>
      <c r="G179" s="2" t="e">
        <f ca="1">IF(_xlfn.XLOOKUP(C179,Customers!$A$1:$A$1001,Customers!$C$1:$C$1001,,0)=0,"",_xlfn.XLOOKUP(C179,Customers!$A$1:$A$1001,Customers!$C$1:$C$1001,,0))</f>
        <v>#NAME?</v>
      </c>
      <c r="H179" s="2" t="e">
        <f ca="1">_xlfn.XLOOKUP(C179,Customers!$A$1:$A$1001,Customers!$G$1:$G$1001,,0)</f>
        <v>#NAME?</v>
      </c>
      <c r="I179" t="str">
        <f>INDEX(Products!$A$1:$G$49,MATCH(Orders!$D179,Products!$A$1:$A$49,0),MATCH(Orders!I$1,Products!$A$1:$G$1,0))</f>
        <v>Rob</v>
      </c>
      <c r="J179" t="str">
        <f>INDEX(Products!$A$1:$G$49,MATCH(Orders!$D179,Products!$A$1:$A$49,0),MATCH(Orders!J$1,Products!$A$1:$G$1,0))</f>
        <v>L</v>
      </c>
      <c r="K179" s="4">
        <f>INDEX(Products!$A$1:$G$49,MATCH(Orders!$D179,Products!$A$1:$A$49,0),MATCH(Orders!K$1,Products!$A$1:$G$1,0))</f>
        <v>2.5</v>
      </c>
      <c r="L179" s="5">
        <f>INDEX(Products!$A$1:$G$49,MATCH(Orders!$D179,Products!$A$1:$A$49,0),MATCH(Orders!L$1,Products!$A$1:$G$1,0))</f>
        <v>27.484999999999996</v>
      </c>
      <c r="M179" s="5">
        <f t="shared" si="6"/>
        <v>109.93999999999998</v>
      </c>
      <c r="N179" t="str">
        <f t="shared" si="7"/>
        <v>Robusta</v>
      </c>
      <c r="O179" t="str">
        <f t="shared" si="8"/>
        <v>Light</v>
      </c>
      <c r="P179" t="e">
        <f ca="1">_xlfn.XLOOKUP(Orders[[#This Row],[Customer ID]],Customers!$A$1:$A$1001,Customers!$I$1:$I$1001,,0)</f>
        <v>#NAME?</v>
      </c>
    </row>
    <row r="180" spans="1:16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e">
        <f ca="1">_xlfn.XLOOKUP(C180,Customers!$A$1:$A$1001,Customers!$B$1:$B$1001,,0)</f>
        <v>#NAME?</v>
      </c>
      <c r="G180" s="2" t="e">
        <f ca="1">IF(_xlfn.XLOOKUP(C180,Customers!$A$1:$A$1001,Customers!$C$1:$C$1001,,0)=0,"",_xlfn.XLOOKUP(C180,Customers!$A$1:$A$1001,Customers!$C$1:$C$1001,,0))</f>
        <v>#NAME?</v>
      </c>
      <c r="H180" s="2" t="e">
        <f ca="1">_xlfn.XLOOKUP(C180,Customers!$A$1:$A$1001,Customers!$G$1:$G$1001,,0)</f>
        <v>#NAME?</v>
      </c>
      <c r="I180" t="str">
        <f>INDEX(Products!$A$1:$G$49,MATCH(Orders!$D180,Products!$A$1:$A$49,0),MATCH(Orders!I$1,Products!$A$1:$G$1,0))</f>
        <v>Ara</v>
      </c>
      <c r="J180" t="str">
        <f>INDEX(Products!$A$1:$G$49,MATCH(Orders!$D180,Products!$A$1:$A$49,0),MATCH(Orders!J$1,Products!$A$1:$G$1,0))</f>
        <v>L</v>
      </c>
      <c r="K180" s="4">
        <f>INDEX(Products!$A$1:$G$49,MATCH(Orders!$D180,Products!$A$1:$A$49,0),MATCH(Orders!K$1,Products!$A$1:$G$1,0))</f>
        <v>1</v>
      </c>
      <c r="L180" s="5">
        <f>INDEX(Products!$A$1:$G$49,MATCH(Orders!$D180,Products!$A$1:$A$49,0),MATCH(Orders!L$1,Products!$A$1:$G$1,0))</f>
        <v>12.95</v>
      </c>
      <c r="M180" s="5">
        <f t="shared" si="6"/>
        <v>25.9</v>
      </c>
      <c r="N180" t="str">
        <f t="shared" si="7"/>
        <v>Arabica</v>
      </c>
      <c r="O180" t="str">
        <f t="shared" si="8"/>
        <v>Light</v>
      </c>
      <c r="P180" t="e">
        <f ca="1">_xlfn.XLOOKUP(Orders[[#This Row],[Customer ID]],Customers!$A$1:$A$1001,Customers!$I$1:$I$1001,,0)</f>
        <v>#NAME?</v>
      </c>
    </row>
    <row r="181" spans="1:16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e">
        <f ca="1">_xlfn.XLOOKUP(C181,Customers!$A$1:$A$1001,Customers!$B$1:$B$1001,,0)</f>
        <v>#NAME?</v>
      </c>
      <c r="G181" s="2" t="e">
        <f ca="1">IF(_xlfn.XLOOKUP(C181,Customers!$A$1:$A$1001,Customers!$C$1:$C$1001,,0)=0,"",_xlfn.XLOOKUP(C181,Customers!$A$1:$A$1001,Customers!$C$1:$C$1001,,0))</f>
        <v>#NAME?</v>
      </c>
      <c r="H181" s="2" t="e">
        <f ca="1">_xlfn.XLOOKUP(C181,Customers!$A$1:$A$1001,Customers!$G$1:$G$1001,,0)</f>
        <v>#NAME?</v>
      </c>
      <c r="I181" t="str">
        <f>INDEX(Products!$A$1:$G$49,MATCH(Orders!$D181,Products!$A$1:$A$49,0),MATCH(Orders!I$1,Products!$A$1:$G$1,0))</f>
        <v>Ara</v>
      </c>
      <c r="J181" t="str">
        <f>INDEX(Products!$A$1:$G$49,MATCH(Orders!$D181,Products!$A$1:$A$49,0),MATCH(Orders!J$1,Products!$A$1:$G$1,0))</f>
        <v>D</v>
      </c>
      <c r="K181" s="4">
        <f>INDEX(Products!$A$1:$G$49,MATCH(Orders!$D181,Products!$A$1:$A$49,0),MATCH(Orders!K$1,Products!$A$1:$G$1,0))</f>
        <v>0.2</v>
      </c>
      <c r="L181" s="5">
        <f>INDEX(Products!$A$1:$G$49,MATCH(Orders!$D181,Products!$A$1:$A$49,0),MATCH(Orders!L$1,Products!$A$1:$G$1,0))</f>
        <v>2.9849999999999999</v>
      </c>
      <c r="M181" s="5">
        <f t="shared" si="6"/>
        <v>2.9849999999999999</v>
      </c>
      <c r="N181" t="str">
        <f t="shared" si="7"/>
        <v>Arabica</v>
      </c>
      <c r="O181" t="str">
        <f t="shared" si="8"/>
        <v>Dark</v>
      </c>
      <c r="P181" t="e">
        <f ca="1">_xlfn.XLOOKUP(Orders[[#This Row],[Customer ID]],Customers!$A$1:$A$1001,Customers!$I$1:$I$1001,,0)</f>
        <v>#NAME?</v>
      </c>
    </row>
    <row r="182" spans="1:16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e">
        <f ca="1">_xlfn.XLOOKUP(C182,Customers!$A$1:$A$1001,Customers!$B$1:$B$1001,,0)</f>
        <v>#NAME?</v>
      </c>
      <c r="G182" s="2" t="e">
        <f ca="1">IF(_xlfn.XLOOKUP(C182,Customers!$A$1:$A$1001,Customers!$C$1:$C$1001,,0)=0,"",_xlfn.XLOOKUP(C182,Customers!$A$1:$A$1001,Customers!$C$1:$C$1001,,0))</f>
        <v>#NAME?</v>
      </c>
      <c r="H182" s="2" t="e">
        <f ca="1">_xlfn.XLOOKUP(C182,Customers!$A$1:$A$1001,Customers!$G$1:$G$1001,,0)</f>
        <v>#NAME?</v>
      </c>
      <c r="I182" t="str">
        <f>INDEX(Products!$A$1:$G$49,MATCH(Orders!$D182,Products!$A$1:$A$49,0),MATCH(Orders!I$1,Products!$A$1:$G$1,0))</f>
        <v>Exc</v>
      </c>
      <c r="J182" t="str">
        <f>INDEX(Products!$A$1:$G$49,MATCH(Orders!$D182,Products!$A$1:$A$49,0),MATCH(Orders!J$1,Products!$A$1:$G$1,0))</f>
        <v>L</v>
      </c>
      <c r="K182" s="4">
        <f>INDEX(Products!$A$1:$G$49,MATCH(Orders!$D182,Products!$A$1:$A$49,0),MATCH(Orders!K$1,Products!$A$1:$G$1,0))</f>
        <v>0.2</v>
      </c>
      <c r="L182" s="5">
        <f>INDEX(Products!$A$1:$G$49,MATCH(Orders!$D182,Products!$A$1:$A$49,0),MATCH(Orders!L$1,Products!$A$1:$G$1,0))</f>
        <v>4.4550000000000001</v>
      </c>
      <c r="M182" s="5">
        <f t="shared" si="6"/>
        <v>22.274999999999999</v>
      </c>
      <c r="N182" t="str">
        <f t="shared" si="7"/>
        <v>Excelsa</v>
      </c>
      <c r="O182" t="str">
        <f t="shared" si="8"/>
        <v>Light</v>
      </c>
      <c r="P182" t="e">
        <f ca="1">_xlfn.XLOOKUP(Orders[[#This Row],[Customer ID]],Customers!$A$1:$A$1001,Customers!$I$1:$I$1001,,0)</f>
        <v>#NAME?</v>
      </c>
    </row>
    <row r="183" spans="1:16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e">
        <f ca="1">_xlfn.XLOOKUP(C183,Customers!$A$1:$A$1001,Customers!$B$1:$B$1001,,0)</f>
        <v>#NAME?</v>
      </c>
      <c r="G183" s="2" t="e">
        <f ca="1">IF(_xlfn.XLOOKUP(C183,Customers!$A$1:$A$1001,Customers!$C$1:$C$1001,,0)=0,"",_xlfn.XLOOKUP(C183,Customers!$A$1:$A$1001,Customers!$C$1:$C$1001,,0))</f>
        <v>#NAME?</v>
      </c>
      <c r="H183" s="2" t="e">
        <f ca="1">_xlfn.XLOOKUP(C183,Customers!$A$1:$A$1001,Customers!$G$1:$G$1001,,0)</f>
        <v>#NAME?</v>
      </c>
      <c r="I183" t="str">
        <f>INDEX(Products!$A$1:$G$49,MATCH(Orders!$D183,Products!$A$1:$A$49,0),MATCH(Orders!I$1,Products!$A$1:$G$1,0))</f>
        <v>Ara</v>
      </c>
      <c r="J183" t="str">
        <f>INDEX(Products!$A$1:$G$49,MATCH(Orders!$D183,Products!$A$1:$A$49,0),MATCH(Orders!J$1,Products!$A$1:$G$1,0))</f>
        <v>D</v>
      </c>
      <c r="K183" s="4">
        <f>INDEX(Products!$A$1:$G$49,MATCH(Orders!$D183,Products!$A$1:$A$49,0),MATCH(Orders!K$1,Products!$A$1:$G$1,0))</f>
        <v>0.5</v>
      </c>
      <c r="L183" s="5">
        <f>INDEX(Products!$A$1:$G$49,MATCH(Orders!$D183,Products!$A$1:$A$49,0),MATCH(Orders!L$1,Products!$A$1:$G$1,0))</f>
        <v>5.97</v>
      </c>
      <c r="M183" s="5">
        <f t="shared" si="6"/>
        <v>29.849999999999998</v>
      </c>
      <c r="N183" t="str">
        <f t="shared" si="7"/>
        <v>Arabica</v>
      </c>
      <c r="O183" t="str">
        <f t="shared" si="8"/>
        <v>Dark</v>
      </c>
      <c r="P183" t="e">
        <f ca="1">_xlfn.XLOOKUP(Orders[[#This Row],[Customer ID]],Customers!$A$1:$A$1001,Customers!$I$1:$I$1001,,0)</f>
        <v>#NAME?</v>
      </c>
    </row>
    <row r="184" spans="1:16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e">
        <f ca="1">_xlfn.XLOOKUP(C184,Customers!$A$1:$A$1001,Customers!$B$1:$B$1001,,0)</f>
        <v>#NAME?</v>
      </c>
      <c r="G184" s="2" t="e">
        <f ca="1">IF(_xlfn.XLOOKUP(C184,Customers!$A$1:$A$1001,Customers!$C$1:$C$1001,,0)=0,"",_xlfn.XLOOKUP(C184,Customers!$A$1:$A$1001,Customers!$C$1:$C$1001,,0))</f>
        <v>#NAME?</v>
      </c>
      <c r="H184" s="2" t="e">
        <f ca="1">_xlfn.XLOOKUP(C184,Customers!$A$1:$A$1001,Customers!$G$1:$G$1001,,0)</f>
        <v>#NAME?</v>
      </c>
      <c r="I184" t="str">
        <f>INDEX(Products!$A$1:$G$49,MATCH(Orders!$D184,Products!$A$1:$A$49,0),MATCH(Orders!I$1,Products!$A$1:$G$1,0))</f>
        <v>Rob</v>
      </c>
      <c r="J184" t="str">
        <f>INDEX(Products!$A$1:$G$49,MATCH(Orders!$D184,Products!$A$1:$A$49,0),MATCH(Orders!J$1,Products!$A$1:$G$1,0))</f>
        <v>D</v>
      </c>
      <c r="K184" s="4">
        <f>INDEX(Products!$A$1:$G$49,MATCH(Orders!$D184,Products!$A$1:$A$49,0),MATCH(Orders!K$1,Products!$A$1:$G$1,0))</f>
        <v>0.5</v>
      </c>
      <c r="L184" s="5">
        <f>INDEX(Products!$A$1:$G$49,MATCH(Orders!$D184,Products!$A$1:$A$49,0),MATCH(Orders!L$1,Products!$A$1:$G$1,0))</f>
        <v>5.3699999999999992</v>
      </c>
      <c r="M184" s="5">
        <f t="shared" si="6"/>
        <v>32.22</v>
      </c>
      <c r="N184" t="str">
        <f t="shared" si="7"/>
        <v>Robusta</v>
      </c>
      <c r="O184" t="str">
        <f t="shared" si="8"/>
        <v>Dark</v>
      </c>
      <c r="P184" t="e">
        <f ca="1">_xlfn.XLOOKUP(Orders[[#This Row],[Customer ID]],Customers!$A$1:$A$1001,Customers!$I$1:$I$1001,,0)</f>
        <v>#NAME?</v>
      </c>
    </row>
    <row r="185" spans="1:16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e">
        <f ca="1">_xlfn.XLOOKUP(C185,Customers!$A$1:$A$1001,Customers!$B$1:$B$1001,,0)</f>
        <v>#NAME?</v>
      </c>
      <c r="G185" s="2" t="e">
        <f ca="1">IF(_xlfn.XLOOKUP(C185,Customers!$A$1:$A$1001,Customers!$C$1:$C$1001,,0)=0,"",_xlfn.XLOOKUP(C185,Customers!$A$1:$A$1001,Customers!$C$1:$C$1001,,0))</f>
        <v>#NAME?</v>
      </c>
      <c r="H185" s="2" t="e">
        <f ca="1">_xlfn.XLOOKUP(C185,Customers!$A$1:$A$1001,Customers!$G$1:$G$1001,,0)</f>
        <v>#NAME?</v>
      </c>
      <c r="I185" t="str">
        <f>INDEX(Products!$A$1:$G$49,MATCH(Orders!$D185,Products!$A$1:$A$49,0),MATCH(Orders!I$1,Products!$A$1:$G$1,0))</f>
        <v>Exc</v>
      </c>
      <c r="J185" t="str">
        <f>INDEX(Products!$A$1:$G$49,MATCH(Orders!$D185,Products!$A$1:$A$49,0),MATCH(Orders!J$1,Products!$A$1:$G$1,0))</f>
        <v>M</v>
      </c>
      <c r="K185" s="4">
        <f>INDEX(Products!$A$1:$G$49,MATCH(Orders!$D185,Products!$A$1:$A$49,0),MATCH(Orders!K$1,Products!$A$1:$G$1,0))</f>
        <v>0.2</v>
      </c>
      <c r="L185" s="5">
        <f>INDEX(Products!$A$1:$G$49,MATCH(Orders!$D185,Products!$A$1:$A$49,0),MATCH(Orders!L$1,Products!$A$1:$G$1,0))</f>
        <v>4.125</v>
      </c>
      <c r="M185" s="5">
        <f t="shared" si="6"/>
        <v>8.25</v>
      </c>
      <c r="N185" t="str">
        <f t="shared" si="7"/>
        <v>Excelsa</v>
      </c>
      <c r="O185" t="str">
        <f t="shared" si="8"/>
        <v>Medium</v>
      </c>
      <c r="P185" t="e">
        <f ca="1">_xlfn.XLOOKUP(Orders[[#This Row],[Customer ID]],Customers!$A$1:$A$1001,Customers!$I$1:$I$1001,,0)</f>
        <v>#NAME?</v>
      </c>
    </row>
    <row r="186" spans="1:16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e">
        <f ca="1">_xlfn.XLOOKUP(C186,Customers!$A$1:$A$1001,Customers!$B$1:$B$1001,,0)</f>
        <v>#NAME?</v>
      </c>
      <c r="G186" s="2" t="e">
        <f ca="1">IF(_xlfn.XLOOKUP(C186,Customers!$A$1:$A$1001,Customers!$C$1:$C$1001,,0)=0,"",_xlfn.XLOOKUP(C186,Customers!$A$1:$A$1001,Customers!$C$1:$C$1001,,0))</f>
        <v>#NAME?</v>
      </c>
      <c r="H186" s="2" t="e">
        <f ca="1">_xlfn.XLOOKUP(C186,Customers!$A$1:$A$1001,Customers!$G$1:$G$1001,,0)</f>
        <v>#NAME?</v>
      </c>
      <c r="I186" t="str">
        <f>INDEX(Products!$A$1:$G$49,MATCH(Orders!$D186,Products!$A$1:$A$49,0),MATCH(Orders!I$1,Products!$A$1:$G$1,0))</f>
        <v>Ara</v>
      </c>
      <c r="J186" t="str">
        <f>INDEX(Products!$A$1:$G$49,MATCH(Orders!$D186,Products!$A$1:$A$49,0),MATCH(Orders!J$1,Products!$A$1:$G$1,0))</f>
        <v>L</v>
      </c>
      <c r="K186" s="4">
        <f>INDEX(Products!$A$1:$G$49,MATCH(Orders!$D186,Products!$A$1:$A$49,0),MATCH(Orders!K$1,Products!$A$1:$G$1,0))</f>
        <v>0.5</v>
      </c>
      <c r="L186" s="5">
        <f>INDEX(Products!$A$1:$G$49,MATCH(Orders!$D186,Products!$A$1:$A$49,0),MATCH(Orders!L$1,Products!$A$1:$G$1,0))</f>
        <v>7.77</v>
      </c>
      <c r="M186" s="5">
        <f t="shared" si="6"/>
        <v>31.08</v>
      </c>
      <c r="N186" t="str">
        <f t="shared" si="7"/>
        <v>Arabica</v>
      </c>
      <c r="O186" t="str">
        <f t="shared" si="8"/>
        <v>Light</v>
      </c>
      <c r="P186" t="e">
        <f ca="1">_xlfn.XLOOKUP(Orders[[#This Row],[Customer ID]],Customers!$A$1:$A$1001,Customers!$I$1:$I$1001,,0)</f>
        <v>#NAME?</v>
      </c>
    </row>
    <row r="187" spans="1:16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e">
        <f ca="1">_xlfn.XLOOKUP(C187,Customers!$A$1:$A$1001,Customers!$B$1:$B$1001,,0)</f>
        <v>#NAME?</v>
      </c>
      <c r="G187" s="2" t="e">
        <f ca="1">IF(_xlfn.XLOOKUP(C187,Customers!$A$1:$A$1001,Customers!$C$1:$C$1001,,0)=0,"",_xlfn.XLOOKUP(C187,Customers!$A$1:$A$1001,Customers!$C$1:$C$1001,,0))</f>
        <v>#NAME?</v>
      </c>
      <c r="H187" s="2" t="e">
        <f ca="1">_xlfn.XLOOKUP(C187,Customers!$A$1:$A$1001,Customers!$G$1:$G$1001,,0)</f>
        <v>#NAME?</v>
      </c>
      <c r="I187" t="str">
        <f>INDEX(Products!$A$1:$G$49,MATCH(Orders!$D187,Products!$A$1:$A$49,0),MATCH(Orders!I$1,Products!$A$1:$G$1,0))</f>
        <v>Exc</v>
      </c>
      <c r="J187" t="str">
        <f>INDEX(Products!$A$1:$G$49,MATCH(Orders!$D187,Products!$A$1:$A$49,0),MATCH(Orders!J$1,Products!$A$1:$G$1,0))</f>
        <v>D</v>
      </c>
      <c r="K187" s="4">
        <f>INDEX(Products!$A$1:$G$49,MATCH(Orders!$D187,Products!$A$1:$A$49,0),MATCH(Orders!K$1,Products!$A$1:$G$1,0))</f>
        <v>0.5</v>
      </c>
      <c r="L187" s="5">
        <f>INDEX(Products!$A$1:$G$49,MATCH(Orders!$D187,Products!$A$1:$A$49,0),MATCH(Orders!L$1,Products!$A$1:$G$1,0))</f>
        <v>7.29</v>
      </c>
      <c r="M187" s="5">
        <f t="shared" si="6"/>
        <v>36.450000000000003</v>
      </c>
      <c r="N187" t="str">
        <f t="shared" si="7"/>
        <v>Excelsa</v>
      </c>
      <c r="O187" t="str">
        <f t="shared" si="8"/>
        <v>Dark</v>
      </c>
      <c r="P187" t="e">
        <f ca="1">_xlfn.XLOOKUP(Orders[[#This Row],[Customer ID]],Customers!$A$1:$A$1001,Customers!$I$1:$I$1001,,0)</f>
        <v>#NAME?</v>
      </c>
    </row>
    <row r="188" spans="1:16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e">
        <f ca="1">_xlfn.XLOOKUP(C188,Customers!$A$1:$A$1001,Customers!$B$1:$B$1001,,0)</f>
        <v>#NAME?</v>
      </c>
      <c r="G188" s="2" t="e">
        <f ca="1">IF(_xlfn.XLOOKUP(C188,Customers!$A$1:$A$1001,Customers!$C$1:$C$1001,,0)=0,"",_xlfn.XLOOKUP(C188,Customers!$A$1:$A$1001,Customers!$C$1:$C$1001,,0))</f>
        <v>#NAME?</v>
      </c>
      <c r="H188" s="2" t="e">
        <f ca="1">_xlfn.XLOOKUP(C188,Customers!$A$1:$A$1001,Customers!$G$1:$G$1001,,0)</f>
        <v>#NAME?</v>
      </c>
      <c r="I188" t="str">
        <f>INDEX(Products!$A$1:$G$49,MATCH(Orders!$D188,Products!$A$1:$A$49,0),MATCH(Orders!I$1,Products!$A$1:$G$1,0))</f>
        <v>Rob</v>
      </c>
      <c r="J188" t="str">
        <f>INDEX(Products!$A$1:$G$49,MATCH(Orders!$D188,Products!$A$1:$A$49,0),MATCH(Orders!J$1,Products!$A$1:$G$1,0))</f>
        <v>M</v>
      </c>
      <c r="K188" s="4">
        <f>INDEX(Products!$A$1:$G$49,MATCH(Orders!$D188,Products!$A$1:$A$49,0),MATCH(Orders!K$1,Products!$A$1:$G$1,0))</f>
        <v>2.5</v>
      </c>
      <c r="L188" s="5">
        <f>INDEX(Products!$A$1:$G$49,MATCH(Orders!$D188,Products!$A$1:$A$49,0),MATCH(Orders!L$1,Products!$A$1:$G$1,0))</f>
        <v>22.884999999999998</v>
      </c>
      <c r="M188" s="5">
        <f t="shared" si="6"/>
        <v>68.655000000000001</v>
      </c>
      <c r="N188" t="str">
        <f t="shared" si="7"/>
        <v>Robusta</v>
      </c>
      <c r="O188" t="str">
        <f t="shared" si="8"/>
        <v>Medium</v>
      </c>
      <c r="P188" t="e">
        <f ca="1">_xlfn.XLOOKUP(Orders[[#This Row],[Customer ID]],Customers!$A$1:$A$1001,Customers!$I$1:$I$1001,,0)</f>
        <v>#NAME?</v>
      </c>
    </row>
    <row r="189" spans="1:16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e">
        <f ca="1">_xlfn.XLOOKUP(C189,Customers!$A$1:$A$1001,Customers!$B$1:$B$1001,,0)</f>
        <v>#NAME?</v>
      </c>
      <c r="G189" s="2" t="e">
        <f ca="1">IF(_xlfn.XLOOKUP(C189,Customers!$A$1:$A$1001,Customers!$C$1:$C$1001,,0)=0,"",_xlfn.XLOOKUP(C189,Customers!$A$1:$A$1001,Customers!$C$1:$C$1001,,0))</f>
        <v>#NAME?</v>
      </c>
      <c r="H189" s="2" t="e">
        <f ca="1">_xlfn.XLOOKUP(C189,Customers!$A$1:$A$1001,Customers!$G$1:$G$1001,,0)</f>
        <v>#NAME?</v>
      </c>
      <c r="I189" t="str">
        <f>INDEX(Products!$A$1:$G$49,MATCH(Orders!$D189,Products!$A$1:$A$49,0),MATCH(Orders!I$1,Products!$A$1:$G$1,0))</f>
        <v>Lib</v>
      </c>
      <c r="J189" t="str">
        <f>INDEX(Products!$A$1:$G$49,MATCH(Orders!$D189,Products!$A$1:$A$49,0),MATCH(Orders!J$1,Products!$A$1:$G$1,0))</f>
        <v>M</v>
      </c>
      <c r="K189" s="4">
        <f>INDEX(Products!$A$1:$G$49,MATCH(Orders!$D189,Products!$A$1:$A$49,0),MATCH(Orders!K$1,Products!$A$1:$G$1,0))</f>
        <v>0.5</v>
      </c>
      <c r="L189" s="5">
        <f>INDEX(Products!$A$1:$G$49,MATCH(Orders!$D189,Products!$A$1:$A$49,0),MATCH(Orders!L$1,Products!$A$1:$G$1,0))</f>
        <v>8.73</v>
      </c>
      <c r="M189" s="5">
        <f t="shared" si="6"/>
        <v>43.650000000000006</v>
      </c>
      <c r="N189" t="str">
        <f t="shared" si="7"/>
        <v>Liberica</v>
      </c>
      <c r="O189" t="str">
        <f t="shared" si="8"/>
        <v>Medium</v>
      </c>
      <c r="P189" t="e">
        <f ca="1">_xlfn.XLOOKUP(Orders[[#This Row],[Customer ID]],Customers!$A$1:$A$1001,Customers!$I$1:$I$1001,,0)</f>
        <v>#NAME?</v>
      </c>
    </row>
    <row r="190" spans="1:16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e">
        <f ca="1">_xlfn.XLOOKUP(C190,Customers!$A$1:$A$1001,Customers!$B$1:$B$1001,,0)</f>
        <v>#NAME?</v>
      </c>
      <c r="G190" s="2" t="e">
        <f ca="1">IF(_xlfn.XLOOKUP(C190,Customers!$A$1:$A$1001,Customers!$C$1:$C$1001,,0)=0,"",_xlfn.XLOOKUP(C190,Customers!$A$1:$A$1001,Customers!$C$1:$C$1001,,0))</f>
        <v>#NAME?</v>
      </c>
      <c r="H190" s="2" t="e">
        <f ca="1">_xlfn.XLOOKUP(C190,Customers!$A$1:$A$1001,Customers!$G$1:$G$1001,,0)</f>
        <v>#NAME?</v>
      </c>
      <c r="I190" t="str">
        <f>INDEX(Products!$A$1:$G$49,MATCH(Orders!$D190,Products!$A$1:$A$49,0),MATCH(Orders!I$1,Products!$A$1:$G$1,0))</f>
        <v>Exc</v>
      </c>
      <c r="J190" t="str">
        <f>INDEX(Products!$A$1:$G$49,MATCH(Orders!$D190,Products!$A$1:$A$49,0),MATCH(Orders!J$1,Products!$A$1:$G$1,0))</f>
        <v>L</v>
      </c>
      <c r="K190" s="4">
        <f>INDEX(Products!$A$1:$G$49,MATCH(Orders!$D190,Products!$A$1:$A$49,0),MATCH(Orders!K$1,Products!$A$1:$G$1,0))</f>
        <v>0.2</v>
      </c>
      <c r="L190" s="5">
        <f>INDEX(Products!$A$1:$G$49,MATCH(Orders!$D190,Products!$A$1:$A$49,0),MATCH(Orders!L$1,Products!$A$1:$G$1,0))</f>
        <v>4.4550000000000001</v>
      </c>
      <c r="M190" s="5">
        <f t="shared" si="6"/>
        <v>4.4550000000000001</v>
      </c>
      <c r="N190" t="str">
        <f t="shared" si="7"/>
        <v>Excelsa</v>
      </c>
      <c r="O190" t="str">
        <f t="shared" si="8"/>
        <v>Light</v>
      </c>
      <c r="P190" t="e">
        <f ca="1">_xlfn.XLOOKUP(Orders[[#This Row],[Customer ID]],Customers!$A$1:$A$1001,Customers!$I$1:$I$1001,,0)</f>
        <v>#NAME?</v>
      </c>
    </row>
    <row r="191" spans="1:16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e">
        <f ca="1">_xlfn.XLOOKUP(C191,Customers!$A$1:$A$1001,Customers!$B$1:$B$1001,,0)</f>
        <v>#NAME?</v>
      </c>
      <c r="G191" s="2" t="e">
        <f ca="1">IF(_xlfn.XLOOKUP(C191,Customers!$A$1:$A$1001,Customers!$C$1:$C$1001,,0)=0,"",_xlfn.XLOOKUP(C191,Customers!$A$1:$A$1001,Customers!$C$1:$C$1001,,0))</f>
        <v>#NAME?</v>
      </c>
      <c r="H191" s="2" t="e">
        <f ca="1">_xlfn.XLOOKUP(C191,Customers!$A$1:$A$1001,Customers!$G$1:$G$1001,,0)</f>
        <v>#NAME?</v>
      </c>
      <c r="I191" t="str">
        <f>INDEX(Products!$A$1:$G$49,MATCH(Orders!$D191,Products!$A$1:$A$49,0),MATCH(Orders!I$1,Products!$A$1:$G$1,0))</f>
        <v>Lib</v>
      </c>
      <c r="J191" t="str">
        <f>INDEX(Products!$A$1:$G$49,MATCH(Orders!$D191,Products!$A$1:$A$49,0),MATCH(Orders!J$1,Products!$A$1:$G$1,0))</f>
        <v>M</v>
      </c>
      <c r="K191" s="4">
        <f>INDEX(Products!$A$1:$G$49,MATCH(Orders!$D191,Products!$A$1:$A$49,0),MATCH(Orders!K$1,Products!$A$1:$G$1,0))</f>
        <v>1</v>
      </c>
      <c r="L191" s="5">
        <f>INDEX(Products!$A$1:$G$49,MATCH(Orders!$D191,Products!$A$1:$A$49,0),MATCH(Orders!L$1,Products!$A$1:$G$1,0))</f>
        <v>14.55</v>
      </c>
      <c r="M191" s="5">
        <f t="shared" si="6"/>
        <v>43.650000000000006</v>
      </c>
      <c r="N191" t="str">
        <f t="shared" si="7"/>
        <v>Liberica</v>
      </c>
      <c r="O191" t="str">
        <f t="shared" si="8"/>
        <v>Medium</v>
      </c>
      <c r="P191" t="e">
        <f ca="1">_xlfn.XLOOKUP(Orders[[#This Row],[Customer ID]],Customers!$A$1:$A$1001,Customers!$I$1:$I$1001,,0)</f>
        <v>#NAME?</v>
      </c>
    </row>
    <row r="192" spans="1:16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e">
        <f ca="1">_xlfn.XLOOKUP(C192,Customers!$A$1:$A$1001,Customers!$B$1:$B$1001,,0)</f>
        <v>#NAME?</v>
      </c>
      <c r="G192" s="2" t="e">
        <f ca="1">IF(_xlfn.XLOOKUP(C192,Customers!$A$1:$A$1001,Customers!$C$1:$C$1001,,0)=0,"",_xlfn.XLOOKUP(C192,Customers!$A$1:$A$1001,Customers!$C$1:$C$1001,,0))</f>
        <v>#NAME?</v>
      </c>
      <c r="H192" s="2" t="e">
        <f ca="1">_xlfn.XLOOKUP(C192,Customers!$A$1:$A$1001,Customers!$G$1:$G$1001,,0)</f>
        <v>#NAME?</v>
      </c>
      <c r="I192" t="str">
        <f>INDEX(Products!$A$1:$G$49,MATCH(Orders!$D192,Products!$A$1:$A$49,0),MATCH(Orders!I$1,Products!$A$1:$G$1,0))</f>
        <v>Lib</v>
      </c>
      <c r="J192" t="str">
        <f>INDEX(Products!$A$1:$G$49,MATCH(Orders!$D192,Products!$A$1:$A$49,0),MATCH(Orders!J$1,Products!$A$1:$G$1,0))</f>
        <v>M</v>
      </c>
      <c r="K192" s="4">
        <f>INDEX(Products!$A$1:$G$49,MATCH(Orders!$D192,Products!$A$1:$A$49,0),MATCH(Orders!K$1,Products!$A$1:$G$1,0))</f>
        <v>2.5</v>
      </c>
      <c r="L192" s="5">
        <f>INDEX(Products!$A$1:$G$49,MATCH(Orders!$D192,Products!$A$1:$A$49,0),MATCH(Orders!L$1,Products!$A$1:$G$1,0))</f>
        <v>33.464999999999996</v>
      </c>
      <c r="M192" s="5">
        <f t="shared" si="6"/>
        <v>33.464999999999996</v>
      </c>
      <c r="N192" t="str">
        <f t="shared" si="7"/>
        <v>Liberica</v>
      </c>
      <c r="O192" t="str">
        <f t="shared" si="8"/>
        <v>Medium</v>
      </c>
      <c r="P192" t="e">
        <f ca="1">_xlfn.XLOOKUP(Orders[[#This Row],[Customer ID]],Customers!$A$1:$A$1001,Customers!$I$1:$I$1001,,0)</f>
        <v>#NAME?</v>
      </c>
    </row>
    <row r="193" spans="1:16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e">
        <f ca="1">_xlfn.XLOOKUP(C193,Customers!$A$1:$A$1001,Customers!$B$1:$B$1001,,0)</f>
        <v>#NAME?</v>
      </c>
      <c r="G193" s="2" t="e">
        <f ca="1">IF(_xlfn.XLOOKUP(C193,Customers!$A$1:$A$1001,Customers!$C$1:$C$1001,,0)=0,"",_xlfn.XLOOKUP(C193,Customers!$A$1:$A$1001,Customers!$C$1:$C$1001,,0))</f>
        <v>#NAME?</v>
      </c>
      <c r="H193" s="2" t="e">
        <f ca="1">_xlfn.XLOOKUP(C193,Customers!$A$1:$A$1001,Customers!$G$1:$G$1001,,0)</f>
        <v>#NAME?</v>
      </c>
      <c r="I193" t="str">
        <f>INDEX(Products!$A$1:$G$49,MATCH(Orders!$D193,Products!$A$1:$A$49,0),MATCH(Orders!I$1,Products!$A$1:$G$1,0))</f>
        <v>Lib</v>
      </c>
      <c r="J193" t="str">
        <f>INDEX(Products!$A$1:$G$49,MATCH(Orders!$D193,Products!$A$1:$A$49,0),MATCH(Orders!J$1,Products!$A$1:$G$1,0))</f>
        <v>D</v>
      </c>
      <c r="K193" s="4">
        <f>INDEX(Products!$A$1:$G$49,MATCH(Orders!$D193,Products!$A$1:$A$49,0),MATCH(Orders!K$1,Products!$A$1:$G$1,0))</f>
        <v>0.2</v>
      </c>
      <c r="L193" s="5">
        <f>INDEX(Products!$A$1:$G$49,MATCH(Orders!$D193,Products!$A$1:$A$49,0),MATCH(Orders!L$1,Products!$A$1:$G$1,0))</f>
        <v>3.8849999999999998</v>
      </c>
      <c r="M193" s="5">
        <f t="shared" si="6"/>
        <v>19.424999999999997</v>
      </c>
      <c r="N193" t="str">
        <f t="shared" si="7"/>
        <v>Liberica</v>
      </c>
      <c r="O193" t="str">
        <f t="shared" si="8"/>
        <v>Dark</v>
      </c>
      <c r="P193" t="e">
        <f ca="1">_xlfn.XLOOKUP(Orders[[#This Row],[Customer ID]],Customers!$A$1:$A$1001,Customers!$I$1:$I$1001,,0)</f>
        <v>#NAME?</v>
      </c>
    </row>
    <row r="194" spans="1:16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e">
        <f ca="1">_xlfn.XLOOKUP(C194,Customers!$A$1:$A$1001,Customers!$B$1:$B$1001,,0)</f>
        <v>#NAME?</v>
      </c>
      <c r="G194" s="2" t="e">
        <f ca="1">IF(_xlfn.XLOOKUP(C194,Customers!$A$1:$A$1001,Customers!$C$1:$C$1001,,0)=0,"",_xlfn.XLOOKUP(C194,Customers!$A$1:$A$1001,Customers!$C$1:$C$1001,,0))</f>
        <v>#NAME?</v>
      </c>
      <c r="H194" s="2" t="e">
        <f ca="1">_xlfn.XLOOKUP(C194,Customers!$A$1:$A$1001,Customers!$G$1:$G$1001,,0)</f>
        <v>#NAME?</v>
      </c>
      <c r="I194" t="str">
        <f>INDEX(Products!$A$1:$G$49,MATCH(Orders!$D194,Products!$A$1:$A$49,0),MATCH(Orders!I$1,Products!$A$1:$G$1,0))</f>
        <v>Exc</v>
      </c>
      <c r="J194" t="str">
        <f>INDEX(Products!$A$1:$G$49,MATCH(Orders!$D194,Products!$A$1:$A$49,0),MATCH(Orders!J$1,Products!$A$1:$G$1,0))</f>
        <v>D</v>
      </c>
      <c r="K194" s="4">
        <f>INDEX(Products!$A$1:$G$49,MATCH(Orders!$D194,Products!$A$1:$A$49,0),MATCH(Orders!K$1,Products!$A$1:$G$1,0))</f>
        <v>1</v>
      </c>
      <c r="L194" s="5">
        <f>INDEX(Products!$A$1:$G$49,MATCH(Orders!$D194,Products!$A$1:$A$49,0),MATCH(Orders!L$1,Products!$A$1:$G$1,0))</f>
        <v>12.15</v>
      </c>
      <c r="M194" s="5">
        <f t="shared" si="6"/>
        <v>72.900000000000006</v>
      </c>
      <c r="N194" t="str">
        <f t="shared" si="7"/>
        <v>Excelsa</v>
      </c>
      <c r="O194" t="str">
        <f t="shared" si="8"/>
        <v>Dark</v>
      </c>
      <c r="P194" t="e">
        <f ca="1">_xlfn.XLOOKUP(Orders[[#This Row],[Customer ID]],Customers!$A$1:$A$1001,Customers!$I$1:$I$1001,,0)</f>
        <v>#NAME?</v>
      </c>
    </row>
    <row r="195" spans="1:16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e">
        <f ca="1">_xlfn.XLOOKUP(C195,Customers!$A$1:$A$1001,Customers!$B$1:$B$1001,,0)</f>
        <v>#NAME?</v>
      </c>
      <c r="G195" s="2" t="e">
        <f ca="1">IF(_xlfn.XLOOKUP(C195,Customers!$A$1:$A$1001,Customers!$C$1:$C$1001,,0)=0,"",_xlfn.XLOOKUP(C195,Customers!$A$1:$A$1001,Customers!$C$1:$C$1001,,0))</f>
        <v>#NAME?</v>
      </c>
      <c r="H195" s="2" t="e">
        <f ca="1">_xlfn.XLOOKUP(C195,Customers!$A$1:$A$1001,Customers!$G$1:$G$1001,,0)</f>
        <v>#NAME?</v>
      </c>
      <c r="I195" t="str">
        <f>INDEX(Products!$A$1:$G$49,MATCH(Orders!$D195,Products!$A$1:$A$49,0),MATCH(Orders!I$1,Products!$A$1:$G$1,0))</f>
        <v>Exc</v>
      </c>
      <c r="J195" t="str">
        <f>INDEX(Products!$A$1:$G$49,MATCH(Orders!$D195,Products!$A$1:$A$49,0),MATCH(Orders!J$1,Products!$A$1:$G$1,0))</f>
        <v>L</v>
      </c>
      <c r="K195" s="4">
        <f>INDEX(Products!$A$1:$G$49,MATCH(Orders!$D195,Products!$A$1:$A$49,0),MATCH(Orders!K$1,Products!$A$1:$G$1,0))</f>
        <v>1</v>
      </c>
      <c r="L195" s="5">
        <f>INDEX(Products!$A$1:$G$49,MATCH(Orders!$D195,Products!$A$1:$A$49,0),MATCH(Orders!L$1,Products!$A$1:$G$1,0))</f>
        <v>14.85</v>
      </c>
      <c r="M195" s="5">
        <f t="shared" ref="M195:M258" si="9">L195*E195</f>
        <v>44.55</v>
      </c>
      <c r="N195" t="str">
        <f t="shared" ref="N195:N258" si="10">IF(I195="Rob","Robusta",IF(I195="Exc","Excelsa",IF(I195="Ara","Arabica",IF(I195="Lib","Liberica",""))))</f>
        <v>Excelsa</v>
      </c>
      <c r="O195" t="str">
        <f t="shared" ref="O195:O258" si="11">IF(J195="M","Medium",IF(J195="L","Light",IF(J195="D","Dark","")))</f>
        <v>Light</v>
      </c>
      <c r="P195" t="e">
        <f ca="1">_xlfn.XLOOKUP(Orders[[#This Row],[Customer ID]],Customers!$A$1:$A$1001,Customers!$I$1:$I$1001,,0)</f>
        <v>#NAME?</v>
      </c>
    </row>
    <row r="196" spans="1:16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e">
        <f ca="1">_xlfn.XLOOKUP(C196,Customers!$A$1:$A$1001,Customers!$B$1:$B$1001,,0)</f>
        <v>#NAME?</v>
      </c>
      <c r="G196" s="2" t="e">
        <f ca="1">IF(_xlfn.XLOOKUP(C196,Customers!$A$1:$A$1001,Customers!$C$1:$C$1001,,0)=0,"",_xlfn.XLOOKUP(C196,Customers!$A$1:$A$1001,Customers!$C$1:$C$1001,,0))</f>
        <v>#NAME?</v>
      </c>
      <c r="H196" s="2" t="e">
        <f ca="1">_xlfn.XLOOKUP(C196,Customers!$A$1:$A$1001,Customers!$G$1:$G$1001,,0)</f>
        <v>#NAME?</v>
      </c>
      <c r="I196" t="str">
        <f>INDEX(Products!$A$1:$G$49,MATCH(Orders!$D196,Products!$A$1:$A$49,0),MATCH(Orders!I$1,Products!$A$1:$G$1,0))</f>
        <v>Exc</v>
      </c>
      <c r="J196" t="str">
        <f>INDEX(Products!$A$1:$G$49,MATCH(Orders!$D196,Products!$A$1:$A$49,0),MATCH(Orders!J$1,Products!$A$1:$G$1,0))</f>
        <v>D</v>
      </c>
      <c r="K196" s="4">
        <f>INDEX(Products!$A$1:$G$49,MATCH(Orders!$D196,Products!$A$1:$A$49,0),MATCH(Orders!K$1,Products!$A$1:$G$1,0))</f>
        <v>0.5</v>
      </c>
      <c r="L196" s="5">
        <f>INDEX(Products!$A$1:$G$49,MATCH(Orders!$D196,Products!$A$1:$A$49,0),MATCH(Orders!L$1,Products!$A$1:$G$1,0))</f>
        <v>7.29</v>
      </c>
      <c r="M196" s="5">
        <f t="shared" si="9"/>
        <v>36.450000000000003</v>
      </c>
      <c r="N196" t="str">
        <f t="shared" si="10"/>
        <v>Excelsa</v>
      </c>
      <c r="O196" t="str">
        <f t="shared" si="11"/>
        <v>Dark</v>
      </c>
      <c r="P196" t="e">
        <f ca="1">_xlfn.XLOOKUP(Orders[[#This Row],[Customer ID]],Customers!$A$1:$A$1001,Customers!$I$1:$I$1001,,0)</f>
        <v>#NAME?</v>
      </c>
    </row>
    <row r="197" spans="1:16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e">
        <f ca="1">_xlfn.XLOOKUP(C197,Customers!$A$1:$A$1001,Customers!$B$1:$B$1001,,0)</f>
        <v>#NAME?</v>
      </c>
      <c r="G197" s="2" t="e">
        <f ca="1">IF(_xlfn.XLOOKUP(C197,Customers!$A$1:$A$1001,Customers!$C$1:$C$1001,,0)=0,"",_xlfn.XLOOKUP(C197,Customers!$A$1:$A$1001,Customers!$C$1:$C$1001,,0))</f>
        <v>#NAME?</v>
      </c>
      <c r="H197" s="2" t="e">
        <f ca="1">_xlfn.XLOOKUP(C197,Customers!$A$1:$A$1001,Customers!$G$1:$G$1001,,0)</f>
        <v>#NAME?</v>
      </c>
      <c r="I197" t="str">
        <f>INDEX(Products!$A$1:$G$49,MATCH(Orders!$D197,Products!$A$1:$A$49,0),MATCH(Orders!I$1,Products!$A$1:$G$1,0))</f>
        <v>Ara</v>
      </c>
      <c r="J197" t="str">
        <f>INDEX(Products!$A$1:$G$49,MATCH(Orders!$D197,Products!$A$1:$A$49,0),MATCH(Orders!J$1,Products!$A$1:$G$1,0))</f>
        <v>L</v>
      </c>
      <c r="K197" s="4">
        <f>INDEX(Products!$A$1:$G$49,MATCH(Orders!$D197,Products!$A$1:$A$49,0),MATCH(Orders!K$1,Products!$A$1:$G$1,0))</f>
        <v>1</v>
      </c>
      <c r="L197" s="5">
        <f>INDEX(Products!$A$1:$G$49,MATCH(Orders!$D197,Products!$A$1:$A$49,0),MATCH(Orders!L$1,Products!$A$1:$G$1,0))</f>
        <v>12.95</v>
      </c>
      <c r="M197" s="5">
        <f t="shared" si="9"/>
        <v>38.849999999999994</v>
      </c>
      <c r="N197" t="str">
        <f t="shared" si="10"/>
        <v>Arabica</v>
      </c>
      <c r="O197" t="str">
        <f t="shared" si="11"/>
        <v>Light</v>
      </c>
      <c r="P197" t="e">
        <f ca="1">_xlfn.XLOOKUP(Orders[[#This Row],[Customer ID]],Customers!$A$1:$A$1001,Customers!$I$1:$I$1001,,0)</f>
        <v>#NAME?</v>
      </c>
    </row>
    <row r="198" spans="1:16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e">
        <f ca="1">_xlfn.XLOOKUP(C198,Customers!$A$1:$A$1001,Customers!$B$1:$B$1001,,0)</f>
        <v>#NAME?</v>
      </c>
      <c r="G198" s="2" t="e">
        <f ca="1">IF(_xlfn.XLOOKUP(C198,Customers!$A$1:$A$1001,Customers!$C$1:$C$1001,,0)=0,"",_xlfn.XLOOKUP(C198,Customers!$A$1:$A$1001,Customers!$C$1:$C$1001,,0))</f>
        <v>#NAME?</v>
      </c>
      <c r="H198" s="2" t="e">
        <f ca="1">_xlfn.XLOOKUP(C198,Customers!$A$1:$A$1001,Customers!$G$1:$G$1001,,0)</f>
        <v>#NAME?</v>
      </c>
      <c r="I198" t="str">
        <f>INDEX(Products!$A$1:$G$49,MATCH(Orders!$D198,Products!$A$1:$A$49,0),MATCH(Orders!I$1,Products!$A$1:$G$1,0))</f>
        <v>Exc</v>
      </c>
      <c r="J198" t="str">
        <f>INDEX(Products!$A$1:$G$49,MATCH(Orders!$D198,Products!$A$1:$A$49,0),MATCH(Orders!J$1,Products!$A$1:$G$1,0))</f>
        <v>L</v>
      </c>
      <c r="K198" s="4">
        <f>INDEX(Products!$A$1:$G$49,MATCH(Orders!$D198,Products!$A$1:$A$49,0),MATCH(Orders!K$1,Products!$A$1:$G$1,0))</f>
        <v>0.5</v>
      </c>
      <c r="L198" s="5">
        <f>INDEX(Products!$A$1:$G$49,MATCH(Orders!$D198,Products!$A$1:$A$49,0),MATCH(Orders!L$1,Products!$A$1:$G$1,0))</f>
        <v>8.91</v>
      </c>
      <c r="M198" s="5">
        <f t="shared" si="9"/>
        <v>53.46</v>
      </c>
      <c r="N198" t="str">
        <f t="shared" si="10"/>
        <v>Excelsa</v>
      </c>
      <c r="O198" t="str">
        <f t="shared" si="11"/>
        <v>Light</v>
      </c>
      <c r="P198" t="e">
        <f ca="1">_xlfn.XLOOKUP(Orders[[#This Row],[Customer ID]],Customers!$A$1:$A$1001,Customers!$I$1:$I$1001,,0)</f>
        <v>#NAME?</v>
      </c>
    </row>
    <row r="199" spans="1:16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e">
        <f ca="1">_xlfn.XLOOKUP(C199,Customers!$A$1:$A$1001,Customers!$B$1:$B$1001,,0)</f>
        <v>#NAME?</v>
      </c>
      <c r="G199" s="2" t="e">
        <f ca="1">IF(_xlfn.XLOOKUP(C199,Customers!$A$1:$A$1001,Customers!$C$1:$C$1001,,0)=0,"",_xlfn.XLOOKUP(C199,Customers!$A$1:$A$1001,Customers!$C$1:$C$1001,,0))</f>
        <v>#NAME?</v>
      </c>
      <c r="H199" s="2" t="e">
        <f ca="1">_xlfn.XLOOKUP(C199,Customers!$A$1:$A$1001,Customers!$G$1:$G$1001,,0)</f>
        <v>#NAME?</v>
      </c>
      <c r="I199" t="str">
        <f>INDEX(Products!$A$1:$G$49,MATCH(Orders!$D199,Products!$A$1:$A$49,0),MATCH(Orders!I$1,Products!$A$1:$G$1,0))</f>
        <v>Lib</v>
      </c>
      <c r="J199" t="str">
        <f>INDEX(Products!$A$1:$G$49,MATCH(Orders!$D199,Products!$A$1:$A$49,0),MATCH(Orders!J$1,Products!$A$1:$G$1,0))</f>
        <v>D</v>
      </c>
      <c r="K199" s="4">
        <f>INDEX(Products!$A$1:$G$49,MATCH(Orders!$D199,Products!$A$1:$A$49,0),MATCH(Orders!K$1,Products!$A$1:$G$1,0))</f>
        <v>2.5</v>
      </c>
      <c r="L199" s="5">
        <f>INDEX(Products!$A$1:$G$49,MATCH(Orders!$D199,Products!$A$1:$A$49,0),MATCH(Orders!L$1,Products!$A$1:$G$1,0))</f>
        <v>29.784999999999997</v>
      </c>
      <c r="M199" s="5">
        <f t="shared" si="9"/>
        <v>59.569999999999993</v>
      </c>
      <c r="N199" t="str">
        <f t="shared" si="10"/>
        <v>Liberica</v>
      </c>
      <c r="O199" t="str">
        <f t="shared" si="11"/>
        <v>Dark</v>
      </c>
      <c r="P199" t="e">
        <f ca="1">_xlfn.XLOOKUP(Orders[[#This Row],[Customer ID]],Customers!$A$1:$A$1001,Customers!$I$1:$I$1001,,0)</f>
        <v>#NAME?</v>
      </c>
    </row>
    <row r="200" spans="1:16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e">
        <f ca="1">_xlfn.XLOOKUP(C200,Customers!$A$1:$A$1001,Customers!$B$1:$B$1001,,0)</f>
        <v>#NAME?</v>
      </c>
      <c r="G200" s="2" t="e">
        <f ca="1">IF(_xlfn.XLOOKUP(C200,Customers!$A$1:$A$1001,Customers!$C$1:$C$1001,,0)=0,"",_xlfn.XLOOKUP(C200,Customers!$A$1:$A$1001,Customers!$C$1:$C$1001,,0))</f>
        <v>#NAME?</v>
      </c>
      <c r="H200" s="2" t="e">
        <f ca="1">_xlfn.XLOOKUP(C200,Customers!$A$1:$A$1001,Customers!$G$1:$G$1001,,0)</f>
        <v>#NAME?</v>
      </c>
      <c r="I200" t="str">
        <f>INDEX(Products!$A$1:$G$49,MATCH(Orders!$D200,Products!$A$1:$A$49,0),MATCH(Orders!I$1,Products!$A$1:$G$1,0))</f>
        <v>Lib</v>
      </c>
      <c r="J200" t="str">
        <f>INDEX(Products!$A$1:$G$49,MATCH(Orders!$D200,Products!$A$1:$A$49,0),MATCH(Orders!J$1,Products!$A$1:$G$1,0))</f>
        <v>D</v>
      </c>
      <c r="K200" s="4">
        <f>INDEX(Products!$A$1:$G$49,MATCH(Orders!$D200,Products!$A$1:$A$49,0),MATCH(Orders!K$1,Products!$A$1:$G$1,0))</f>
        <v>2.5</v>
      </c>
      <c r="L200" s="5">
        <f>INDEX(Products!$A$1:$G$49,MATCH(Orders!$D200,Products!$A$1:$A$49,0),MATCH(Orders!L$1,Products!$A$1:$G$1,0))</f>
        <v>29.784999999999997</v>
      </c>
      <c r="M200" s="5">
        <f t="shared" si="9"/>
        <v>89.35499999999999</v>
      </c>
      <c r="N200" t="str">
        <f t="shared" si="10"/>
        <v>Liberica</v>
      </c>
      <c r="O200" t="str">
        <f t="shared" si="11"/>
        <v>Dark</v>
      </c>
      <c r="P200" t="e">
        <f ca="1">_xlfn.XLOOKUP(Orders[[#This Row],[Customer ID]],Customers!$A$1:$A$1001,Customers!$I$1:$I$1001,,0)</f>
        <v>#NAME?</v>
      </c>
    </row>
    <row r="201" spans="1:16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e">
        <f ca="1">_xlfn.XLOOKUP(C201,Customers!$A$1:$A$1001,Customers!$B$1:$B$1001,,0)</f>
        <v>#NAME?</v>
      </c>
      <c r="G201" s="2" t="e">
        <f ca="1">IF(_xlfn.XLOOKUP(C201,Customers!$A$1:$A$1001,Customers!$C$1:$C$1001,,0)=0,"",_xlfn.XLOOKUP(C201,Customers!$A$1:$A$1001,Customers!$C$1:$C$1001,,0))</f>
        <v>#NAME?</v>
      </c>
      <c r="H201" s="2" t="e">
        <f ca="1">_xlfn.XLOOKUP(C201,Customers!$A$1:$A$1001,Customers!$G$1:$G$1001,,0)</f>
        <v>#NAME?</v>
      </c>
      <c r="I201" t="str">
        <f>INDEX(Products!$A$1:$G$49,MATCH(Orders!$D201,Products!$A$1:$A$49,0),MATCH(Orders!I$1,Products!$A$1:$G$1,0))</f>
        <v>Lib</v>
      </c>
      <c r="J201" t="str">
        <f>INDEX(Products!$A$1:$G$49,MATCH(Orders!$D201,Products!$A$1:$A$49,0),MATCH(Orders!J$1,Products!$A$1:$G$1,0))</f>
        <v>L</v>
      </c>
      <c r="K201" s="4">
        <f>INDEX(Products!$A$1:$G$49,MATCH(Orders!$D201,Products!$A$1:$A$49,0),MATCH(Orders!K$1,Products!$A$1:$G$1,0))</f>
        <v>0.5</v>
      </c>
      <c r="L201" s="5">
        <f>INDEX(Products!$A$1:$G$49,MATCH(Orders!$D201,Products!$A$1:$A$49,0),MATCH(Orders!L$1,Products!$A$1:$G$1,0))</f>
        <v>9.51</v>
      </c>
      <c r="M201" s="5">
        <f t="shared" si="9"/>
        <v>38.04</v>
      </c>
      <c r="N201" t="str">
        <f t="shared" si="10"/>
        <v>Liberica</v>
      </c>
      <c r="O201" t="str">
        <f t="shared" si="11"/>
        <v>Light</v>
      </c>
      <c r="P201" t="e">
        <f ca="1">_xlfn.XLOOKUP(Orders[[#This Row],[Customer ID]],Customers!$A$1:$A$1001,Customers!$I$1:$I$1001,,0)</f>
        <v>#NAME?</v>
      </c>
    </row>
    <row r="202" spans="1:16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e">
        <f ca="1">_xlfn.XLOOKUP(C202,Customers!$A$1:$A$1001,Customers!$B$1:$B$1001,,0)</f>
        <v>#NAME?</v>
      </c>
      <c r="G202" s="2" t="e">
        <f ca="1">IF(_xlfn.XLOOKUP(C202,Customers!$A$1:$A$1001,Customers!$C$1:$C$1001,,0)=0,"",_xlfn.XLOOKUP(C202,Customers!$A$1:$A$1001,Customers!$C$1:$C$1001,,0))</f>
        <v>#NAME?</v>
      </c>
      <c r="H202" s="2" t="e">
        <f ca="1">_xlfn.XLOOKUP(C202,Customers!$A$1:$A$1001,Customers!$G$1:$G$1001,,0)</f>
        <v>#NAME?</v>
      </c>
      <c r="I202" t="str">
        <f>INDEX(Products!$A$1:$G$49,MATCH(Orders!$D202,Products!$A$1:$A$49,0),MATCH(Orders!I$1,Products!$A$1:$G$1,0))</f>
        <v>Exc</v>
      </c>
      <c r="J202" t="str">
        <f>INDEX(Products!$A$1:$G$49,MATCH(Orders!$D202,Products!$A$1:$A$49,0),MATCH(Orders!J$1,Products!$A$1:$G$1,0))</f>
        <v>M</v>
      </c>
      <c r="K202" s="4">
        <f>INDEX(Products!$A$1:$G$49,MATCH(Orders!$D202,Products!$A$1:$A$49,0),MATCH(Orders!K$1,Products!$A$1:$G$1,0))</f>
        <v>1</v>
      </c>
      <c r="L202" s="5">
        <f>INDEX(Products!$A$1:$G$49,MATCH(Orders!$D202,Products!$A$1:$A$49,0),MATCH(Orders!L$1,Products!$A$1:$G$1,0))</f>
        <v>13.75</v>
      </c>
      <c r="M202" s="5">
        <f t="shared" si="9"/>
        <v>41.25</v>
      </c>
      <c r="N202" t="str">
        <f t="shared" si="10"/>
        <v>Excelsa</v>
      </c>
      <c r="O202" t="str">
        <f t="shared" si="11"/>
        <v>Medium</v>
      </c>
      <c r="P202" t="e">
        <f ca="1">_xlfn.XLOOKUP(Orders[[#This Row],[Customer ID]],Customers!$A$1:$A$1001,Customers!$I$1:$I$1001,,0)</f>
        <v>#NAME?</v>
      </c>
    </row>
    <row r="203" spans="1:16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e">
        <f ca="1">_xlfn.XLOOKUP(C203,Customers!$A$1:$A$1001,Customers!$B$1:$B$1001,,0)</f>
        <v>#NAME?</v>
      </c>
      <c r="G203" s="2" t="e">
        <f ca="1">IF(_xlfn.XLOOKUP(C203,Customers!$A$1:$A$1001,Customers!$C$1:$C$1001,,0)=0,"",_xlfn.XLOOKUP(C203,Customers!$A$1:$A$1001,Customers!$C$1:$C$1001,,0))</f>
        <v>#NAME?</v>
      </c>
      <c r="H203" s="2" t="e">
        <f ca="1">_xlfn.XLOOKUP(C203,Customers!$A$1:$A$1001,Customers!$G$1:$G$1001,,0)</f>
        <v>#NAME?</v>
      </c>
      <c r="I203" t="str">
        <f>INDEX(Products!$A$1:$G$49,MATCH(Orders!$D203,Products!$A$1:$A$49,0),MATCH(Orders!I$1,Products!$A$1:$G$1,0))</f>
        <v>Lib</v>
      </c>
      <c r="J203" t="str">
        <f>INDEX(Products!$A$1:$G$49,MATCH(Orders!$D203,Products!$A$1:$A$49,0),MATCH(Orders!J$1,Products!$A$1:$G$1,0))</f>
        <v>L</v>
      </c>
      <c r="K203" s="4">
        <f>INDEX(Products!$A$1:$G$49,MATCH(Orders!$D203,Products!$A$1:$A$49,0),MATCH(Orders!K$1,Products!$A$1:$G$1,0))</f>
        <v>0.5</v>
      </c>
      <c r="L203" s="5">
        <f>INDEX(Products!$A$1:$G$49,MATCH(Orders!$D203,Products!$A$1:$A$49,0),MATCH(Orders!L$1,Products!$A$1:$G$1,0))</f>
        <v>9.51</v>
      </c>
      <c r="M203" s="5">
        <f t="shared" si="9"/>
        <v>57.06</v>
      </c>
      <c r="N203" t="str">
        <f t="shared" si="10"/>
        <v>Liberica</v>
      </c>
      <c r="O203" t="str">
        <f t="shared" si="11"/>
        <v>Light</v>
      </c>
      <c r="P203" t="e">
        <f ca="1">_xlfn.XLOOKUP(Orders[[#This Row],[Customer ID]],Customers!$A$1:$A$1001,Customers!$I$1:$I$1001,,0)</f>
        <v>#NAME?</v>
      </c>
    </row>
    <row r="204" spans="1:16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e">
        <f ca="1">_xlfn.XLOOKUP(C204,Customers!$A$1:$A$1001,Customers!$B$1:$B$1001,,0)</f>
        <v>#NAME?</v>
      </c>
      <c r="G204" s="2" t="e">
        <f ca="1">IF(_xlfn.XLOOKUP(C204,Customers!$A$1:$A$1001,Customers!$C$1:$C$1001,,0)=0,"",_xlfn.XLOOKUP(C204,Customers!$A$1:$A$1001,Customers!$C$1:$C$1001,,0))</f>
        <v>#NAME?</v>
      </c>
      <c r="H204" s="2" t="e">
        <f ca="1">_xlfn.XLOOKUP(C204,Customers!$A$1:$A$1001,Customers!$G$1:$G$1001,,0)</f>
        <v>#NAME?</v>
      </c>
      <c r="I204" t="str">
        <f>INDEX(Products!$A$1:$G$49,MATCH(Orders!$D204,Products!$A$1:$A$49,0),MATCH(Orders!I$1,Products!$A$1:$G$1,0))</f>
        <v>Lib</v>
      </c>
      <c r="J204" t="str">
        <f>INDEX(Products!$A$1:$G$49,MATCH(Orders!$D204,Products!$A$1:$A$49,0),MATCH(Orders!J$1,Products!$A$1:$G$1,0))</f>
        <v>D</v>
      </c>
      <c r="K204" s="4">
        <f>INDEX(Products!$A$1:$G$49,MATCH(Orders!$D204,Products!$A$1:$A$49,0),MATCH(Orders!K$1,Products!$A$1:$G$1,0))</f>
        <v>2.5</v>
      </c>
      <c r="L204" s="5">
        <f>INDEX(Products!$A$1:$G$49,MATCH(Orders!$D204,Products!$A$1:$A$49,0),MATCH(Orders!L$1,Products!$A$1:$G$1,0))</f>
        <v>29.784999999999997</v>
      </c>
      <c r="M204" s="5">
        <f t="shared" si="9"/>
        <v>178.70999999999998</v>
      </c>
      <c r="N204" t="str">
        <f t="shared" si="10"/>
        <v>Liberica</v>
      </c>
      <c r="O204" t="str">
        <f t="shared" si="11"/>
        <v>Dark</v>
      </c>
      <c r="P204" t="e">
        <f ca="1">_xlfn.XLOOKUP(Orders[[#This Row],[Customer ID]],Customers!$A$1:$A$1001,Customers!$I$1:$I$1001,,0)</f>
        <v>#NAME?</v>
      </c>
    </row>
    <row r="205" spans="1:16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e">
        <f ca="1">_xlfn.XLOOKUP(C205,Customers!$A$1:$A$1001,Customers!$B$1:$B$1001,,0)</f>
        <v>#NAME?</v>
      </c>
      <c r="G205" s="2" t="e">
        <f ca="1">IF(_xlfn.XLOOKUP(C205,Customers!$A$1:$A$1001,Customers!$C$1:$C$1001,,0)=0,"",_xlfn.XLOOKUP(C205,Customers!$A$1:$A$1001,Customers!$C$1:$C$1001,,0))</f>
        <v>#NAME?</v>
      </c>
      <c r="H205" s="2" t="e">
        <f ca="1">_xlfn.XLOOKUP(C205,Customers!$A$1:$A$1001,Customers!$G$1:$G$1001,,0)</f>
        <v>#NAME?</v>
      </c>
      <c r="I205" t="str">
        <f>INDEX(Products!$A$1:$G$49,MATCH(Orders!$D205,Products!$A$1:$A$49,0),MATCH(Orders!I$1,Products!$A$1:$G$1,0))</f>
        <v>Lib</v>
      </c>
      <c r="J205" t="str">
        <f>INDEX(Products!$A$1:$G$49,MATCH(Orders!$D205,Products!$A$1:$A$49,0),MATCH(Orders!J$1,Products!$A$1:$G$1,0))</f>
        <v>L</v>
      </c>
      <c r="K205" s="4">
        <f>INDEX(Products!$A$1:$G$49,MATCH(Orders!$D205,Products!$A$1:$A$49,0),MATCH(Orders!K$1,Products!$A$1:$G$1,0))</f>
        <v>0.2</v>
      </c>
      <c r="L205" s="5">
        <f>INDEX(Products!$A$1:$G$49,MATCH(Orders!$D205,Products!$A$1:$A$49,0),MATCH(Orders!L$1,Products!$A$1:$G$1,0))</f>
        <v>4.7549999999999999</v>
      </c>
      <c r="M205" s="5">
        <f t="shared" si="9"/>
        <v>4.7549999999999999</v>
      </c>
      <c r="N205" t="str">
        <f t="shared" si="10"/>
        <v>Liberica</v>
      </c>
      <c r="O205" t="str">
        <f t="shared" si="11"/>
        <v>Light</v>
      </c>
      <c r="P205" t="e">
        <f ca="1">_xlfn.XLOOKUP(Orders[[#This Row],[Customer ID]],Customers!$A$1:$A$1001,Customers!$I$1:$I$1001,,0)</f>
        <v>#NAME?</v>
      </c>
    </row>
    <row r="206" spans="1:16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e">
        <f ca="1">_xlfn.XLOOKUP(C206,Customers!$A$1:$A$1001,Customers!$B$1:$B$1001,,0)</f>
        <v>#NAME?</v>
      </c>
      <c r="G206" s="2" t="e">
        <f ca="1">IF(_xlfn.XLOOKUP(C206,Customers!$A$1:$A$1001,Customers!$C$1:$C$1001,,0)=0,"",_xlfn.XLOOKUP(C206,Customers!$A$1:$A$1001,Customers!$C$1:$C$1001,,0))</f>
        <v>#NAME?</v>
      </c>
      <c r="H206" s="2" t="e">
        <f ca="1">_xlfn.XLOOKUP(C206,Customers!$A$1:$A$1001,Customers!$G$1:$G$1001,,0)</f>
        <v>#NAME?</v>
      </c>
      <c r="I206" t="str">
        <f>INDEX(Products!$A$1:$G$49,MATCH(Orders!$D206,Products!$A$1:$A$49,0),MATCH(Orders!I$1,Products!$A$1:$G$1,0))</f>
        <v>Exc</v>
      </c>
      <c r="J206" t="str">
        <f>INDEX(Products!$A$1:$G$49,MATCH(Orders!$D206,Products!$A$1:$A$49,0),MATCH(Orders!J$1,Products!$A$1:$G$1,0))</f>
        <v>M</v>
      </c>
      <c r="K206" s="4">
        <f>INDEX(Products!$A$1:$G$49,MATCH(Orders!$D206,Products!$A$1:$A$49,0),MATCH(Orders!K$1,Products!$A$1:$G$1,0))</f>
        <v>1</v>
      </c>
      <c r="L206" s="5">
        <f>INDEX(Products!$A$1:$G$49,MATCH(Orders!$D206,Products!$A$1:$A$49,0),MATCH(Orders!L$1,Products!$A$1:$G$1,0))</f>
        <v>13.75</v>
      </c>
      <c r="M206" s="5">
        <f t="shared" si="9"/>
        <v>82.5</v>
      </c>
      <c r="N206" t="str">
        <f t="shared" si="10"/>
        <v>Excelsa</v>
      </c>
      <c r="O206" t="str">
        <f t="shared" si="11"/>
        <v>Medium</v>
      </c>
      <c r="P206" t="e">
        <f ca="1">_xlfn.XLOOKUP(Orders[[#This Row],[Customer ID]],Customers!$A$1:$A$1001,Customers!$I$1:$I$1001,,0)</f>
        <v>#NAME?</v>
      </c>
    </row>
    <row r="207" spans="1:16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e">
        <f ca="1">_xlfn.XLOOKUP(C207,Customers!$A$1:$A$1001,Customers!$B$1:$B$1001,,0)</f>
        <v>#NAME?</v>
      </c>
      <c r="G207" s="2" t="e">
        <f ca="1">IF(_xlfn.XLOOKUP(C207,Customers!$A$1:$A$1001,Customers!$C$1:$C$1001,,0)=0,"",_xlfn.XLOOKUP(C207,Customers!$A$1:$A$1001,Customers!$C$1:$C$1001,,0))</f>
        <v>#NAME?</v>
      </c>
      <c r="H207" s="2" t="e">
        <f ca="1">_xlfn.XLOOKUP(C207,Customers!$A$1:$A$1001,Customers!$G$1:$G$1001,,0)</f>
        <v>#NAME?</v>
      </c>
      <c r="I207" t="str">
        <f>INDEX(Products!$A$1:$G$49,MATCH(Orders!$D207,Products!$A$1:$A$49,0),MATCH(Orders!I$1,Products!$A$1:$G$1,0))</f>
        <v>Rob</v>
      </c>
      <c r="J207" t="str">
        <f>INDEX(Products!$A$1:$G$49,MATCH(Orders!$D207,Products!$A$1:$A$49,0),MATCH(Orders!J$1,Products!$A$1:$G$1,0))</f>
        <v>D</v>
      </c>
      <c r="K207" s="4">
        <f>INDEX(Products!$A$1:$G$49,MATCH(Orders!$D207,Products!$A$1:$A$49,0),MATCH(Orders!K$1,Products!$A$1:$G$1,0))</f>
        <v>0.2</v>
      </c>
      <c r="L207" s="5">
        <f>INDEX(Products!$A$1:$G$49,MATCH(Orders!$D207,Products!$A$1:$A$49,0),MATCH(Orders!L$1,Products!$A$1:$G$1,0))</f>
        <v>2.6849999999999996</v>
      </c>
      <c r="M207" s="5">
        <f t="shared" si="9"/>
        <v>8.0549999999999997</v>
      </c>
      <c r="N207" t="str">
        <f t="shared" si="10"/>
        <v>Robusta</v>
      </c>
      <c r="O207" t="str">
        <f t="shared" si="11"/>
        <v>Dark</v>
      </c>
      <c r="P207" t="e">
        <f ca="1">_xlfn.XLOOKUP(Orders[[#This Row],[Customer ID]],Customers!$A$1:$A$1001,Customers!$I$1:$I$1001,,0)</f>
        <v>#NAME?</v>
      </c>
    </row>
    <row r="208" spans="1:16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e">
        <f ca="1">_xlfn.XLOOKUP(C208,Customers!$A$1:$A$1001,Customers!$B$1:$B$1001,,0)</f>
        <v>#NAME?</v>
      </c>
      <c r="G208" s="2" t="e">
        <f ca="1">IF(_xlfn.XLOOKUP(C208,Customers!$A$1:$A$1001,Customers!$C$1:$C$1001,,0)=0,"",_xlfn.XLOOKUP(C208,Customers!$A$1:$A$1001,Customers!$C$1:$C$1001,,0))</f>
        <v>#NAME?</v>
      </c>
      <c r="H208" s="2" t="e">
        <f ca="1">_xlfn.XLOOKUP(C208,Customers!$A$1:$A$1001,Customers!$G$1:$G$1001,,0)</f>
        <v>#NAME?</v>
      </c>
      <c r="I208" t="str">
        <f>INDEX(Products!$A$1:$G$49,MATCH(Orders!$D208,Products!$A$1:$A$49,0),MATCH(Orders!I$1,Products!$A$1:$G$1,0))</f>
        <v>Ara</v>
      </c>
      <c r="J208" t="str">
        <f>INDEX(Products!$A$1:$G$49,MATCH(Orders!$D208,Products!$A$1:$A$49,0),MATCH(Orders!J$1,Products!$A$1:$G$1,0))</f>
        <v>M</v>
      </c>
      <c r="K208" s="4">
        <f>INDEX(Products!$A$1:$G$49,MATCH(Orders!$D208,Products!$A$1:$A$49,0),MATCH(Orders!K$1,Products!$A$1:$G$1,0))</f>
        <v>1</v>
      </c>
      <c r="L208" s="5">
        <f>INDEX(Products!$A$1:$G$49,MATCH(Orders!$D208,Products!$A$1:$A$49,0),MATCH(Orders!L$1,Products!$A$1:$G$1,0))</f>
        <v>11.25</v>
      </c>
      <c r="M208" s="5">
        <f t="shared" si="9"/>
        <v>22.5</v>
      </c>
      <c r="N208" t="str">
        <f t="shared" si="10"/>
        <v>Arabica</v>
      </c>
      <c r="O208" t="str">
        <f t="shared" si="11"/>
        <v>Medium</v>
      </c>
      <c r="P208" t="e">
        <f ca="1">_xlfn.XLOOKUP(Orders[[#This Row],[Customer ID]],Customers!$A$1:$A$1001,Customers!$I$1:$I$1001,,0)</f>
        <v>#NAME?</v>
      </c>
    </row>
    <row r="209" spans="1:16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e">
        <f ca="1">_xlfn.XLOOKUP(C209,Customers!$A$1:$A$1001,Customers!$B$1:$B$1001,,0)</f>
        <v>#NAME?</v>
      </c>
      <c r="G209" s="2" t="e">
        <f ca="1">IF(_xlfn.XLOOKUP(C209,Customers!$A$1:$A$1001,Customers!$C$1:$C$1001,,0)=0,"",_xlfn.XLOOKUP(C209,Customers!$A$1:$A$1001,Customers!$C$1:$C$1001,,0))</f>
        <v>#NAME?</v>
      </c>
      <c r="H209" s="2" t="e">
        <f ca="1">_xlfn.XLOOKUP(C209,Customers!$A$1:$A$1001,Customers!$G$1:$G$1001,,0)</f>
        <v>#NAME?</v>
      </c>
      <c r="I209" t="str">
        <f>INDEX(Products!$A$1:$G$49,MATCH(Orders!$D209,Products!$A$1:$A$49,0),MATCH(Orders!I$1,Products!$A$1:$G$1,0))</f>
        <v>Ara</v>
      </c>
      <c r="J209" t="str">
        <f>INDEX(Products!$A$1:$G$49,MATCH(Orders!$D209,Products!$A$1:$A$49,0),MATCH(Orders!J$1,Products!$A$1:$G$1,0))</f>
        <v>M</v>
      </c>
      <c r="K209" s="4">
        <f>INDEX(Products!$A$1:$G$49,MATCH(Orders!$D209,Products!$A$1:$A$49,0),MATCH(Orders!K$1,Products!$A$1:$G$1,0))</f>
        <v>0.5</v>
      </c>
      <c r="L209" s="5">
        <f>INDEX(Products!$A$1:$G$49,MATCH(Orders!$D209,Products!$A$1:$A$49,0),MATCH(Orders!L$1,Products!$A$1:$G$1,0))</f>
        <v>6.75</v>
      </c>
      <c r="M209" s="5">
        <f t="shared" si="9"/>
        <v>40.5</v>
      </c>
      <c r="N209" t="str">
        <f t="shared" si="10"/>
        <v>Arabica</v>
      </c>
      <c r="O209" t="str">
        <f t="shared" si="11"/>
        <v>Medium</v>
      </c>
      <c r="P209" t="e">
        <f ca="1">_xlfn.XLOOKUP(Orders[[#This Row],[Customer ID]],Customers!$A$1:$A$1001,Customers!$I$1:$I$1001,,0)</f>
        <v>#NAME?</v>
      </c>
    </row>
    <row r="210" spans="1:16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e">
        <f ca="1">_xlfn.XLOOKUP(C210,Customers!$A$1:$A$1001,Customers!$B$1:$B$1001,,0)</f>
        <v>#NAME?</v>
      </c>
      <c r="G210" s="2" t="e">
        <f ca="1">IF(_xlfn.XLOOKUP(C210,Customers!$A$1:$A$1001,Customers!$C$1:$C$1001,,0)=0,"",_xlfn.XLOOKUP(C210,Customers!$A$1:$A$1001,Customers!$C$1:$C$1001,,0))</f>
        <v>#NAME?</v>
      </c>
      <c r="H210" s="2" t="e">
        <f ca="1">_xlfn.XLOOKUP(C210,Customers!$A$1:$A$1001,Customers!$G$1:$G$1001,,0)</f>
        <v>#NAME?</v>
      </c>
      <c r="I210" t="str">
        <f>INDEX(Products!$A$1:$G$49,MATCH(Orders!$D210,Products!$A$1:$A$49,0),MATCH(Orders!I$1,Products!$A$1:$G$1,0))</f>
        <v>Exc</v>
      </c>
      <c r="J210" t="str">
        <f>INDEX(Products!$A$1:$G$49,MATCH(Orders!$D210,Products!$A$1:$A$49,0),MATCH(Orders!J$1,Products!$A$1:$G$1,0))</f>
        <v>D</v>
      </c>
      <c r="K210" s="4">
        <f>INDEX(Products!$A$1:$G$49,MATCH(Orders!$D210,Products!$A$1:$A$49,0),MATCH(Orders!K$1,Products!$A$1:$G$1,0))</f>
        <v>0.5</v>
      </c>
      <c r="L210" s="5">
        <f>INDEX(Products!$A$1:$G$49,MATCH(Orders!$D210,Products!$A$1:$A$49,0),MATCH(Orders!L$1,Products!$A$1:$G$1,0))</f>
        <v>7.29</v>
      </c>
      <c r="M210" s="5">
        <f t="shared" si="9"/>
        <v>29.16</v>
      </c>
      <c r="N210" t="str">
        <f t="shared" si="10"/>
        <v>Excelsa</v>
      </c>
      <c r="O210" t="str">
        <f t="shared" si="11"/>
        <v>Dark</v>
      </c>
      <c r="P210" t="e">
        <f ca="1">_xlfn.XLOOKUP(Orders[[#This Row],[Customer ID]],Customers!$A$1:$A$1001,Customers!$I$1:$I$1001,,0)</f>
        <v>#NAME?</v>
      </c>
    </row>
    <row r="211" spans="1:16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e">
        <f ca="1">_xlfn.XLOOKUP(C211,Customers!$A$1:$A$1001,Customers!$B$1:$B$1001,,0)</f>
        <v>#NAME?</v>
      </c>
      <c r="G211" s="2" t="e">
        <f ca="1">IF(_xlfn.XLOOKUP(C211,Customers!$A$1:$A$1001,Customers!$C$1:$C$1001,,0)=0,"",_xlfn.XLOOKUP(C211,Customers!$A$1:$A$1001,Customers!$C$1:$C$1001,,0))</f>
        <v>#NAME?</v>
      </c>
      <c r="H211" s="2" t="e">
        <f ca="1">_xlfn.XLOOKUP(C211,Customers!$A$1:$A$1001,Customers!$G$1:$G$1001,,0)</f>
        <v>#NAME?</v>
      </c>
      <c r="I211" t="str">
        <f>INDEX(Products!$A$1:$G$49,MATCH(Orders!$D211,Products!$A$1:$A$49,0),MATCH(Orders!I$1,Products!$A$1:$G$1,0))</f>
        <v>Ara</v>
      </c>
      <c r="J211" t="str">
        <f>INDEX(Products!$A$1:$G$49,MATCH(Orders!$D211,Products!$A$1:$A$49,0),MATCH(Orders!J$1,Products!$A$1:$G$1,0))</f>
        <v>M</v>
      </c>
      <c r="K211" s="4">
        <f>INDEX(Products!$A$1:$G$49,MATCH(Orders!$D211,Products!$A$1:$A$49,0),MATCH(Orders!K$1,Products!$A$1:$G$1,0))</f>
        <v>0.5</v>
      </c>
      <c r="L211" s="5">
        <f>INDEX(Products!$A$1:$G$49,MATCH(Orders!$D211,Products!$A$1:$A$49,0),MATCH(Orders!L$1,Products!$A$1:$G$1,0))</f>
        <v>6.75</v>
      </c>
      <c r="M211" s="5">
        <f t="shared" si="9"/>
        <v>6.75</v>
      </c>
      <c r="N211" t="str">
        <f t="shared" si="10"/>
        <v>Arabica</v>
      </c>
      <c r="O211" t="str">
        <f t="shared" si="11"/>
        <v>Medium</v>
      </c>
      <c r="P211" t="e">
        <f ca="1">_xlfn.XLOOKUP(Orders[[#This Row],[Customer ID]],Customers!$A$1:$A$1001,Customers!$I$1:$I$1001,,0)</f>
        <v>#NAME?</v>
      </c>
    </row>
    <row r="212" spans="1:16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e">
        <f ca="1">_xlfn.XLOOKUP(C212,Customers!$A$1:$A$1001,Customers!$B$1:$B$1001,,0)</f>
        <v>#NAME?</v>
      </c>
      <c r="G212" s="2" t="e">
        <f ca="1">IF(_xlfn.XLOOKUP(C212,Customers!$A$1:$A$1001,Customers!$C$1:$C$1001,,0)=0,"",_xlfn.XLOOKUP(C212,Customers!$A$1:$A$1001,Customers!$C$1:$C$1001,,0))</f>
        <v>#NAME?</v>
      </c>
      <c r="H212" s="2" t="e">
        <f ca="1">_xlfn.XLOOKUP(C212,Customers!$A$1:$A$1001,Customers!$G$1:$G$1001,,0)</f>
        <v>#NAME?</v>
      </c>
      <c r="I212" t="str">
        <f>INDEX(Products!$A$1:$G$49,MATCH(Orders!$D212,Products!$A$1:$A$49,0),MATCH(Orders!I$1,Products!$A$1:$G$1,0))</f>
        <v>Lib</v>
      </c>
      <c r="J212" t="str">
        <f>INDEX(Products!$A$1:$G$49,MATCH(Orders!$D212,Products!$A$1:$A$49,0),MATCH(Orders!J$1,Products!$A$1:$G$1,0))</f>
        <v>D</v>
      </c>
      <c r="K212" s="4">
        <f>INDEX(Products!$A$1:$G$49,MATCH(Orders!$D212,Products!$A$1:$A$49,0),MATCH(Orders!K$1,Products!$A$1:$G$1,0))</f>
        <v>1</v>
      </c>
      <c r="L212" s="5">
        <f>INDEX(Products!$A$1:$G$49,MATCH(Orders!$D212,Products!$A$1:$A$49,0),MATCH(Orders!L$1,Products!$A$1:$G$1,0))</f>
        <v>12.95</v>
      </c>
      <c r="M212" s="5">
        <f t="shared" si="9"/>
        <v>51.8</v>
      </c>
      <c r="N212" t="str">
        <f t="shared" si="10"/>
        <v>Liberica</v>
      </c>
      <c r="O212" t="str">
        <f t="shared" si="11"/>
        <v>Dark</v>
      </c>
      <c r="P212" t="e">
        <f ca="1">_xlfn.XLOOKUP(Orders[[#This Row],[Customer ID]],Customers!$A$1:$A$1001,Customers!$I$1:$I$1001,,0)</f>
        <v>#NAME?</v>
      </c>
    </row>
    <row r="213" spans="1:16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e">
        <f ca="1">_xlfn.XLOOKUP(C213,Customers!$A$1:$A$1001,Customers!$B$1:$B$1001,,0)</f>
        <v>#NAME?</v>
      </c>
      <c r="G213" s="2" t="e">
        <f ca="1">IF(_xlfn.XLOOKUP(C213,Customers!$A$1:$A$1001,Customers!$C$1:$C$1001,,0)=0,"",_xlfn.XLOOKUP(C213,Customers!$A$1:$A$1001,Customers!$C$1:$C$1001,,0))</f>
        <v>#NAME?</v>
      </c>
      <c r="H213" s="2" t="e">
        <f ca="1">_xlfn.XLOOKUP(C213,Customers!$A$1:$A$1001,Customers!$G$1:$G$1001,,0)</f>
        <v>#NAME?</v>
      </c>
      <c r="I213" t="str">
        <f>INDEX(Products!$A$1:$G$49,MATCH(Orders!$D213,Products!$A$1:$A$49,0),MATCH(Orders!I$1,Products!$A$1:$G$1,0))</f>
        <v>Exc</v>
      </c>
      <c r="J213" t="str">
        <f>INDEX(Products!$A$1:$G$49,MATCH(Orders!$D213,Products!$A$1:$A$49,0),MATCH(Orders!J$1,Products!$A$1:$G$1,0))</f>
        <v>L</v>
      </c>
      <c r="K213" s="4">
        <f>INDEX(Products!$A$1:$G$49,MATCH(Orders!$D213,Products!$A$1:$A$49,0),MATCH(Orders!K$1,Products!$A$1:$G$1,0))</f>
        <v>0.5</v>
      </c>
      <c r="L213" s="5">
        <f>INDEX(Products!$A$1:$G$49,MATCH(Orders!$D213,Products!$A$1:$A$49,0),MATCH(Orders!L$1,Products!$A$1:$G$1,0))</f>
        <v>8.91</v>
      </c>
      <c r="M213" s="5">
        <f t="shared" si="9"/>
        <v>53.46</v>
      </c>
      <c r="N213" t="str">
        <f t="shared" si="10"/>
        <v>Excelsa</v>
      </c>
      <c r="O213" t="str">
        <f t="shared" si="11"/>
        <v>Light</v>
      </c>
      <c r="P213" t="e">
        <f ca="1">_xlfn.XLOOKUP(Orders[[#This Row],[Customer ID]],Customers!$A$1:$A$1001,Customers!$I$1:$I$1001,,0)</f>
        <v>#NAME?</v>
      </c>
    </row>
    <row r="214" spans="1:16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e">
        <f ca="1">_xlfn.XLOOKUP(C214,Customers!$A$1:$A$1001,Customers!$B$1:$B$1001,,0)</f>
        <v>#NAME?</v>
      </c>
      <c r="G214" s="2" t="e">
        <f ca="1">IF(_xlfn.XLOOKUP(C214,Customers!$A$1:$A$1001,Customers!$C$1:$C$1001,,0)=0,"",_xlfn.XLOOKUP(C214,Customers!$A$1:$A$1001,Customers!$C$1:$C$1001,,0))</f>
        <v>#NAME?</v>
      </c>
      <c r="H214" s="2" t="e">
        <f ca="1">_xlfn.XLOOKUP(C214,Customers!$A$1:$A$1001,Customers!$G$1:$G$1001,,0)</f>
        <v>#NAME?</v>
      </c>
      <c r="I214" t="str">
        <f>INDEX(Products!$A$1:$G$49,MATCH(Orders!$D214,Products!$A$1:$A$49,0),MATCH(Orders!I$1,Products!$A$1:$G$1,0))</f>
        <v>Exc</v>
      </c>
      <c r="J214" t="str">
        <f>INDEX(Products!$A$1:$G$49,MATCH(Orders!$D214,Products!$A$1:$A$49,0),MATCH(Orders!J$1,Products!$A$1:$G$1,0))</f>
        <v>D</v>
      </c>
      <c r="K214" s="4">
        <f>INDEX(Products!$A$1:$G$49,MATCH(Orders!$D214,Products!$A$1:$A$49,0),MATCH(Orders!K$1,Products!$A$1:$G$1,0))</f>
        <v>0.2</v>
      </c>
      <c r="L214" s="5">
        <f>INDEX(Products!$A$1:$G$49,MATCH(Orders!$D214,Products!$A$1:$A$49,0),MATCH(Orders!L$1,Products!$A$1:$G$1,0))</f>
        <v>3.645</v>
      </c>
      <c r="M214" s="5">
        <f t="shared" si="9"/>
        <v>14.58</v>
      </c>
      <c r="N214" t="str">
        <f t="shared" si="10"/>
        <v>Excelsa</v>
      </c>
      <c r="O214" t="str">
        <f t="shared" si="11"/>
        <v>Dark</v>
      </c>
      <c r="P214" t="e">
        <f ca="1">_xlfn.XLOOKUP(Orders[[#This Row],[Customer ID]],Customers!$A$1:$A$1001,Customers!$I$1:$I$1001,,0)</f>
        <v>#NAME?</v>
      </c>
    </row>
    <row r="215" spans="1:16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e">
        <f ca="1">_xlfn.XLOOKUP(C215,Customers!$A$1:$A$1001,Customers!$B$1:$B$1001,,0)</f>
        <v>#NAME?</v>
      </c>
      <c r="G215" s="2" t="e">
        <f ca="1">IF(_xlfn.XLOOKUP(C215,Customers!$A$1:$A$1001,Customers!$C$1:$C$1001,,0)=0,"",_xlfn.XLOOKUP(C215,Customers!$A$1:$A$1001,Customers!$C$1:$C$1001,,0))</f>
        <v>#NAME?</v>
      </c>
      <c r="H215" s="2" t="e">
        <f ca="1">_xlfn.XLOOKUP(C215,Customers!$A$1:$A$1001,Customers!$G$1:$G$1001,,0)</f>
        <v>#NAME?</v>
      </c>
      <c r="I215" t="str">
        <f>INDEX(Products!$A$1:$G$49,MATCH(Orders!$D215,Products!$A$1:$A$49,0),MATCH(Orders!I$1,Products!$A$1:$G$1,0))</f>
        <v>Rob</v>
      </c>
      <c r="J215" t="str">
        <f>INDEX(Products!$A$1:$G$49,MATCH(Orders!$D215,Products!$A$1:$A$49,0),MATCH(Orders!J$1,Products!$A$1:$G$1,0))</f>
        <v>D</v>
      </c>
      <c r="K215" s="4">
        <f>INDEX(Products!$A$1:$G$49,MATCH(Orders!$D215,Products!$A$1:$A$49,0),MATCH(Orders!K$1,Products!$A$1:$G$1,0))</f>
        <v>2.5</v>
      </c>
      <c r="L215" s="5">
        <f>INDEX(Products!$A$1:$G$49,MATCH(Orders!$D215,Products!$A$1:$A$49,0),MATCH(Orders!L$1,Products!$A$1:$G$1,0))</f>
        <v>20.584999999999997</v>
      </c>
      <c r="M215" s="5">
        <f t="shared" si="9"/>
        <v>20.584999999999997</v>
      </c>
      <c r="N215" t="str">
        <f t="shared" si="10"/>
        <v>Robusta</v>
      </c>
      <c r="O215" t="str">
        <f t="shared" si="11"/>
        <v>Dark</v>
      </c>
      <c r="P215" t="e">
        <f ca="1">_xlfn.XLOOKUP(Orders[[#This Row],[Customer ID]],Customers!$A$1:$A$1001,Customers!$I$1:$I$1001,,0)</f>
        <v>#NAME?</v>
      </c>
    </row>
    <row r="216" spans="1:16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e">
        <f ca="1">_xlfn.XLOOKUP(C216,Customers!$A$1:$A$1001,Customers!$B$1:$B$1001,,0)</f>
        <v>#NAME?</v>
      </c>
      <c r="G216" s="2" t="e">
        <f ca="1">IF(_xlfn.XLOOKUP(C216,Customers!$A$1:$A$1001,Customers!$C$1:$C$1001,,0)=0,"",_xlfn.XLOOKUP(C216,Customers!$A$1:$A$1001,Customers!$C$1:$C$1001,,0))</f>
        <v>#NAME?</v>
      </c>
      <c r="H216" s="2" t="e">
        <f ca="1">_xlfn.XLOOKUP(C216,Customers!$A$1:$A$1001,Customers!$G$1:$G$1001,,0)</f>
        <v>#NAME?</v>
      </c>
      <c r="I216" t="str">
        <f>INDEX(Products!$A$1:$G$49,MATCH(Orders!$D216,Products!$A$1:$A$49,0),MATCH(Orders!I$1,Products!$A$1:$G$1,0))</f>
        <v>Lib</v>
      </c>
      <c r="J216" t="str">
        <f>INDEX(Products!$A$1:$G$49,MATCH(Orders!$D216,Products!$A$1:$A$49,0),MATCH(Orders!J$1,Products!$A$1:$G$1,0))</f>
        <v>L</v>
      </c>
      <c r="K216" s="4">
        <f>INDEX(Products!$A$1:$G$49,MATCH(Orders!$D216,Products!$A$1:$A$49,0),MATCH(Orders!K$1,Products!$A$1:$G$1,0))</f>
        <v>1</v>
      </c>
      <c r="L216" s="5">
        <f>INDEX(Products!$A$1:$G$49,MATCH(Orders!$D216,Products!$A$1:$A$49,0),MATCH(Orders!L$1,Products!$A$1:$G$1,0))</f>
        <v>15.85</v>
      </c>
      <c r="M216" s="5">
        <f t="shared" si="9"/>
        <v>31.7</v>
      </c>
      <c r="N216" t="str">
        <f t="shared" si="10"/>
        <v>Liberica</v>
      </c>
      <c r="O216" t="str">
        <f t="shared" si="11"/>
        <v>Light</v>
      </c>
      <c r="P216" t="e">
        <f ca="1">_xlfn.XLOOKUP(Orders[[#This Row],[Customer ID]],Customers!$A$1:$A$1001,Customers!$I$1:$I$1001,,0)</f>
        <v>#NAME?</v>
      </c>
    </row>
    <row r="217" spans="1:16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e">
        <f ca="1">_xlfn.XLOOKUP(C217,Customers!$A$1:$A$1001,Customers!$B$1:$B$1001,,0)</f>
        <v>#NAME?</v>
      </c>
      <c r="G217" s="2" t="e">
        <f ca="1">IF(_xlfn.XLOOKUP(C217,Customers!$A$1:$A$1001,Customers!$C$1:$C$1001,,0)=0,"",_xlfn.XLOOKUP(C217,Customers!$A$1:$A$1001,Customers!$C$1:$C$1001,,0))</f>
        <v>#NAME?</v>
      </c>
      <c r="H217" s="2" t="e">
        <f ca="1">_xlfn.XLOOKUP(C217,Customers!$A$1:$A$1001,Customers!$G$1:$G$1001,,0)</f>
        <v>#NAME?</v>
      </c>
      <c r="I217" t="str">
        <f>INDEX(Products!$A$1:$G$49,MATCH(Orders!$D217,Products!$A$1:$A$49,0),MATCH(Orders!I$1,Products!$A$1:$G$1,0))</f>
        <v>Lib</v>
      </c>
      <c r="J217" t="str">
        <f>INDEX(Products!$A$1:$G$49,MATCH(Orders!$D217,Products!$A$1:$A$49,0),MATCH(Orders!J$1,Products!$A$1:$G$1,0))</f>
        <v>D</v>
      </c>
      <c r="K217" s="4">
        <f>INDEX(Products!$A$1:$G$49,MATCH(Orders!$D217,Products!$A$1:$A$49,0),MATCH(Orders!K$1,Products!$A$1:$G$1,0))</f>
        <v>0.2</v>
      </c>
      <c r="L217" s="5">
        <f>INDEX(Products!$A$1:$G$49,MATCH(Orders!$D217,Products!$A$1:$A$49,0),MATCH(Orders!L$1,Products!$A$1:$G$1,0))</f>
        <v>3.8849999999999998</v>
      </c>
      <c r="M217" s="5">
        <f t="shared" si="9"/>
        <v>23.31</v>
      </c>
      <c r="N217" t="str">
        <f t="shared" si="10"/>
        <v>Liberica</v>
      </c>
      <c r="O217" t="str">
        <f t="shared" si="11"/>
        <v>Dark</v>
      </c>
      <c r="P217" t="e">
        <f ca="1">_xlfn.XLOOKUP(Orders[[#This Row],[Customer ID]],Customers!$A$1:$A$1001,Customers!$I$1:$I$1001,,0)</f>
        <v>#NAME?</v>
      </c>
    </row>
    <row r="218" spans="1:16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e">
        <f ca="1">_xlfn.XLOOKUP(C218,Customers!$A$1:$A$1001,Customers!$B$1:$B$1001,,0)</f>
        <v>#NAME?</v>
      </c>
      <c r="G218" s="2" t="e">
        <f ca="1">IF(_xlfn.XLOOKUP(C218,Customers!$A$1:$A$1001,Customers!$C$1:$C$1001,,0)=0,"",_xlfn.XLOOKUP(C218,Customers!$A$1:$A$1001,Customers!$C$1:$C$1001,,0))</f>
        <v>#NAME?</v>
      </c>
      <c r="H218" s="2" t="e">
        <f ca="1">_xlfn.XLOOKUP(C218,Customers!$A$1:$A$1001,Customers!$G$1:$G$1001,,0)</f>
        <v>#NAME?</v>
      </c>
      <c r="I218" t="str">
        <f>INDEX(Products!$A$1:$G$49,MATCH(Orders!$D218,Products!$A$1:$A$49,0),MATCH(Orders!I$1,Products!$A$1:$G$1,0))</f>
        <v>Lib</v>
      </c>
      <c r="J218" t="str">
        <f>INDEX(Products!$A$1:$G$49,MATCH(Orders!$D218,Products!$A$1:$A$49,0),MATCH(Orders!J$1,Products!$A$1:$G$1,0))</f>
        <v>M</v>
      </c>
      <c r="K218" s="4">
        <f>INDEX(Products!$A$1:$G$49,MATCH(Orders!$D218,Products!$A$1:$A$49,0),MATCH(Orders!K$1,Products!$A$1:$G$1,0))</f>
        <v>1</v>
      </c>
      <c r="L218" s="5">
        <f>INDEX(Products!$A$1:$G$49,MATCH(Orders!$D218,Products!$A$1:$A$49,0),MATCH(Orders!L$1,Products!$A$1:$G$1,0))</f>
        <v>14.55</v>
      </c>
      <c r="M218" s="5">
        <f t="shared" si="9"/>
        <v>58.2</v>
      </c>
      <c r="N218" t="str">
        <f t="shared" si="10"/>
        <v>Liberica</v>
      </c>
      <c r="O218" t="str">
        <f t="shared" si="11"/>
        <v>Medium</v>
      </c>
      <c r="P218" t="e">
        <f ca="1">_xlfn.XLOOKUP(Orders[[#This Row],[Customer ID]],Customers!$A$1:$A$1001,Customers!$I$1:$I$1001,,0)</f>
        <v>#NAME?</v>
      </c>
    </row>
    <row r="219" spans="1:16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e">
        <f ca="1">_xlfn.XLOOKUP(C219,Customers!$A$1:$A$1001,Customers!$B$1:$B$1001,,0)</f>
        <v>#NAME?</v>
      </c>
      <c r="G219" s="2" t="e">
        <f ca="1">IF(_xlfn.XLOOKUP(C219,Customers!$A$1:$A$1001,Customers!$C$1:$C$1001,,0)=0,"",_xlfn.XLOOKUP(C219,Customers!$A$1:$A$1001,Customers!$C$1:$C$1001,,0))</f>
        <v>#NAME?</v>
      </c>
      <c r="H219" s="2" t="e">
        <f ca="1">_xlfn.XLOOKUP(C219,Customers!$A$1:$A$1001,Customers!$G$1:$G$1001,,0)</f>
        <v>#NAME?</v>
      </c>
      <c r="I219" t="str">
        <f>INDEX(Products!$A$1:$G$49,MATCH(Orders!$D219,Products!$A$1:$A$49,0),MATCH(Orders!I$1,Products!$A$1:$G$1,0))</f>
        <v>Exc</v>
      </c>
      <c r="J219" t="str">
        <f>INDEX(Products!$A$1:$G$49,MATCH(Orders!$D219,Products!$A$1:$A$49,0),MATCH(Orders!J$1,Products!$A$1:$G$1,0))</f>
        <v>L</v>
      </c>
      <c r="K219" s="4">
        <f>INDEX(Products!$A$1:$G$49,MATCH(Orders!$D219,Products!$A$1:$A$49,0),MATCH(Orders!K$1,Products!$A$1:$G$1,0))</f>
        <v>0.5</v>
      </c>
      <c r="L219" s="5">
        <f>INDEX(Products!$A$1:$G$49,MATCH(Orders!$D219,Products!$A$1:$A$49,0),MATCH(Orders!L$1,Products!$A$1:$G$1,0))</f>
        <v>8.91</v>
      </c>
      <c r="M219" s="5">
        <f t="shared" si="9"/>
        <v>35.64</v>
      </c>
      <c r="N219" t="str">
        <f t="shared" si="10"/>
        <v>Excelsa</v>
      </c>
      <c r="O219" t="str">
        <f t="shared" si="11"/>
        <v>Light</v>
      </c>
      <c r="P219" t="e">
        <f ca="1">_xlfn.XLOOKUP(Orders[[#This Row],[Customer ID]],Customers!$A$1:$A$1001,Customers!$I$1:$I$1001,,0)</f>
        <v>#NAME?</v>
      </c>
    </row>
    <row r="220" spans="1:16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e">
        <f ca="1">_xlfn.XLOOKUP(C220,Customers!$A$1:$A$1001,Customers!$B$1:$B$1001,,0)</f>
        <v>#NAME?</v>
      </c>
      <c r="G220" s="2" t="e">
        <f ca="1">IF(_xlfn.XLOOKUP(C220,Customers!$A$1:$A$1001,Customers!$C$1:$C$1001,,0)=0,"",_xlfn.XLOOKUP(C220,Customers!$A$1:$A$1001,Customers!$C$1:$C$1001,,0))</f>
        <v>#NAME?</v>
      </c>
      <c r="H220" s="2" t="e">
        <f ca="1">_xlfn.XLOOKUP(C220,Customers!$A$1:$A$1001,Customers!$G$1:$G$1001,,0)</f>
        <v>#NAME?</v>
      </c>
      <c r="I220" t="str">
        <f>INDEX(Products!$A$1:$G$49,MATCH(Orders!$D220,Products!$A$1:$A$49,0),MATCH(Orders!I$1,Products!$A$1:$G$1,0))</f>
        <v>Ara</v>
      </c>
      <c r="J220" t="str">
        <f>INDEX(Products!$A$1:$G$49,MATCH(Orders!$D220,Products!$A$1:$A$49,0),MATCH(Orders!J$1,Products!$A$1:$G$1,0))</f>
        <v>M</v>
      </c>
      <c r="K220" s="4">
        <f>INDEX(Products!$A$1:$G$49,MATCH(Orders!$D220,Products!$A$1:$A$49,0),MATCH(Orders!K$1,Products!$A$1:$G$1,0))</f>
        <v>1</v>
      </c>
      <c r="L220" s="5">
        <f>INDEX(Products!$A$1:$G$49,MATCH(Orders!$D220,Products!$A$1:$A$49,0),MATCH(Orders!L$1,Products!$A$1:$G$1,0))</f>
        <v>11.25</v>
      </c>
      <c r="M220" s="5">
        <f t="shared" si="9"/>
        <v>56.25</v>
      </c>
      <c r="N220" t="str">
        <f t="shared" si="10"/>
        <v>Arabica</v>
      </c>
      <c r="O220" t="str">
        <f t="shared" si="11"/>
        <v>Medium</v>
      </c>
      <c r="P220" t="e">
        <f ca="1">_xlfn.XLOOKUP(Orders[[#This Row],[Customer ID]],Customers!$A$1:$A$1001,Customers!$I$1:$I$1001,,0)</f>
        <v>#NAME?</v>
      </c>
    </row>
    <row r="221" spans="1:16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e">
        <f ca="1">_xlfn.XLOOKUP(C221,Customers!$A$1:$A$1001,Customers!$B$1:$B$1001,,0)</f>
        <v>#NAME?</v>
      </c>
      <c r="G221" s="2" t="e">
        <f ca="1">IF(_xlfn.XLOOKUP(C221,Customers!$A$1:$A$1001,Customers!$C$1:$C$1001,,0)=0,"",_xlfn.XLOOKUP(C221,Customers!$A$1:$A$1001,Customers!$C$1:$C$1001,,0))</f>
        <v>#NAME?</v>
      </c>
      <c r="H221" s="2" t="e">
        <f ca="1">_xlfn.XLOOKUP(C221,Customers!$A$1:$A$1001,Customers!$G$1:$G$1001,,0)</f>
        <v>#NAME?</v>
      </c>
      <c r="I221" t="str">
        <f>INDEX(Products!$A$1:$G$49,MATCH(Orders!$D221,Products!$A$1:$A$49,0),MATCH(Orders!I$1,Products!$A$1:$G$1,0))</f>
        <v>Rob</v>
      </c>
      <c r="J221" t="str">
        <f>INDEX(Products!$A$1:$G$49,MATCH(Orders!$D221,Products!$A$1:$A$49,0),MATCH(Orders!J$1,Products!$A$1:$G$1,0))</f>
        <v>L</v>
      </c>
      <c r="K221" s="4">
        <f>INDEX(Products!$A$1:$G$49,MATCH(Orders!$D221,Products!$A$1:$A$49,0),MATCH(Orders!K$1,Products!$A$1:$G$1,0))</f>
        <v>0.2</v>
      </c>
      <c r="L221" s="5">
        <f>INDEX(Products!$A$1:$G$49,MATCH(Orders!$D221,Products!$A$1:$A$49,0),MATCH(Orders!L$1,Products!$A$1:$G$1,0))</f>
        <v>3.5849999999999995</v>
      </c>
      <c r="M221" s="5">
        <f t="shared" si="9"/>
        <v>10.754999999999999</v>
      </c>
      <c r="N221" t="str">
        <f t="shared" si="10"/>
        <v>Robusta</v>
      </c>
      <c r="O221" t="str">
        <f t="shared" si="11"/>
        <v>Light</v>
      </c>
      <c r="P221" t="e">
        <f ca="1">_xlfn.XLOOKUP(Orders[[#This Row],[Customer ID]],Customers!$A$1:$A$1001,Customers!$I$1:$I$1001,,0)</f>
        <v>#NAME?</v>
      </c>
    </row>
    <row r="222" spans="1:16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e">
        <f ca="1">_xlfn.XLOOKUP(C222,Customers!$A$1:$A$1001,Customers!$B$1:$B$1001,,0)</f>
        <v>#NAME?</v>
      </c>
      <c r="G222" s="2" t="e">
        <f ca="1">IF(_xlfn.XLOOKUP(C222,Customers!$A$1:$A$1001,Customers!$C$1:$C$1001,,0)=0,"",_xlfn.XLOOKUP(C222,Customers!$A$1:$A$1001,Customers!$C$1:$C$1001,,0))</f>
        <v>#NAME?</v>
      </c>
      <c r="H222" s="2" t="e">
        <f ca="1">_xlfn.XLOOKUP(C222,Customers!$A$1:$A$1001,Customers!$G$1:$G$1001,,0)</f>
        <v>#NAME?</v>
      </c>
      <c r="I222" t="str">
        <f>INDEX(Products!$A$1:$G$49,MATCH(Orders!$D222,Products!$A$1:$A$49,0),MATCH(Orders!I$1,Products!$A$1:$G$1,0))</f>
        <v>Rob</v>
      </c>
      <c r="J222" t="str">
        <f>INDEX(Products!$A$1:$G$49,MATCH(Orders!$D222,Products!$A$1:$A$49,0),MATCH(Orders!J$1,Products!$A$1:$G$1,0))</f>
        <v>M</v>
      </c>
      <c r="K222" s="4">
        <f>INDEX(Products!$A$1:$G$49,MATCH(Orders!$D222,Products!$A$1:$A$49,0),MATCH(Orders!K$1,Products!$A$1:$G$1,0))</f>
        <v>0.2</v>
      </c>
      <c r="L222" s="5">
        <f>INDEX(Products!$A$1:$G$49,MATCH(Orders!$D222,Products!$A$1:$A$49,0),MATCH(Orders!L$1,Products!$A$1:$G$1,0))</f>
        <v>2.9849999999999999</v>
      </c>
      <c r="M222" s="5">
        <f t="shared" si="9"/>
        <v>14.924999999999999</v>
      </c>
      <c r="N222" t="str">
        <f t="shared" si="10"/>
        <v>Robusta</v>
      </c>
      <c r="O222" t="str">
        <f t="shared" si="11"/>
        <v>Medium</v>
      </c>
      <c r="P222" t="e">
        <f ca="1">_xlfn.XLOOKUP(Orders[[#This Row],[Customer ID]],Customers!$A$1:$A$1001,Customers!$I$1:$I$1001,,0)</f>
        <v>#NAME?</v>
      </c>
    </row>
    <row r="223" spans="1:16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e">
        <f ca="1">_xlfn.XLOOKUP(C223,Customers!$A$1:$A$1001,Customers!$B$1:$B$1001,,0)</f>
        <v>#NAME?</v>
      </c>
      <c r="G223" s="2" t="e">
        <f ca="1">IF(_xlfn.XLOOKUP(C223,Customers!$A$1:$A$1001,Customers!$C$1:$C$1001,,0)=0,"",_xlfn.XLOOKUP(C223,Customers!$A$1:$A$1001,Customers!$C$1:$C$1001,,0))</f>
        <v>#NAME?</v>
      </c>
      <c r="H223" s="2" t="e">
        <f ca="1">_xlfn.XLOOKUP(C223,Customers!$A$1:$A$1001,Customers!$G$1:$G$1001,,0)</f>
        <v>#NAME?</v>
      </c>
      <c r="I223" t="str">
        <f>INDEX(Products!$A$1:$G$49,MATCH(Orders!$D223,Products!$A$1:$A$49,0),MATCH(Orders!I$1,Products!$A$1:$G$1,0))</f>
        <v>Ara</v>
      </c>
      <c r="J223" t="str">
        <f>INDEX(Products!$A$1:$G$49,MATCH(Orders!$D223,Products!$A$1:$A$49,0),MATCH(Orders!J$1,Products!$A$1:$G$1,0))</f>
        <v>L</v>
      </c>
      <c r="K223" s="4">
        <f>INDEX(Products!$A$1:$G$49,MATCH(Orders!$D223,Products!$A$1:$A$49,0),MATCH(Orders!K$1,Products!$A$1:$G$1,0))</f>
        <v>1</v>
      </c>
      <c r="L223" s="5">
        <f>INDEX(Products!$A$1:$G$49,MATCH(Orders!$D223,Products!$A$1:$A$49,0),MATCH(Orders!L$1,Products!$A$1:$G$1,0))</f>
        <v>12.95</v>
      </c>
      <c r="M223" s="5">
        <f t="shared" si="9"/>
        <v>77.699999999999989</v>
      </c>
      <c r="N223" t="str">
        <f t="shared" si="10"/>
        <v>Arabica</v>
      </c>
      <c r="O223" t="str">
        <f t="shared" si="11"/>
        <v>Light</v>
      </c>
      <c r="P223" t="e">
        <f ca="1">_xlfn.XLOOKUP(Orders[[#This Row],[Customer ID]],Customers!$A$1:$A$1001,Customers!$I$1:$I$1001,,0)</f>
        <v>#NAME?</v>
      </c>
    </row>
    <row r="224" spans="1:16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e">
        <f ca="1">_xlfn.XLOOKUP(C224,Customers!$A$1:$A$1001,Customers!$B$1:$B$1001,,0)</f>
        <v>#NAME?</v>
      </c>
      <c r="G224" s="2" t="e">
        <f ca="1">IF(_xlfn.XLOOKUP(C224,Customers!$A$1:$A$1001,Customers!$C$1:$C$1001,,0)=0,"",_xlfn.XLOOKUP(C224,Customers!$A$1:$A$1001,Customers!$C$1:$C$1001,,0))</f>
        <v>#NAME?</v>
      </c>
      <c r="H224" s="2" t="e">
        <f ca="1">_xlfn.XLOOKUP(C224,Customers!$A$1:$A$1001,Customers!$G$1:$G$1001,,0)</f>
        <v>#NAME?</v>
      </c>
      <c r="I224" t="str">
        <f>INDEX(Products!$A$1:$G$49,MATCH(Orders!$D224,Products!$A$1:$A$49,0),MATCH(Orders!I$1,Products!$A$1:$G$1,0))</f>
        <v>Lib</v>
      </c>
      <c r="J224" t="str">
        <f>INDEX(Products!$A$1:$G$49,MATCH(Orders!$D224,Products!$A$1:$A$49,0),MATCH(Orders!J$1,Products!$A$1:$G$1,0))</f>
        <v>D</v>
      </c>
      <c r="K224" s="4">
        <f>INDEX(Products!$A$1:$G$49,MATCH(Orders!$D224,Products!$A$1:$A$49,0),MATCH(Orders!K$1,Products!$A$1:$G$1,0))</f>
        <v>0.5</v>
      </c>
      <c r="L224" s="5">
        <f>INDEX(Products!$A$1:$G$49,MATCH(Orders!$D224,Products!$A$1:$A$49,0),MATCH(Orders!L$1,Products!$A$1:$G$1,0))</f>
        <v>7.77</v>
      </c>
      <c r="M224" s="5">
        <f t="shared" si="9"/>
        <v>23.31</v>
      </c>
      <c r="N224" t="str">
        <f t="shared" si="10"/>
        <v>Liberica</v>
      </c>
      <c r="O224" t="str">
        <f t="shared" si="11"/>
        <v>Dark</v>
      </c>
      <c r="P224" t="e">
        <f ca="1">_xlfn.XLOOKUP(Orders[[#This Row],[Customer ID]],Customers!$A$1:$A$1001,Customers!$I$1:$I$1001,,0)</f>
        <v>#NAME?</v>
      </c>
    </row>
    <row r="225" spans="1:16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e">
        <f ca="1">_xlfn.XLOOKUP(C225,Customers!$A$1:$A$1001,Customers!$B$1:$B$1001,,0)</f>
        <v>#NAME?</v>
      </c>
      <c r="G225" s="2" t="e">
        <f ca="1">IF(_xlfn.XLOOKUP(C225,Customers!$A$1:$A$1001,Customers!$C$1:$C$1001,,0)=0,"",_xlfn.XLOOKUP(C225,Customers!$A$1:$A$1001,Customers!$C$1:$C$1001,,0))</f>
        <v>#NAME?</v>
      </c>
      <c r="H225" s="2" t="e">
        <f ca="1">_xlfn.XLOOKUP(C225,Customers!$A$1:$A$1001,Customers!$G$1:$G$1001,,0)</f>
        <v>#NAME?</v>
      </c>
      <c r="I225" t="str">
        <f>INDEX(Products!$A$1:$G$49,MATCH(Orders!$D225,Products!$A$1:$A$49,0),MATCH(Orders!I$1,Products!$A$1:$G$1,0))</f>
        <v>Exc</v>
      </c>
      <c r="J225" t="str">
        <f>INDEX(Products!$A$1:$G$49,MATCH(Orders!$D225,Products!$A$1:$A$49,0),MATCH(Orders!J$1,Products!$A$1:$G$1,0))</f>
        <v>L</v>
      </c>
      <c r="K225" s="4">
        <f>INDEX(Products!$A$1:$G$49,MATCH(Orders!$D225,Products!$A$1:$A$49,0),MATCH(Orders!K$1,Products!$A$1:$G$1,0))</f>
        <v>1</v>
      </c>
      <c r="L225" s="5">
        <f>INDEX(Products!$A$1:$G$49,MATCH(Orders!$D225,Products!$A$1:$A$49,0),MATCH(Orders!L$1,Products!$A$1:$G$1,0))</f>
        <v>14.85</v>
      </c>
      <c r="M225" s="5">
        <f t="shared" si="9"/>
        <v>59.4</v>
      </c>
      <c r="N225" t="str">
        <f t="shared" si="10"/>
        <v>Excelsa</v>
      </c>
      <c r="O225" t="str">
        <f t="shared" si="11"/>
        <v>Light</v>
      </c>
      <c r="P225" t="e">
        <f ca="1">_xlfn.XLOOKUP(Orders[[#This Row],[Customer ID]],Customers!$A$1:$A$1001,Customers!$I$1:$I$1001,,0)</f>
        <v>#NAME?</v>
      </c>
    </row>
    <row r="226" spans="1:16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e">
        <f ca="1">_xlfn.XLOOKUP(C226,Customers!$A$1:$A$1001,Customers!$B$1:$B$1001,,0)</f>
        <v>#NAME?</v>
      </c>
      <c r="G226" s="2" t="e">
        <f ca="1">IF(_xlfn.XLOOKUP(C226,Customers!$A$1:$A$1001,Customers!$C$1:$C$1001,,0)=0,"",_xlfn.XLOOKUP(C226,Customers!$A$1:$A$1001,Customers!$C$1:$C$1001,,0))</f>
        <v>#NAME?</v>
      </c>
      <c r="H226" s="2" t="e">
        <f ca="1">_xlfn.XLOOKUP(C226,Customers!$A$1:$A$1001,Customers!$G$1:$G$1001,,0)</f>
        <v>#NAME?</v>
      </c>
      <c r="I226" t="str">
        <f>INDEX(Products!$A$1:$G$49,MATCH(Orders!$D226,Products!$A$1:$A$49,0),MATCH(Orders!I$1,Products!$A$1:$G$1,0))</f>
        <v>Lib</v>
      </c>
      <c r="J226" t="str">
        <f>INDEX(Products!$A$1:$G$49,MATCH(Orders!$D226,Products!$A$1:$A$49,0),MATCH(Orders!J$1,Products!$A$1:$G$1,0))</f>
        <v>D</v>
      </c>
      <c r="K226" s="4">
        <f>INDEX(Products!$A$1:$G$49,MATCH(Orders!$D226,Products!$A$1:$A$49,0),MATCH(Orders!K$1,Products!$A$1:$G$1,0))</f>
        <v>2.5</v>
      </c>
      <c r="L226" s="5">
        <f>INDEX(Products!$A$1:$G$49,MATCH(Orders!$D226,Products!$A$1:$A$49,0),MATCH(Orders!L$1,Products!$A$1:$G$1,0))</f>
        <v>29.784999999999997</v>
      </c>
      <c r="M226" s="5">
        <f t="shared" si="9"/>
        <v>119.13999999999999</v>
      </c>
      <c r="N226" t="str">
        <f t="shared" si="10"/>
        <v>Liberica</v>
      </c>
      <c r="O226" t="str">
        <f t="shared" si="11"/>
        <v>Dark</v>
      </c>
      <c r="P226" t="e">
        <f ca="1">_xlfn.XLOOKUP(Orders[[#This Row],[Customer ID]],Customers!$A$1:$A$1001,Customers!$I$1:$I$1001,,0)</f>
        <v>#NAME?</v>
      </c>
    </row>
    <row r="227" spans="1:16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e">
        <f ca="1">_xlfn.XLOOKUP(C227,Customers!$A$1:$A$1001,Customers!$B$1:$B$1001,,0)</f>
        <v>#NAME?</v>
      </c>
      <c r="G227" s="2" t="e">
        <f ca="1">IF(_xlfn.XLOOKUP(C227,Customers!$A$1:$A$1001,Customers!$C$1:$C$1001,,0)=0,"",_xlfn.XLOOKUP(C227,Customers!$A$1:$A$1001,Customers!$C$1:$C$1001,,0))</f>
        <v>#NAME?</v>
      </c>
      <c r="H227" s="2" t="e">
        <f ca="1">_xlfn.XLOOKUP(C227,Customers!$A$1:$A$1001,Customers!$G$1:$G$1001,,0)</f>
        <v>#NAME?</v>
      </c>
      <c r="I227" t="str">
        <f>INDEX(Products!$A$1:$G$49,MATCH(Orders!$D227,Products!$A$1:$A$49,0),MATCH(Orders!I$1,Products!$A$1:$G$1,0))</f>
        <v>Rob</v>
      </c>
      <c r="J227" t="str">
        <f>INDEX(Products!$A$1:$G$49,MATCH(Orders!$D227,Products!$A$1:$A$49,0),MATCH(Orders!J$1,Products!$A$1:$G$1,0))</f>
        <v>L</v>
      </c>
      <c r="K227" s="4">
        <f>INDEX(Products!$A$1:$G$49,MATCH(Orders!$D227,Products!$A$1:$A$49,0),MATCH(Orders!K$1,Products!$A$1:$G$1,0))</f>
        <v>0.2</v>
      </c>
      <c r="L227" s="5">
        <f>INDEX(Products!$A$1:$G$49,MATCH(Orders!$D227,Products!$A$1:$A$49,0),MATCH(Orders!L$1,Products!$A$1:$G$1,0))</f>
        <v>3.5849999999999995</v>
      </c>
      <c r="M227" s="5">
        <f t="shared" si="9"/>
        <v>14.339999999999998</v>
      </c>
      <c r="N227" t="str">
        <f t="shared" si="10"/>
        <v>Robusta</v>
      </c>
      <c r="O227" t="str">
        <f t="shared" si="11"/>
        <v>Light</v>
      </c>
      <c r="P227" t="e">
        <f ca="1">_xlfn.XLOOKUP(Orders[[#This Row],[Customer ID]],Customers!$A$1:$A$1001,Customers!$I$1:$I$1001,,0)</f>
        <v>#NAME?</v>
      </c>
    </row>
    <row r="228" spans="1:16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e">
        <f ca="1">_xlfn.XLOOKUP(C228,Customers!$A$1:$A$1001,Customers!$B$1:$B$1001,,0)</f>
        <v>#NAME?</v>
      </c>
      <c r="G228" s="2" t="e">
        <f ca="1">IF(_xlfn.XLOOKUP(C228,Customers!$A$1:$A$1001,Customers!$C$1:$C$1001,,0)=0,"",_xlfn.XLOOKUP(C228,Customers!$A$1:$A$1001,Customers!$C$1:$C$1001,,0))</f>
        <v>#NAME?</v>
      </c>
      <c r="H228" s="2" t="e">
        <f ca="1">_xlfn.XLOOKUP(C228,Customers!$A$1:$A$1001,Customers!$G$1:$G$1001,,0)</f>
        <v>#NAME?</v>
      </c>
      <c r="I228" t="str">
        <f>INDEX(Products!$A$1:$G$49,MATCH(Orders!$D228,Products!$A$1:$A$49,0),MATCH(Orders!I$1,Products!$A$1:$G$1,0))</f>
        <v>Ara</v>
      </c>
      <c r="J228" t="str">
        <f>INDEX(Products!$A$1:$G$49,MATCH(Orders!$D228,Products!$A$1:$A$49,0),MATCH(Orders!J$1,Products!$A$1:$G$1,0))</f>
        <v>M</v>
      </c>
      <c r="K228" s="4">
        <f>INDEX(Products!$A$1:$G$49,MATCH(Orders!$D228,Products!$A$1:$A$49,0),MATCH(Orders!K$1,Products!$A$1:$G$1,0))</f>
        <v>2.5</v>
      </c>
      <c r="L228" s="5">
        <f>INDEX(Products!$A$1:$G$49,MATCH(Orders!$D228,Products!$A$1:$A$49,0),MATCH(Orders!L$1,Products!$A$1:$G$1,0))</f>
        <v>25.874999999999996</v>
      </c>
      <c r="M228" s="5">
        <f t="shared" si="9"/>
        <v>129.37499999999997</v>
      </c>
      <c r="N228" t="str">
        <f t="shared" si="10"/>
        <v>Arabica</v>
      </c>
      <c r="O228" t="str">
        <f t="shared" si="11"/>
        <v>Medium</v>
      </c>
      <c r="P228" t="e">
        <f ca="1">_xlfn.XLOOKUP(Orders[[#This Row],[Customer ID]],Customers!$A$1:$A$1001,Customers!$I$1:$I$1001,,0)</f>
        <v>#NAME?</v>
      </c>
    </row>
    <row r="229" spans="1:16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e">
        <f ca="1">_xlfn.XLOOKUP(C229,Customers!$A$1:$A$1001,Customers!$B$1:$B$1001,,0)</f>
        <v>#NAME?</v>
      </c>
      <c r="G229" s="2" t="e">
        <f ca="1">IF(_xlfn.XLOOKUP(C229,Customers!$A$1:$A$1001,Customers!$C$1:$C$1001,,0)=0,"",_xlfn.XLOOKUP(C229,Customers!$A$1:$A$1001,Customers!$C$1:$C$1001,,0))</f>
        <v>#NAME?</v>
      </c>
      <c r="H229" s="2" t="e">
        <f ca="1">_xlfn.XLOOKUP(C229,Customers!$A$1:$A$1001,Customers!$G$1:$G$1001,,0)</f>
        <v>#NAME?</v>
      </c>
      <c r="I229" t="str">
        <f>INDEX(Products!$A$1:$G$49,MATCH(Orders!$D229,Products!$A$1:$A$49,0),MATCH(Orders!I$1,Products!$A$1:$G$1,0))</f>
        <v>Rob</v>
      </c>
      <c r="J229" t="str">
        <f>INDEX(Products!$A$1:$G$49,MATCH(Orders!$D229,Products!$A$1:$A$49,0),MATCH(Orders!J$1,Products!$A$1:$G$1,0))</f>
        <v>D</v>
      </c>
      <c r="K229" s="4">
        <f>INDEX(Products!$A$1:$G$49,MATCH(Orders!$D229,Products!$A$1:$A$49,0),MATCH(Orders!K$1,Products!$A$1:$G$1,0))</f>
        <v>0.2</v>
      </c>
      <c r="L229" s="5">
        <f>INDEX(Products!$A$1:$G$49,MATCH(Orders!$D229,Products!$A$1:$A$49,0),MATCH(Orders!L$1,Products!$A$1:$G$1,0))</f>
        <v>2.6849999999999996</v>
      </c>
      <c r="M229" s="5">
        <f t="shared" si="9"/>
        <v>16.11</v>
      </c>
      <c r="N229" t="str">
        <f t="shared" si="10"/>
        <v>Robusta</v>
      </c>
      <c r="O229" t="str">
        <f t="shared" si="11"/>
        <v>Dark</v>
      </c>
      <c r="P229" t="e">
        <f ca="1">_xlfn.XLOOKUP(Orders[[#This Row],[Customer ID]],Customers!$A$1:$A$1001,Customers!$I$1:$I$1001,,0)</f>
        <v>#NAME?</v>
      </c>
    </row>
    <row r="230" spans="1:16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e">
        <f ca="1">_xlfn.XLOOKUP(C230,Customers!$A$1:$A$1001,Customers!$B$1:$B$1001,,0)</f>
        <v>#NAME?</v>
      </c>
      <c r="G230" s="2" t="e">
        <f ca="1">IF(_xlfn.XLOOKUP(C230,Customers!$A$1:$A$1001,Customers!$C$1:$C$1001,,0)=0,"",_xlfn.XLOOKUP(C230,Customers!$A$1:$A$1001,Customers!$C$1:$C$1001,,0))</f>
        <v>#NAME?</v>
      </c>
      <c r="H230" s="2" t="e">
        <f ca="1">_xlfn.XLOOKUP(C230,Customers!$A$1:$A$1001,Customers!$G$1:$G$1001,,0)</f>
        <v>#NAME?</v>
      </c>
      <c r="I230" t="str">
        <f>INDEX(Products!$A$1:$G$49,MATCH(Orders!$D230,Products!$A$1:$A$49,0),MATCH(Orders!I$1,Products!$A$1:$G$1,0))</f>
        <v>Rob</v>
      </c>
      <c r="J230" t="str">
        <f>INDEX(Products!$A$1:$G$49,MATCH(Orders!$D230,Products!$A$1:$A$49,0),MATCH(Orders!J$1,Products!$A$1:$G$1,0))</f>
        <v>L</v>
      </c>
      <c r="K230" s="4">
        <f>INDEX(Products!$A$1:$G$49,MATCH(Orders!$D230,Products!$A$1:$A$49,0),MATCH(Orders!K$1,Products!$A$1:$G$1,0))</f>
        <v>0.2</v>
      </c>
      <c r="L230" s="5">
        <f>INDEX(Products!$A$1:$G$49,MATCH(Orders!$D230,Products!$A$1:$A$49,0),MATCH(Orders!L$1,Products!$A$1:$G$1,0))</f>
        <v>3.5849999999999995</v>
      </c>
      <c r="M230" s="5">
        <f t="shared" si="9"/>
        <v>17.924999999999997</v>
      </c>
      <c r="N230" t="str">
        <f t="shared" si="10"/>
        <v>Robusta</v>
      </c>
      <c r="O230" t="str">
        <f t="shared" si="11"/>
        <v>Light</v>
      </c>
      <c r="P230" t="e">
        <f ca="1">_xlfn.XLOOKUP(Orders[[#This Row],[Customer ID]],Customers!$A$1:$A$1001,Customers!$I$1:$I$1001,,0)</f>
        <v>#NAME?</v>
      </c>
    </row>
    <row r="231" spans="1:16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e">
        <f ca="1">_xlfn.XLOOKUP(C231,Customers!$A$1:$A$1001,Customers!$B$1:$B$1001,,0)</f>
        <v>#NAME?</v>
      </c>
      <c r="G231" s="2" t="e">
        <f ca="1">IF(_xlfn.XLOOKUP(C231,Customers!$A$1:$A$1001,Customers!$C$1:$C$1001,,0)=0,"",_xlfn.XLOOKUP(C231,Customers!$A$1:$A$1001,Customers!$C$1:$C$1001,,0))</f>
        <v>#NAME?</v>
      </c>
      <c r="H231" s="2" t="e">
        <f ca="1">_xlfn.XLOOKUP(C231,Customers!$A$1:$A$1001,Customers!$G$1:$G$1001,,0)</f>
        <v>#NAME?</v>
      </c>
      <c r="I231" t="str">
        <f>INDEX(Products!$A$1:$G$49,MATCH(Orders!$D231,Products!$A$1:$A$49,0),MATCH(Orders!I$1,Products!$A$1:$G$1,0))</f>
        <v>Lib</v>
      </c>
      <c r="J231" t="str">
        <f>INDEX(Products!$A$1:$G$49,MATCH(Orders!$D231,Products!$A$1:$A$49,0),MATCH(Orders!J$1,Products!$A$1:$G$1,0))</f>
        <v>M</v>
      </c>
      <c r="K231" s="4">
        <f>INDEX(Products!$A$1:$G$49,MATCH(Orders!$D231,Products!$A$1:$A$49,0),MATCH(Orders!K$1,Products!$A$1:$G$1,0))</f>
        <v>0.2</v>
      </c>
      <c r="L231" s="5">
        <f>INDEX(Products!$A$1:$G$49,MATCH(Orders!$D231,Products!$A$1:$A$49,0),MATCH(Orders!L$1,Products!$A$1:$G$1,0))</f>
        <v>4.3650000000000002</v>
      </c>
      <c r="M231" s="5">
        <f t="shared" si="9"/>
        <v>8.73</v>
      </c>
      <c r="N231" t="str">
        <f t="shared" si="10"/>
        <v>Liberica</v>
      </c>
      <c r="O231" t="str">
        <f t="shared" si="11"/>
        <v>Medium</v>
      </c>
      <c r="P231" t="e">
        <f ca="1">_xlfn.XLOOKUP(Orders[[#This Row],[Customer ID]],Customers!$A$1:$A$1001,Customers!$I$1:$I$1001,,0)</f>
        <v>#NAME?</v>
      </c>
    </row>
    <row r="232" spans="1:16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e">
        <f ca="1">_xlfn.XLOOKUP(C232,Customers!$A$1:$A$1001,Customers!$B$1:$B$1001,,0)</f>
        <v>#NAME?</v>
      </c>
      <c r="G232" s="2" t="e">
        <f ca="1">IF(_xlfn.XLOOKUP(C232,Customers!$A$1:$A$1001,Customers!$C$1:$C$1001,,0)=0,"",_xlfn.XLOOKUP(C232,Customers!$A$1:$A$1001,Customers!$C$1:$C$1001,,0))</f>
        <v>#NAME?</v>
      </c>
      <c r="H232" s="2" t="e">
        <f ca="1">_xlfn.XLOOKUP(C232,Customers!$A$1:$A$1001,Customers!$G$1:$G$1001,,0)</f>
        <v>#NAME?</v>
      </c>
      <c r="I232" t="str">
        <f>INDEX(Products!$A$1:$G$49,MATCH(Orders!$D232,Products!$A$1:$A$49,0),MATCH(Orders!I$1,Products!$A$1:$G$1,0))</f>
        <v>Ara</v>
      </c>
      <c r="J232" t="str">
        <f>INDEX(Products!$A$1:$G$49,MATCH(Orders!$D232,Products!$A$1:$A$49,0),MATCH(Orders!J$1,Products!$A$1:$G$1,0))</f>
        <v>M</v>
      </c>
      <c r="K232" s="4">
        <f>INDEX(Products!$A$1:$G$49,MATCH(Orders!$D232,Products!$A$1:$A$49,0),MATCH(Orders!K$1,Products!$A$1:$G$1,0))</f>
        <v>2.5</v>
      </c>
      <c r="L232" s="5">
        <f>INDEX(Products!$A$1:$G$49,MATCH(Orders!$D232,Products!$A$1:$A$49,0),MATCH(Orders!L$1,Products!$A$1:$G$1,0))</f>
        <v>25.874999999999996</v>
      </c>
      <c r="M232" s="5">
        <f t="shared" si="9"/>
        <v>51.749999999999993</v>
      </c>
      <c r="N232" t="str">
        <f t="shared" si="10"/>
        <v>Arabica</v>
      </c>
      <c r="O232" t="str">
        <f t="shared" si="11"/>
        <v>Medium</v>
      </c>
      <c r="P232" t="e">
        <f ca="1">_xlfn.XLOOKUP(Orders[[#This Row],[Customer ID]],Customers!$A$1:$A$1001,Customers!$I$1:$I$1001,,0)</f>
        <v>#NAME?</v>
      </c>
    </row>
    <row r="233" spans="1:16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e">
        <f ca="1">_xlfn.XLOOKUP(C233,Customers!$A$1:$A$1001,Customers!$B$1:$B$1001,,0)</f>
        <v>#NAME?</v>
      </c>
      <c r="G233" s="2" t="e">
        <f ca="1">IF(_xlfn.XLOOKUP(C233,Customers!$A$1:$A$1001,Customers!$C$1:$C$1001,,0)=0,"",_xlfn.XLOOKUP(C233,Customers!$A$1:$A$1001,Customers!$C$1:$C$1001,,0))</f>
        <v>#NAME?</v>
      </c>
      <c r="H233" s="2" t="e">
        <f ca="1">_xlfn.XLOOKUP(C233,Customers!$A$1:$A$1001,Customers!$G$1:$G$1001,,0)</f>
        <v>#NAME?</v>
      </c>
      <c r="I233" t="str">
        <f>INDEX(Products!$A$1:$G$49,MATCH(Orders!$D233,Products!$A$1:$A$49,0),MATCH(Orders!I$1,Products!$A$1:$G$1,0))</f>
        <v>Lib</v>
      </c>
      <c r="J233" t="str">
        <f>INDEX(Products!$A$1:$G$49,MATCH(Orders!$D233,Products!$A$1:$A$49,0),MATCH(Orders!J$1,Products!$A$1:$G$1,0))</f>
        <v>M</v>
      </c>
      <c r="K233" s="4">
        <f>INDEX(Products!$A$1:$G$49,MATCH(Orders!$D233,Products!$A$1:$A$49,0),MATCH(Orders!K$1,Products!$A$1:$G$1,0))</f>
        <v>0.2</v>
      </c>
      <c r="L233" s="5">
        <f>INDEX(Products!$A$1:$G$49,MATCH(Orders!$D233,Products!$A$1:$A$49,0),MATCH(Orders!L$1,Products!$A$1:$G$1,0))</f>
        <v>4.3650000000000002</v>
      </c>
      <c r="M233" s="5">
        <f t="shared" si="9"/>
        <v>8.73</v>
      </c>
      <c r="N233" t="str">
        <f t="shared" si="10"/>
        <v>Liberica</v>
      </c>
      <c r="O233" t="str">
        <f t="shared" si="11"/>
        <v>Medium</v>
      </c>
      <c r="P233" t="e">
        <f ca="1">_xlfn.XLOOKUP(Orders[[#This Row],[Customer ID]],Customers!$A$1:$A$1001,Customers!$I$1:$I$1001,,0)</f>
        <v>#NAME?</v>
      </c>
    </row>
    <row r="234" spans="1:16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e">
        <f ca="1">_xlfn.XLOOKUP(C234,Customers!$A$1:$A$1001,Customers!$B$1:$B$1001,,0)</f>
        <v>#NAME?</v>
      </c>
      <c r="G234" s="2" t="e">
        <f ca="1">IF(_xlfn.XLOOKUP(C234,Customers!$A$1:$A$1001,Customers!$C$1:$C$1001,,0)=0,"",_xlfn.XLOOKUP(C234,Customers!$A$1:$A$1001,Customers!$C$1:$C$1001,,0))</f>
        <v>#NAME?</v>
      </c>
      <c r="H234" s="2" t="e">
        <f ca="1">_xlfn.XLOOKUP(C234,Customers!$A$1:$A$1001,Customers!$G$1:$G$1001,,0)</f>
        <v>#NAME?</v>
      </c>
      <c r="I234" t="str">
        <f>INDEX(Products!$A$1:$G$49,MATCH(Orders!$D234,Products!$A$1:$A$49,0),MATCH(Orders!I$1,Products!$A$1:$G$1,0))</f>
        <v>Lib</v>
      </c>
      <c r="J234" t="str">
        <f>INDEX(Products!$A$1:$G$49,MATCH(Orders!$D234,Products!$A$1:$A$49,0),MATCH(Orders!J$1,Products!$A$1:$G$1,0))</f>
        <v>L</v>
      </c>
      <c r="K234" s="4">
        <f>INDEX(Products!$A$1:$G$49,MATCH(Orders!$D234,Products!$A$1:$A$49,0),MATCH(Orders!K$1,Products!$A$1:$G$1,0))</f>
        <v>0.2</v>
      </c>
      <c r="L234" s="5">
        <f>INDEX(Products!$A$1:$G$49,MATCH(Orders!$D234,Products!$A$1:$A$49,0),MATCH(Orders!L$1,Products!$A$1:$G$1,0))</f>
        <v>4.7549999999999999</v>
      </c>
      <c r="M234" s="5">
        <f t="shared" si="9"/>
        <v>23.774999999999999</v>
      </c>
      <c r="N234" t="str">
        <f t="shared" si="10"/>
        <v>Liberica</v>
      </c>
      <c r="O234" t="str">
        <f t="shared" si="11"/>
        <v>Light</v>
      </c>
      <c r="P234" t="e">
        <f ca="1">_xlfn.XLOOKUP(Orders[[#This Row],[Customer ID]],Customers!$A$1:$A$1001,Customers!$I$1:$I$1001,,0)</f>
        <v>#NAME?</v>
      </c>
    </row>
    <row r="235" spans="1:16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e">
        <f ca="1">_xlfn.XLOOKUP(C235,Customers!$A$1:$A$1001,Customers!$B$1:$B$1001,,0)</f>
        <v>#NAME?</v>
      </c>
      <c r="G235" s="2" t="e">
        <f ca="1">IF(_xlfn.XLOOKUP(C235,Customers!$A$1:$A$1001,Customers!$C$1:$C$1001,,0)=0,"",_xlfn.XLOOKUP(C235,Customers!$A$1:$A$1001,Customers!$C$1:$C$1001,,0))</f>
        <v>#NAME?</v>
      </c>
      <c r="H235" s="2" t="e">
        <f ca="1">_xlfn.XLOOKUP(C235,Customers!$A$1:$A$1001,Customers!$G$1:$G$1001,,0)</f>
        <v>#NAME?</v>
      </c>
      <c r="I235" t="str">
        <f>INDEX(Products!$A$1:$G$49,MATCH(Orders!$D235,Products!$A$1:$A$49,0),MATCH(Orders!I$1,Products!$A$1:$G$1,0))</f>
        <v>Exc</v>
      </c>
      <c r="J235" t="str">
        <f>INDEX(Products!$A$1:$G$49,MATCH(Orders!$D235,Products!$A$1:$A$49,0),MATCH(Orders!J$1,Products!$A$1:$G$1,0))</f>
        <v>M</v>
      </c>
      <c r="K235" s="4">
        <f>INDEX(Products!$A$1:$G$49,MATCH(Orders!$D235,Products!$A$1:$A$49,0),MATCH(Orders!K$1,Products!$A$1:$G$1,0))</f>
        <v>0.2</v>
      </c>
      <c r="L235" s="5">
        <f>INDEX(Products!$A$1:$G$49,MATCH(Orders!$D235,Products!$A$1:$A$49,0),MATCH(Orders!L$1,Products!$A$1:$G$1,0))</f>
        <v>4.125</v>
      </c>
      <c r="M235" s="5">
        <f t="shared" si="9"/>
        <v>20.625</v>
      </c>
      <c r="N235" t="str">
        <f t="shared" si="10"/>
        <v>Excelsa</v>
      </c>
      <c r="O235" t="str">
        <f t="shared" si="11"/>
        <v>Medium</v>
      </c>
      <c r="P235" t="e">
        <f ca="1">_xlfn.XLOOKUP(Orders[[#This Row],[Customer ID]],Customers!$A$1:$A$1001,Customers!$I$1:$I$1001,,0)</f>
        <v>#NAME?</v>
      </c>
    </row>
    <row r="236" spans="1:16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e">
        <f ca="1">_xlfn.XLOOKUP(C236,Customers!$A$1:$A$1001,Customers!$B$1:$B$1001,,0)</f>
        <v>#NAME?</v>
      </c>
      <c r="G236" s="2" t="e">
        <f ca="1">IF(_xlfn.XLOOKUP(C236,Customers!$A$1:$A$1001,Customers!$C$1:$C$1001,,0)=0,"",_xlfn.XLOOKUP(C236,Customers!$A$1:$A$1001,Customers!$C$1:$C$1001,,0))</f>
        <v>#NAME?</v>
      </c>
      <c r="H236" s="2" t="e">
        <f ca="1">_xlfn.XLOOKUP(C236,Customers!$A$1:$A$1001,Customers!$G$1:$G$1001,,0)</f>
        <v>#NAME?</v>
      </c>
      <c r="I236" t="str">
        <f>INDEX(Products!$A$1:$G$49,MATCH(Orders!$D236,Products!$A$1:$A$49,0),MATCH(Orders!I$1,Products!$A$1:$G$1,0))</f>
        <v>Lib</v>
      </c>
      <c r="J236" t="str">
        <f>INDEX(Products!$A$1:$G$49,MATCH(Orders!$D236,Products!$A$1:$A$49,0),MATCH(Orders!J$1,Products!$A$1:$G$1,0))</f>
        <v>L</v>
      </c>
      <c r="K236" s="4">
        <f>INDEX(Products!$A$1:$G$49,MATCH(Orders!$D236,Products!$A$1:$A$49,0),MATCH(Orders!K$1,Products!$A$1:$G$1,0))</f>
        <v>2.5</v>
      </c>
      <c r="L236" s="5">
        <f>INDEX(Products!$A$1:$G$49,MATCH(Orders!$D236,Products!$A$1:$A$49,0),MATCH(Orders!L$1,Products!$A$1:$G$1,0))</f>
        <v>36.454999999999998</v>
      </c>
      <c r="M236" s="5">
        <f t="shared" si="9"/>
        <v>36.454999999999998</v>
      </c>
      <c r="N236" t="str">
        <f t="shared" si="10"/>
        <v>Liberica</v>
      </c>
      <c r="O236" t="str">
        <f t="shared" si="11"/>
        <v>Light</v>
      </c>
      <c r="P236" t="e">
        <f ca="1">_xlfn.XLOOKUP(Orders[[#This Row],[Customer ID]],Customers!$A$1:$A$1001,Customers!$I$1:$I$1001,,0)</f>
        <v>#NAME?</v>
      </c>
    </row>
    <row r="237" spans="1:16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e">
        <f ca="1">_xlfn.XLOOKUP(C237,Customers!$A$1:$A$1001,Customers!$B$1:$B$1001,,0)</f>
        <v>#NAME?</v>
      </c>
      <c r="G237" s="2" t="e">
        <f ca="1">IF(_xlfn.XLOOKUP(C237,Customers!$A$1:$A$1001,Customers!$C$1:$C$1001,,0)=0,"",_xlfn.XLOOKUP(C237,Customers!$A$1:$A$1001,Customers!$C$1:$C$1001,,0))</f>
        <v>#NAME?</v>
      </c>
      <c r="H237" s="2" t="e">
        <f ca="1">_xlfn.XLOOKUP(C237,Customers!$A$1:$A$1001,Customers!$G$1:$G$1001,,0)</f>
        <v>#NAME?</v>
      </c>
      <c r="I237" t="str">
        <f>INDEX(Products!$A$1:$G$49,MATCH(Orders!$D237,Products!$A$1:$A$49,0),MATCH(Orders!I$1,Products!$A$1:$G$1,0))</f>
        <v>Lib</v>
      </c>
      <c r="J237" t="str">
        <f>INDEX(Products!$A$1:$G$49,MATCH(Orders!$D237,Products!$A$1:$A$49,0),MATCH(Orders!J$1,Products!$A$1:$G$1,0))</f>
        <v>L</v>
      </c>
      <c r="K237" s="4">
        <f>INDEX(Products!$A$1:$G$49,MATCH(Orders!$D237,Products!$A$1:$A$49,0),MATCH(Orders!K$1,Products!$A$1:$G$1,0))</f>
        <v>2.5</v>
      </c>
      <c r="L237" s="5">
        <f>INDEX(Products!$A$1:$G$49,MATCH(Orders!$D237,Products!$A$1:$A$49,0),MATCH(Orders!L$1,Products!$A$1:$G$1,0))</f>
        <v>36.454999999999998</v>
      </c>
      <c r="M237" s="5">
        <f t="shared" si="9"/>
        <v>182.27499999999998</v>
      </c>
      <c r="N237" t="str">
        <f t="shared" si="10"/>
        <v>Liberica</v>
      </c>
      <c r="O237" t="str">
        <f t="shared" si="11"/>
        <v>Light</v>
      </c>
      <c r="P237" t="e">
        <f ca="1">_xlfn.XLOOKUP(Orders[[#This Row],[Customer ID]],Customers!$A$1:$A$1001,Customers!$I$1:$I$1001,,0)</f>
        <v>#NAME?</v>
      </c>
    </row>
    <row r="238" spans="1:16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e">
        <f ca="1">_xlfn.XLOOKUP(C238,Customers!$A$1:$A$1001,Customers!$B$1:$B$1001,,0)</f>
        <v>#NAME?</v>
      </c>
      <c r="G238" s="2" t="e">
        <f ca="1">IF(_xlfn.XLOOKUP(C238,Customers!$A$1:$A$1001,Customers!$C$1:$C$1001,,0)=0,"",_xlfn.XLOOKUP(C238,Customers!$A$1:$A$1001,Customers!$C$1:$C$1001,,0))</f>
        <v>#NAME?</v>
      </c>
      <c r="H238" s="2" t="e">
        <f ca="1">_xlfn.XLOOKUP(C238,Customers!$A$1:$A$1001,Customers!$G$1:$G$1001,,0)</f>
        <v>#NAME?</v>
      </c>
      <c r="I238" t="str">
        <f>INDEX(Products!$A$1:$G$49,MATCH(Orders!$D238,Products!$A$1:$A$49,0),MATCH(Orders!I$1,Products!$A$1:$G$1,0))</f>
        <v>Lib</v>
      </c>
      <c r="J238" t="str">
        <f>INDEX(Products!$A$1:$G$49,MATCH(Orders!$D238,Products!$A$1:$A$49,0),MATCH(Orders!J$1,Products!$A$1:$G$1,0))</f>
        <v>D</v>
      </c>
      <c r="K238" s="4">
        <f>INDEX(Products!$A$1:$G$49,MATCH(Orders!$D238,Products!$A$1:$A$49,0),MATCH(Orders!K$1,Products!$A$1:$G$1,0))</f>
        <v>2.5</v>
      </c>
      <c r="L238" s="5">
        <f>INDEX(Products!$A$1:$G$49,MATCH(Orders!$D238,Products!$A$1:$A$49,0),MATCH(Orders!L$1,Products!$A$1:$G$1,0))</f>
        <v>29.784999999999997</v>
      </c>
      <c r="M238" s="5">
        <f t="shared" si="9"/>
        <v>89.35499999999999</v>
      </c>
      <c r="N238" t="str">
        <f t="shared" si="10"/>
        <v>Liberica</v>
      </c>
      <c r="O238" t="str">
        <f t="shared" si="11"/>
        <v>Dark</v>
      </c>
      <c r="P238" t="e">
        <f ca="1">_xlfn.XLOOKUP(Orders[[#This Row],[Customer ID]],Customers!$A$1:$A$1001,Customers!$I$1:$I$1001,,0)</f>
        <v>#NAME?</v>
      </c>
    </row>
    <row r="239" spans="1:16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e">
        <f ca="1">_xlfn.XLOOKUP(C239,Customers!$A$1:$A$1001,Customers!$B$1:$B$1001,,0)</f>
        <v>#NAME?</v>
      </c>
      <c r="G239" s="2" t="e">
        <f ca="1">IF(_xlfn.XLOOKUP(C239,Customers!$A$1:$A$1001,Customers!$C$1:$C$1001,,0)=0,"",_xlfn.XLOOKUP(C239,Customers!$A$1:$A$1001,Customers!$C$1:$C$1001,,0))</f>
        <v>#NAME?</v>
      </c>
      <c r="H239" s="2" t="e">
        <f ca="1">_xlfn.XLOOKUP(C239,Customers!$A$1:$A$1001,Customers!$G$1:$G$1001,,0)</f>
        <v>#NAME?</v>
      </c>
      <c r="I239" t="str">
        <f>INDEX(Products!$A$1:$G$49,MATCH(Orders!$D239,Products!$A$1:$A$49,0),MATCH(Orders!I$1,Products!$A$1:$G$1,0))</f>
        <v>Rob</v>
      </c>
      <c r="J239" t="str">
        <f>INDEX(Products!$A$1:$G$49,MATCH(Orders!$D239,Products!$A$1:$A$49,0),MATCH(Orders!J$1,Products!$A$1:$G$1,0))</f>
        <v>L</v>
      </c>
      <c r="K239" s="4">
        <f>INDEX(Products!$A$1:$G$49,MATCH(Orders!$D239,Products!$A$1:$A$49,0),MATCH(Orders!K$1,Products!$A$1:$G$1,0))</f>
        <v>0.2</v>
      </c>
      <c r="L239" s="5">
        <f>INDEX(Products!$A$1:$G$49,MATCH(Orders!$D239,Products!$A$1:$A$49,0),MATCH(Orders!L$1,Products!$A$1:$G$1,0))</f>
        <v>3.5849999999999995</v>
      </c>
      <c r="M239" s="5">
        <f t="shared" si="9"/>
        <v>3.5849999999999995</v>
      </c>
      <c r="N239" t="str">
        <f t="shared" si="10"/>
        <v>Robusta</v>
      </c>
      <c r="O239" t="str">
        <f t="shared" si="11"/>
        <v>Light</v>
      </c>
      <c r="P239" t="e">
        <f ca="1">_xlfn.XLOOKUP(Orders[[#This Row],[Customer ID]],Customers!$A$1:$A$1001,Customers!$I$1:$I$1001,,0)</f>
        <v>#NAME?</v>
      </c>
    </row>
    <row r="240" spans="1:16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e">
        <f ca="1">_xlfn.XLOOKUP(C240,Customers!$A$1:$A$1001,Customers!$B$1:$B$1001,,0)</f>
        <v>#NAME?</v>
      </c>
      <c r="G240" s="2" t="e">
        <f ca="1">IF(_xlfn.XLOOKUP(C240,Customers!$A$1:$A$1001,Customers!$C$1:$C$1001,,0)=0,"",_xlfn.XLOOKUP(C240,Customers!$A$1:$A$1001,Customers!$C$1:$C$1001,,0))</f>
        <v>#NAME?</v>
      </c>
      <c r="H240" s="2" t="e">
        <f ca="1">_xlfn.XLOOKUP(C240,Customers!$A$1:$A$1001,Customers!$G$1:$G$1001,,0)</f>
        <v>#NAME?</v>
      </c>
      <c r="I240" t="str">
        <f>INDEX(Products!$A$1:$G$49,MATCH(Orders!$D240,Products!$A$1:$A$49,0),MATCH(Orders!I$1,Products!$A$1:$G$1,0))</f>
        <v>Rob</v>
      </c>
      <c r="J240" t="str">
        <f>INDEX(Products!$A$1:$G$49,MATCH(Orders!$D240,Products!$A$1:$A$49,0),MATCH(Orders!J$1,Products!$A$1:$G$1,0))</f>
        <v>M</v>
      </c>
      <c r="K240" s="4">
        <f>INDEX(Products!$A$1:$G$49,MATCH(Orders!$D240,Products!$A$1:$A$49,0),MATCH(Orders!K$1,Products!$A$1:$G$1,0))</f>
        <v>2.5</v>
      </c>
      <c r="L240" s="5">
        <f>INDEX(Products!$A$1:$G$49,MATCH(Orders!$D240,Products!$A$1:$A$49,0),MATCH(Orders!L$1,Products!$A$1:$G$1,0))</f>
        <v>22.884999999999998</v>
      </c>
      <c r="M240" s="5">
        <f t="shared" si="9"/>
        <v>45.769999999999996</v>
      </c>
      <c r="N240" t="str">
        <f t="shared" si="10"/>
        <v>Robusta</v>
      </c>
      <c r="O240" t="str">
        <f t="shared" si="11"/>
        <v>Medium</v>
      </c>
      <c r="P240" t="e">
        <f ca="1">_xlfn.XLOOKUP(Orders[[#This Row],[Customer ID]],Customers!$A$1:$A$1001,Customers!$I$1:$I$1001,,0)</f>
        <v>#NAME?</v>
      </c>
    </row>
    <row r="241" spans="1:16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e">
        <f ca="1">_xlfn.XLOOKUP(C241,Customers!$A$1:$A$1001,Customers!$B$1:$B$1001,,0)</f>
        <v>#NAME?</v>
      </c>
      <c r="G241" s="2" t="e">
        <f ca="1">IF(_xlfn.XLOOKUP(C241,Customers!$A$1:$A$1001,Customers!$C$1:$C$1001,,0)=0,"",_xlfn.XLOOKUP(C241,Customers!$A$1:$A$1001,Customers!$C$1:$C$1001,,0))</f>
        <v>#NAME?</v>
      </c>
      <c r="H241" s="2" t="e">
        <f ca="1">_xlfn.XLOOKUP(C241,Customers!$A$1:$A$1001,Customers!$G$1:$G$1001,,0)</f>
        <v>#NAME?</v>
      </c>
      <c r="I241" t="str">
        <f>INDEX(Products!$A$1:$G$49,MATCH(Orders!$D241,Products!$A$1:$A$49,0),MATCH(Orders!I$1,Products!$A$1:$G$1,0))</f>
        <v>Exc</v>
      </c>
      <c r="J241" t="str">
        <f>INDEX(Products!$A$1:$G$49,MATCH(Orders!$D241,Products!$A$1:$A$49,0),MATCH(Orders!J$1,Products!$A$1:$G$1,0))</f>
        <v>L</v>
      </c>
      <c r="K241" s="4">
        <f>INDEX(Products!$A$1:$G$49,MATCH(Orders!$D241,Products!$A$1:$A$49,0),MATCH(Orders!K$1,Products!$A$1:$G$1,0))</f>
        <v>1</v>
      </c>
      <c r="L241" s="5">
        <f>INDEX(Products!$A$1:$G$49,MATCH(Orders!$D241,Products!$A$1:$A$49,0),MATCH(Orders!L$1,Products!$A$1:$G$1,0))</f>
        <v>14.85</v>
      </c>
      <c r="M241" s="5">
        <f t="shared" si="9"/>
        <v>59.4</v>
      </c>
      <c r="N241" t="str">
        <f t="shared" si="10"/>
        <v>Excelsa</v>
      </c>
      <c r="O241" t="str">
        <f t="shared" si="11"/>
        <v>Light</v>
      </c>
      <c r="P241" t="e">
        <f ca="1">_xlfn.XLOOKUP(Orders[[#This Row],[Customer ID]],Customers!$A$1:$A$1001,Customers!$I$1:$I$1001,,0)</f>
        <v>#NAME?</v>
      </c>
    </row>
    <row r="242" spans="1:16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e">
        <f ca="1">_xlfn.XLOOKUP(C242,Customers!$A$1:$A$1001,Customers!$B$1:$B$1001,,0)</f>
        <v>#NAME?</v>
      </c>
      <c r="G242" s="2" t="e">
        <f ca="1">IF(_xlfn.XLOOKUP(C242,Customers!$A$1:$A$1001,Customers!$C$1:$C$1001,,0)=0,"",_xlfn.XLOOKUP(C242,Customers!$A$1:$A$1001,Customers!$C$1:$C$1001,,0))</f>
        <v>#NAME?</v>
      </c>
      <c r="H242" s="2" t="e">
        <f ca="1">_xlfn.XLOOKUP(C242,Customers!$A$1:$A$1001,Customers!$G$1:$G$1001,,0)</f>
        <v>#NAME?</v>
      </c>
      <c r="I242" t="str">
        <f>INDEX(Products!$A$1:$G$49,MATCH(Orders!$D242,Products!$A$1:$A$49,0),MATCH(Orders!I$1,Products!$A$1:$G$1,0))</f>
        <v>Ara</v>
      </c>
      <c r="J242" t="str">
        <f>INDEX(Products!$A$1:$G$49,MATCH(Orders!$D242,Products!$A$1:$A$49,0),MATCH(Orders!J$1,Products!$A$1:$G$1,0))</f>
        <v>M</v>
      </c>
      <c r="K242" s="4">
        <f>INDEX(Products!$A$1:$G$49,MATCH(Orders!$D242,Products!$A$1:$A$49,0),MATCH(Orders!K$1,Products!$A$1:$G$1,0))</f>
        <v>2.5</v>
      </c>
      <c r="L242" s="5">
        <f>INDEX(Products!$A$1:$G$49,MATCH(Orders!$D242,Products!$A$1:$A$49,0),MATCH(Orders!L$1,Products!$A$1:$G$1,0))</f>
        <v>25.874999999999996</v>
      </c>
      <c r="M242" s="5">
        <f t="shared" si="9"/>
        <v>155.24999999999997</v>
      </c>
      <c r="N242" t="str">
        <f t="shared" si="10"/>
        <v>Arabica</v>
      </c>
      <c r="O242" t="str">
        <f t="shared" si="11"/>
        <v>Medium</v>
      </c>
      <c r="P242" t="e">
        <f ca="1">_xlfn.XLOOKUP(Orders[[#This Row],[Customer ID]],Customers!$A$1:$A$1001,Customers!$I$1:$I$1001,,0)</f>
        <v>#NAME?</v>
      </c>
    </row>
    <row r="243" spans="1:16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e">
        <f ca="1">_xlfn.XLOOKUP(C243,Customers!$A$1:$A$1001,Customers!$B$1:$B$1001,,0)</f>
        <v>#NAME?</v>
      </c>
      <c r="G243" s="2" t="e">
        <f ca="1">IF(_xlfn.XLOOKUP(C243,Customers!$A$1:$A$1001,Customers!$C$1:$C$1001,,0)=0,"",_xlfn.XLOOKUP(C243,Customers!$A$1:$A$1001,Customers!$C$1:$C$1001,,0))</f>
        <v>#NAME?</v>
      </c>
      <c r="H243" s="2" t="e">
        <f ca="1">_xlfn.XLOOKUP(C243,Customers!$A$1:$A$1001,Customers!$G$1:$G$1001,,0)</f>
        <v>#NAME?</v>
      </c>
      <c r="I243" t="str">
        <f>INDEX(Products!$A$1:$G$49,MATCH(Orders!$D243,Products!$A$1:$A$49,0),MATCH(Orders!I$1,Products!$A$1:$G$1,0))</f>
        <v>Rob</v>
      </c>
      <c r="J243" t="str">
        <f>INDEX(Products!$A$1:$G$49,MATCH(Orders!$D243,Products!$A$1:$A$49,0),MATCH(Orders!J$1,Products!$A$1:$G$1,0))</f>
        <v>M</v>
      </c>
      <c r="K243" s="4">
        <f>INDEX(Products!$A$1:$G$49,MATCH(Orders!$D243,Products!$A$1:$A$49,0),MATCH(Orders!K$1,Products!$A$1:$G$1,0))</f>
        <v>2.5</v>
      </c>
      <c r="L243" s="5">
        <f>INDEX(Products!$A$1:$G$49,MATCH(Orders!$D243,Products!$A$1:$A$49,0),MATCH(Orders!L$1,Products!$A$1:$G$1,0))</f>
        <v>22.884999999999998</v>
      </c>
      <c r="M243" s="5">
        <f t="shared" si="9"/>
        <v>45.769999999999996</v>
      </c>
      <c r="N243" t="str">
        <f t="shared" si="10"/>
        <v>Robusta</v>
      </c>
      <c r="O243" t="str">
        <f t="shared" si="11"/>
        <v>Medium</v>
      </c>
      <c r="P243" t="e">
        <f ca="1">_xlfn.XLOOKUP(Orders[[#This Row],[Customer ID]],Customers!$A$1:$A$1001,Customers!$I$1:$I$1001,,0)</f>
        <v>#NAME?</v>
      </c>
    </row>
    <row r="244" spans="1:16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e">
        <f ca="1">_xlfn.XLOOKUP(C244,Customers!$A$1:$A$1001,Customers!$B$1:$B$1001,,0)</f>
        <v>#NAME?</v>
      </c>
      <c r="G244" s="2" t="e">
        <f ca="1">IF(_xlfn.XLOOKUP(C244,Customers!$A$1:$A$1001,Customers!$C$1:$C$1001,,0)=0,"",_xlfn.XLOOKUP(C244,Customers!$A$1:$A$1001,Customers!$C$1:$C$1001,,0))</f>
        <v>#NAME?</v>
      </c>
      <c r="H244" s="2" t="e">
        <f ca="1">_xlfn.XLOOKUP(C244,Customers!$A$1:$A$1001,Customers!$G$1:$G$1001,,0)</f>
        <v>#NAME?</v>
      </c>
      <c r="I244" t="str">
        <f>INDEX(Products!$A$1:$G$49,MATCH(Orders!$D244,Products!$A$1:$A$49,0),MATCH(Orders!I$1,Products!$A$1:$G$1,0))</f>
        <v>Exc</v>
      </c>
      <c r="J244" t="str">
        <f>INDEX(Products!$A$1:$G$49,MATCH(Orders!$D244,Products!$A$1:$A$49,0),MATCH(Orders!J$1,Products!$A$1:$G$1,0))</f>
        <v>D</v>
      </c>
      <c r="K244" s="4">
        <f>INDEX(Products!$A$1:$G$49,MATCH(Orders!$D244,Products!$A$1:$A$49,0),MATCH(Orders!K$1,Products!$A$1:$G$1,0))</f>
        <v>1</v>
      </c>
      <c r="L244" s="5">
        <f>INDEX(Products!$A$1:$G$49,MATCH(Orders!$D244,Products!$A$1:$A$49,0),MATCH(Orders!L$1,Products!$A$1:$G$1,0))</f>
        <v>12.15</v>
      </c>
      <c r="M244" s="5">
        <f t="shared" si="9"/>
        <v>36.450000000000003</v>
      </c>
      <c r="N244" t="str">
        <f t="shared" si="10"/>
        <v>Excelsa</v>
      </c>
      <c r="O244" t="str">
        <f t="shared" si="11"/>
        <v>Dark</v>
      </c>
      <c r="P244" t="e">
        <f ca="1">_xlfn.XLOOKUP(Orders[[#This Row],[Customer ID]],Customers!$A$1:$A$1001,Customers!$I$1:$I$1001,,0)</f>
        <v>#NAME?</v>
      </c>
    </row>
    <row r="245" spans="1:16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e">
        <f ca="1">_xlfn.XLOOKUP(C245,Customers!$A$1:$A$1001,Customers!$B$1:$B$1001,,0)</f>
        <v>#NAME?</v>
      </c>
      <c r="G245" s="2" t="e">
        <f ca="1">IF(_xlfn.XLOOKUP(C245,Customers!$A$1:$A$1001,Customers!$C$1:$C$1001,,0)=0,"",_xlfn.XLOOKUP(C245,Customers!$A$1:$A$1001,Customers!$C$1:$C$1001,,0))</f>
        <v>#NAME?</v>
      </c>
      <c r="H245" s="2" t="e">
        <f ca="1">_xlfn.XLOOKUP(C245,Customers!$A$1:$A$1001,Customers!$G$1:$G$1001,,0)</f>
        <v>#NAME?</v>
      </c>
      <c r="I245" t="str">
        <f>INDEX(Products!$A$1:$G$49,MATCH(Orders!$D245,Products!$A$1:$A$49,0),MATCH(Orders!I$1,Products!$A$1:$G$1,0))</f>
        <v>Exc</v>
      </c>
      <c r="J245" t="str">
        <f>INDEX(Products!$A$1:$G$49,MATCH(Orders!$D245,Products!$A$1:$A$49,0),MATCH(Orders!J$1,Products!$A$1:$G$1,0))</f>
        <v>D</v>
      </c>
      <c r="K245" s="4">
        <f>INDEX(Products!$A$1:$G$49,MATCH(Orders!$D245,Products!$A$1:$A$49,0),MATCH(Orders!K$1,Products!$A$1:$G$1,0))</f>
        <v>0.5</v>
      </c>
      <c r="L245" s="5">
        <f>INDEX(Products!$A$1:$G$49,MATCH(Orders!$D245,Products!$A$1:$A$49,0),MATCH(Orders!L$1,Products!$A$1:$G$1,0))</f>
        <v>7.29</v>
      </c>
      <c r="M245" s="5">
        <f t="shared" si="9"/>
        <v>29.16</v>
      </c>
      <c r="N245" t="str">
        <f t="shared" si="10"/>
        <v>Excelsa</v>
      </c>
      <c r="O245" t="str">
        <f t="shared" si="11"/>
        <v>Dark</v>
      </c>
      <c r="P245" t="e">
        <f ca="1">_xlfn.XLOOKUP(Orders[[#This Row],[Customer ID]],Customers!$A$1:$A$1001,Customers!$I$1:$I$1001,,0)</f>
        <v>#NAME?</v>
      </c>
    </row>
    <row r="246" spans="1:16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e">
        <f ca="1">_xlfn.XLOOKUP(C246,Customers!$A$1:$A$1001,Customers!$B$1:$B$1001,,0)</f>
        <v>#NAME?</v>
      </c>
      <c r="G246" s="2" t="e">
        <f ca="1">IF(_xlfn.XLOOKUP(C246,Customers!$A$1:$A$1001,Customers!$C$1:$C$1001,,0)=0,"",_xlfn.XLOOKUP(C246,Customers!$A$1:$A$1001,Customers!$C$1:$C$1001,,0))</f>
        <v>#NAME?</v>
      </c>
      <c r="H246" s="2" t="e">
        <f ca="1">_xlfn.XLOOKUP(C246,Customers!$A$1:$A$1001,Customers!$G$1:$G$1001,,0)</f>
        <v>#NAME?</v>
      </c>
      <c r="I246" t="str">
        <f>INDEX(Products!$A$1:$G$49,MATCH(Orders!$D246,Products!$A$1:$A$49,0),MATCH(Orders!I$1,Products!$A$1:$G$1,0))</f>
        <v>Lib</v>
      </c>
      <c r="J246" t="str">
        <f>INDEX(Products!$A$1:$G$49,MATCH(Orders!$D246,Products!$A$1:$A$49,0),MATCH(Orders!J$1,Products!$A$1:$G$1,0))</f>
        <v>M</v>
      </c>
      <c r="K246" s="4">
        <f>INDEX(Products!$A$1:$G$49,MATCH(Orders!$D246,Products!$A$1:$A$49,0),MATCH(Orders!K$1,Products!$A$1:$G$1,0))</f>
        <v>2.5</v>
      </c>
      <c r="L246" s="5">
        <f>INDEX(Products!$A$1:$G$49,MATCH(Orders!$D246,Products!$A$1:$A$49,0),MATCH(Orders!L$1,Products!$A$1:$G$1,0))</f>
        <v>33.464999999999996</v>
      </c>
      <c r="M246" s="5">
        <f t="shared" si="9"/>
        <v>133.85999999999999</v>
      </c>
      <c r="N246" t="str">
        <f t="shared" si="10"/>
        <v>Liberica</v>
      </c>
      <c r="O246" t="str">
        <f t="shared" si="11"/>
        <v>Medium</v>
      </c>
      <c r="P246" t="e">
        <f ca="1">_xlfn.XLOOKUP(Orders[[#This Row],[Customer ID]],Customers!$A$1:$A$1001,Customers!$I$1:$I$1001,,0)</f>
        <v>#NAME?</v>
      </c>
    </row>
    <row r="247" spans="1:16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e">
        <f ca="1">_xlfn.XLOOKUP(C247,Customers!$A$1:$A$1001,Customers!$B$1:$B$1001,,0)</f>
        <v>#NAME?</v>
      </c>
      <c r="G247" s="2" t="e">
        <f ca="1">IF(_xlfn.XLOOKUP(C247,Customers!$A$1:$A$1001,Customers!$C$1:$C$1001,,0)=0,"",_xlfn.XLOOKUP(C247,Customers!$A$1:$A$1001,Customers!$C$1:$C$1001,,0))</f>
        <v>#NAME?</v>
      </c>
      <c r="H247" s="2" t="e">
        <f ca="1">_xlfn.XLOOKUP(C247,Customers!$A$1:$A$1001,Customers!$G$1:$G$1001,,0)</f>
        <v>#NAME?</v>
      </c>
      <c r="I247" t="str">
        <f>INDEX(Products!$A$1:$G$49,MATCH(Orders!$D247,Products!$A$1:$A$49,0),MATCH(Orders!I$1,Products!$A$1:$G$1,0))</f>
        <v>Lib</v>
      </c>
      <c r="J247" t="str">
        <f>INDEX(Products!$A$1:$G$49,MATCH(Orders!$D247,Products!$A$1:$A$49,0),MATCH(Orders!J$1,Products!$A$1:$G$1,0))</f>
        <v>L</v>
      </c>
      <c r="K247" s="4">
        <f>INDEX(Products!$A$1:$G$49,MATCH(Orders!$D247,Products!$A$1:$A$49,0),MATCH(Orders!K$1,Products!$A$1:$G$1,0))</f>
        <v>0.2</v>
      </c>
      <c r="L247" s="5">
        <f>INDEX(Products!$A$1:$G$49,MATCH(Orders!$D247,Products!$A$1:$A$49,0),MATCH(Orders!L$1,Products!$A$1:$G$1,0))</f>
        <v>4.7549999999999999</v>
      </c>
      <c r="M247" s="5">
        <f t="shared" si="9"/>
        <v>23.774999999999999</v>
      </c>
      <c r="N247" t="str">
        <f t="shared" si="10"/>
        <v>Liberica</v>
      </c>
      <c r="O247" t="str">
        <f t="shared" si="11"/>
        <v>Light</v>
      </c>
      <c r="P247" t="e">
        <f ca="1">_xlfn.XLOOKUP(Orders[[#This Row],[Customer ID]],Customers!$A$1:$A$1001,Customers!$I$1:$I$1001,,0)</f>
        <v>#NAME?</v>
      </c>
    </row>
    <row r="248" spans="1:16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e">
        <f ca="1">_xlfn.XLOOKUP(C248,Customers!$A$1:$A$1001,Customers!$B$1:$B$1001,,0)</f>
        <v>#NAME?</v>
      </c>
      <c r="G248" s="2" t="e">
        <f ca="1">IF(_xlfn.XLOOKUP(C248,Customers!$A$1:$A$1001,Customers!$C$1:$C$1001,,0)=0,"",_xlfn.XLOOKUP(C248,Customers!$A$1:$A$1001,Customers!$C$1:$C$1001,,0))</f>
        <v>#NAME?</v>
      </c>
      <c r="H248" s="2" t="e">
        <f ca="1">_xlfn.XLOOKUP(C248,Customers!$A$1:$A$1001,Customers!$G$1:$G$1001,,0)</f>
        <v>#NAME?</v>
      </c>
      <c r="I248" t="str">
        <f>INDEX(Products!$A$1:$G$49,MATCH(Orders!$D248,Products!$A$1:$A$49,0),MATCH(Orders!I$1,Products!$A$1:$G$1,0))</f>
        <v>Lib</v>
      </c>
      <c r="J248" t="str">
        <f>INDEX(Products!$A$1:$G$49,MATCH(Orders!$D248,Products!$A$1:$A$49,0),MATCH(Orders!J$1,Products!$A$1:$G$1,0))</f>
        <v>D</v>
      </c>
      <c r="K248" s="4">
        <f>INDEX(Products!$A$1:$G$49,MATCH(Orders!$D248,Products!$A$1:$A$49,0),MATCH(Orders!K$1,Products!$A$1:$G$1,0))</f>
        <v>1</v>
      </c>
      <c r="L248" s="5">
        <f>INDEX(Products!$A$1:$G$49,MATCH(Orders!$D248,Products!$A$1:$A$49,0),MATCH(Orders!L$1,Products!$A$1:$G$1,0))</f>
        <v>12.95</v>
      </c>
      <c r="M248" s="5">
        <f t="shared" si="9"/>
        <v>38.849999999999994</v>
      </c>
      <c r="N248" t="str">
        <f t="shared" si="10"/>
        <v>Liberica</v>
      </c>
      <c r="O248" t="str">
        <f t="shared" si="11"/>
        <v>Dark</v>
      </c>
      <c r="P248" t="e">
        <f ca="1">_xlfn.XLOOKUP(Orders[[#This Row],[Customer ID]],Customers!$A$1:$A$1001,Customers!$I$1:$I$1001,,0)</f>
        <v>#NAME?</v>
      </c>
    </row>
    <row r="249" spans="1:16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e">
        <f ca="1">_xlfn.XLOOKUP(C249,Customers!$A$1:$A$1001,Customers!$B$1:$B$1001,,0)</f>
        <v>#NAME?</v>
      </c>
      <c r="G249" s="2" t="e">
        <f ca="1">IF(_xlfn.XLOOKUP(C249,Customers!$A$1:$A$1001,Customers!$C$1:$C$1001,,0)=0,"",_xlfn.XLOOKUP(C249,Customers!$A$1:$A$1001,Customers!$C$1:$C$1001,,0))</f>
        <v>#NAME?</v>
      </c>
      <c r="H249" s="2" t="e">
        <f ca="1">_xlfn.XLOOKUP(C249,Customers!$A$1:$A$1001,Customers!$G$1:$G$1001,,0)</f>
        <v>#NAME?</v>
      </c>
      <c r="I249" t="str">
        <f>INDEX(Products!$A$1:$G$49,MATCH(Orders!$D249,Products!$A$1:$A$49,0),MATCH(Orders!I$1,Products!$A$1:$G$1,0))</f>
        <v>Rob</v>
      </c>
      <c r="J249" t="str">
        <f>INDEX(Products!$A$1:$G$49,MATCH(Orders!$D249,Products!$A$1:$A$49,0),MATCH(Orders!J$1,Products!$A$1:$G$1,0))</f>
        <v>L</v>
      </c>
      <c r="K249" s="4">
        <f>INDEX(Products!$A$1:$G$49,MATCH(Orders!$D249,Products!$A$1:$A$49,0),MATCH(Orders!K$1,Products!$A$1:$G$1,0))</f>
        <v>0.2</v>
      </c>
      <c r="L249" s="5">
        <f>INDEX(Products!$A$1:$G$49,MATCH(Orders!$D249,Products!$A$1:$A$49,0),MATCH(Orders!L$1,Products!$A$1:$G$1,0))</f>
        <v>3.5849999999999995</v>
      </c>
      <c r="M249" s="5">
        <f t="shared" si="9"/>
        <v>21.509999999999998</v>
      </c>
      <c r="N249" t="str">
        <f t="shared" si="10"/>
        <v>Robusta</v>
      </c>
      <c r="O249" t="str">
        <f t="shared" si="11"/>
        <v>Light</v>
      </c>
      <c r="P249" t="e">
        <f ca="1">_xlfn.XLOOKUP(Orders[[#This Row],[Customer ID]],Customers!$A$1:$A$1001,Customers!$I$1:$I$1001,,0)</f>
        <v>#NAME?</v>
      </c>
    </row>
    <row r="250" spans="1:16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e">
        <f ca="1">_xlfn.XLOOKUP(C250,Customers!$A$1:$A$1001,Customers!$B$1:$B$1001,,0)</f>
        <v>#NAME?</v>
      </c>
      <c r="G250" s="2" t="e">
        <f ca="1">IF(_xlfn.XLOOKUP(C250,Customers!$A$1:$A$1001,Customers!$C$1:$C$1001,,0)=0,"",_xlfn.XLOOKUP(C250,Customers!$A$1:$A$1001,Customers!$C$1:$C$1001,,0))</f>
        <v>#NAME?</v>
      </c>
      <c r="H250" s="2" t="e">
        <f ca="1">_xlfn.XLOOKUP(C250,Customers!$A$1:$A$1001,Customers!$G$1:$G$1001,,0)</f>
        <v>#NAME?</v>
      </c>
      <c r="I250" t="str">
        <f>INDEX(Products!$A$1:$G$49,MATCH(Orders!$D250,Products!$A$1:$A$49,0),MATCH(Orders!I$1,Products!$A$1:$G$1,0))</f>
        <v>Ara</v>
      </c>
      <c r="J250" t="str">
        <f>INDEX(Products!$A$1:$G$49,MATCH(Orders!$D250,Products!$A$1:$A$49,0),MATCH(Orders!J$1,Products!$A$1:$G$1,0))</f>
        <v>D</v>
      </c>
      <c r="K250" s="4">
        <f>INDEX(Products!$A$1:$G$49,MATCH(Orders!$D250,Products!$A$1:$A$49,0),MATCH(Orders!K$1,Products!$A$1:$G$1,0))</f>
        <v>1</v>
      </c>
      <c r="L250" s="5">
        <f>INDEX(Products!$A$1:$G$49,MATCH(Orders!$D250,Products!$A$1:$A$49,0),MATCH(Orders!L$1,Products!$A$1:$G$1,0))</f>
        <v>9.9499999999999993</v>
      </c>
      <c r="M250" s="5">
        <f t="shared" si="9"/>
        <v>9.9499999999999993</v>
      </c>
      <c r="N250" t="str">
        <f t="shared" si="10"/>
        <v>Arabica</v>
      </c>
      <c r="O250" t="str">
        <f t="shared" si="11"/>
        <v>Dark</v>
      </c>
      <c r="P250" t="e">
        <f ca="1">_xlfn.XLOOKUP(Orders[[#This Row],[Customer ID]],Customers!$A$1:$A$1001,Customers!$I$1:$I$1001,,0)</f>
        <v>#NAME?</v>
      </c>
    </row>
    <row r="251" spans="1:16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e">
        <f ca="1">_xlfn.XLOOKUP(C251,Customers!$A$1:$A$1001,Customers!$B$1:$B$1001,,0)</f>
        <v>#NAME?</v>
      </c>
      <c r="G251" s="2" t="e">
        <f ca="1">IF(_xlfn.XLOOKUP(C251,Customers!$A$1:$A$1001,Customers!$C$1:$C$1001,,0)=0,"",_xlfn.XLOOKUP(C251,Customers!$A$1:$A$1001,Customers!$C$1:$C$1001,,0))</f>
        <v>#NAME?</v>
      </c>
      <c r="H251" s="2" t="e">
        <f ca="1">_xlfn.XLOOKUP(C251,Customers!$A$1:$A$1001,Customers!$G$1:$G$1001,,0)</f>
        <v>#NAME?</v>
      </c>
      <c r="I251" t="str">
        <f>INDEX(Products!$A$1:$G$49,MATCH(Orders!$D251,Products!$A$1:$A$49,0),MATCH(Orders!I$1,Products!$A$1:$G$1,0))</f>
        <v>Lib</v>
      </c>
      <c r="J251" t="str">
        <f>INDEX(Products!$A$1:$G$49,MATCH(Orders!$D251,Products!$A$1:$A$49,0),MATCH(Orders!J$1,Products!$A$1:$G$1,0))</f>
        <v>L</v>
      </c>
      <c r="K251" s="4">
        <f>INDEX(Products!$A$1:$G$49,MATCH(Orders!$D251,Products!$A$1:$A$49,0),MATCH(Orders!K$1,Products!$A$1:$G$1,0))</f>
        <v>1</v>
      </c>
      <c r="L251" s="5">
        <f>INDEX(Products!$A$1:$G$49,MATCH(Orders!$D251,Products!$A$1:$A$49,0),MATCH(Orders!L$1,Products!$A$1:$G$1,0))</f>
        <v>15.85</v>
      </c>
      <c r="M251" s="5">
        <f t="shared" si="9"/>
        <v>15.85</v>
      </c>
      <c r="N251" t="str">
        <f t="shared" si="10"/>
        <v>Liberica</v>
      </c>
      <c r="O251" t="str">
        <f t="shared" si="11"/>
        <v>Light</v>
      </c>
      <c r="P251" t="e">
        <f ca="1">_xlfn.XLOOKUP(Orders[[#This Row],[Customer ID]],Customers!$A$1:$A$1001,Customers!$I$1:$I$1001,,0)</f>
        <v>#NAME?</v>
      </c>
    </row>
    <row r="252" spans="1:16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e">
        <f ca="1">_xlfn.XLOOKUP(C252,Customers!$A$1:$A$1001,Customers!$B$1:$B$1001,,0)</f>
        <v>#NAME?</v>
      </c>
      <c r="G252" s="2" t="e">
        <f ca="1">IF(_xlfn.XLOOKUP(C252,Customers!$A$1:$A$1001,Customers!$C$1:$C$1001,,0)=0,"",_xlfn.XLOOKUP(C252,Customers!$A$1:$A$1001,Customers!$C$1:$C$1001,,0))</f>
        <v>#NAME?</v>
      </c>
      <c r="H252" s="2" t="e">
        <f ca="1">_xlfn.XLOOKUP(C252,Customers!$A$1:$A$1001,Customers!$G$1:$G$1001,,0)</f>
        <v>#NAME?</v>
      </c>
      <c r="I252" t="str">
        <f>INDEX(Products!$A$1:$G$49,MATCH(Orders!$D252,Products!$A$1:$A$49,0),MATCH(Orders!I$1,Products!$A$1:$G$1,0))</f>
        <v>Rob</v>
      </c>
      <c r="J252" t="str">
        <f>INDEX(Products!$A$1:$G$49,MATCH(Orders!$D252,Products!$A$1:$A$49,0),MATCH(Orders!J$1,Products!$A$1:$G$1,0))</f>
        <v>M</v>
      </c>
      <c r="K252" s="4">
        <f>INDEX(Products!$A$1:$G$49,MATCH(Orders!$D252,Products!$A$1:$A$49,0),MATCH(Orders!K$1,Products!$A$1:$G$1,0))</f>
        <v>0.2</v>
      </c>
      <c r="L252" s="5">
        <f>INDEX(Products!$A$1:$G$49,MATCH(Orders!$D252,Products!$A$1:$A$49,0),MATCH(Orders!L$1,Products!$A$1:$G$1,0))</f>
        <v>2.9849999999999999</v>
      </c>
      <c r="M252" s="5">
        <f t="shared" si="9"/>
        <v>2.9849999999999999</v>
      </c>
      <c r="N252" t="str">
        <f t="shared" si="10"/>
        <v>Robusta</v>
      </c>
      <c r="O252" t="str">
        <f t="shared" si="11"/>
        <v>Medium</v>
      </c>
      <c r="P252" t="e">
        <f ca="1">_xlfn.XLOOKUP(Orders[[#This Row],[Customer ID]],Customers!$A$1:$A$1001,Customers!$I$1:$I$1001,,0)</f>
        <v>#NAME?</v>
      </c>
    </row>
    <row r="253" spans="1:16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e">
        <f ca="1">_xlfn.XLOOKUP(C253,Customers!$A$1:$A$1001,Customers!$B$1:$B$1001,,0)</f>
        <v>#NAME?</v>
      </c>
      <c r="G253" s="2" t="e">
        <f ca="1">IF(_xlfn.XLOOKUP(C253,Customers!$A$1:$A$1001,Customers!$C$1:$C$1001,,0)=0,"",_xlfn.XLOOKUP(C253,Customers!$A$1:$A$1001,Customers!$C$1:$C$1001,,0))</f>
        <v>#NAME?</v>
      </c>
      <c r="H253" s="2" t="e">
        <f ca="1">_xlfn.XLOOKUP(C253,Customers!$A$1:$A$1001,Customers!$G$1:$G$1001,,0)</f>
        <v>#NAME?</v>
      </c>
      <c r="I253" t="str">
        <f>INDEX(Products!$A$1:$G$49,MATCH(Orders!$D253,Products!$A$1:$A$49,0),MATCH(Orders!I$1,Products!$A$1:$G$1,0))</f>
        <v>Exc</v>
      </c>
      <c r="J253" t="str">
        <f>INDEX(Products!$A$1:$G$49,MATCH(Orders!$D253,Products!$A$1:$A$49,0),MATCH(Orders!J$1,Products!$A$1:$G$1,0))</f>
        <v>M</v>
      </c>
      <c r="K253" s="4">
        <f>INDEX(Products!$A$1:$G$49,MATCH(Orders!$D253,Products!$A$1:$A$49,0),MATCH(Orders!K$1,Products!$A$1:$G$1,0))</f>
        <v>1</v>
      </c>
      <c r="L253" s="5">
        <f>INDEX(Products!$A$1:$G$49,MATCH(Orders!$D253,Products!$A$1:$A$49,0),MATCH(Orders!L$1,Products!$A$1:$G$1,0))</f>
        <v>13.75</v>
      </c>
      <c r="M253" s="5">
        <f t="shared" si="9"/>
        <v>68.75</v>
      </c>
      <c r="N253" t="str">
        <f t="shared" si="10"/>
        <v>Excelsa</v>
      </c>
      <c r="O253" t="str">
        <f t="shared" si="11"/>
        <v>Medium</v>
      </c>
      <c r="P253" t="e">
        <f ca="1">_xlfn.XLOOKUP(Orders[[#This Row],[Customer ID]],Customers!$A$1:$A$1001,Customers!$I$1:$I$1001,,0)</f>
        <v>#NAME?</v>
      </c>
    </row>
    <row r="254" spans="1:16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e">
        <f ca="1">_xlfn.XLOOKUP(C254,Customers!$A$1:$A$1001,Customers!$B$1:$B$1001,,0)</f>
        <v>#NAME?</v>
      </c>
      <c r="G254" s="2" t="e">
        <f ca="1">IF(_xlfn.XLOOKUP(C254,Customers!$A$1:$A$1001,Customers!$C$1:$C$1001,,0)=0,"",_xlfn.XLOOKUP(C254,Customers!$A$1:$A$1001,Customers!$C$1:$C$1001,,0))</f>
        <v>#NAME?</v>
      </c>
      <c r="H254" s="2" t="e">
        <f ca="1">_xlfn.XLOOKUP(C254,Customers!$A$1:$A$1001,Customers!$G$1:$G$1001,,0)</f>
        <v>#NAME?</v>
      </c>
      <c r="I254" t="str">
        <f>INDEX(Products!$A$1:$G$49,MATCH(Orders!$D254,Products!$A$1:$A$49,0),MATCH(Orders!I$1,Products!$A$1:$G$1,0))</f>
        <v>Ara</v>
      </c>
      <c r="J254" t="str">
        <f>INDEX(Products!$A$1:$G$49,MATCH(Orders!$D254,Products!$A$1:$A$49,0),MATCH(Orders!J$1,Products!$A$1:$G$1,0))</f>
        <v>D</v>
      </c>
      <c r="K254" s="4">
        <f>INDEX(Products!$A$1:$G$49,MATCH(Orders!$D254,Products!$A$1:$A$49,0),MATCH(Orders!K$1,Products!$A$1:$G$1,0))</f>
        <v>1</v>
      </c>
      <c r="L254" s="5">
        <f>INDEX(Products!$A$1:$G$49,MATCH(Orders!$D254,Products!$A$1:$A$49,0),MATCH(Orders!L$1,Products!$A$1:$G$1,0))</f>
        <v>9.9499999999999993</v>
      </c>
      <c r="M254" s="5">
        <f t="shared" si="9"/>
        <v>29.849999999999998</v>
      </c>
      <c r="N254" t="str">
        <f t="shared" si="10"/>
        <v>Arabica</v>
      </c>
      <c r="O254" t="str">
        <f t="shared" si="11"/>
        <v>Dark</v>
      </c>
      <c r="P254" t="e">
        <f ca="1">_xlfn.XLOOKUP(Orders[[#This Row],[Customer ID]],Customers!$A$1:$A$1001,Customers!$I$1:$I$1001,,0)</f>
        <v>#NAME?</v>
      </c>
    </row>
    <row r="255" spans="1:16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e">
        <f ca="1">_xlfn.XLOOKUP(C255,Customers!$A$1:$A$1001,Customers!$B$1:$B$1001,,0)</f>
        <v>#NAME?</v>
      </c>
      <c r="G255" s="2" t="e">
        <f ca="1">IF(_xlfn.XLOOKUP(C255,Customers!$A$1:$A$1001,Customers!$C$1:$C$1001,,0)=0,"",_xlfn.XLOOKUP(C255,Customers!$A$1:$A$1001,Customers!$C$1:$C$1001,,0))</f>
        <v>#NAME?</v>
      </c>
      <c r="H255" s="2" t="e">
        <f ca="1">_xlfn.XLOOKUP(C255,Customers!$A$1:$A$1001,Customers!$G$1:$G$1001,,0)</f>
        <v>#NAME?</v>
      </c>
      <c r="I255" t="str">
        <f>INDEX(Products!$A$1:$G$49,MATCH(Orders!$D255,Products!$A$1:$A$49,0),MATCH(Orders!I$1,Products!$A$1:$G$1,0))</f>
        <v>Lib</v>
      </c>
      <c r="J255" t="str">
        <f>INDEX(Products!$A$1:$G$49,MATCH(Orders!$D255,Products!$A$1:$A$49,0),MATCH(Orders!J$1,Products!$A$1:$G$1,0))</f>
        <v>M</v>
      </c>
      <c r="K255" s="4">
        <f>INDEX(Products!$A$1:$G$49,MATCH(Orders!$D255,Products!$A$1:$A$49,0),MATCH(Orders!K$1,Products!$A$1:$G$1,0))</f>
        <v>1</v>
      </c>
      <c r="L255" s="5">
        <f>INDEX(Products!$A$1:$G$49,MATCH(Orders!$D255,Products!$A$1:$A$49,0),MATCH(Orders!L$1,Products!$A$1:$G$1,0))</f>
        <v>14.55</v>
      </c>
      <c r="M255" s="5">
        <f t="shared" si="9"/>
        <v>58.2</v>
      </c>
      <c r="N255" t="str">
        <f t="shared" si="10"/>
        <v>Liberica</v>
      </c>
      <c r="O255" t="str">
        <f t="shared" si="11"/>
        <v>Medium</v>
      </c>
      <c r="P255" t="e">
        <f ca="1">_xlfn.XLOOKUP(Orders[[#This Row],[Customer ID]],Customers!$A$1:$A$1001,Customers!$I$1:$I$1001,,0)</f>
        <v>#NAME?</v>
      </c>
    </row>
    <row r="256" spans="1:16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e">
        <f ca="1">_xlfn.XLOOKUP(C256,Customers!$A$1:$A$1001,Customers!$B$1:$B$1001,,0)</f>
        <v>#NAME?</v>
      </c>
      <c r="G256" s="2" t="e">
        <f ca="1">IF(_xlfn.XLOOKUP(C256,Customers!$A$1:$A$1001,Customers!$C$1:$C$1001,,0)=0,"",_xlfn.XLOOKUP(C256,Customers!$A$1:$A$1001,Customers!$C$1:$C$1001,,0))</f>
        <v>#NAME?</v>
      </c>
      <c r="H256" s="2" t="e">
        <f ca="1">_xlfn.XLOOKUP(C256,Customers!$A$1:$A$1001,Customers!$G$1:$G$1001,,0)</f>
        <v>#NAME?</v>
      </c>
      <c r="I256" t="str">
        <f>INDEX(Products!$A$1:$G$49,MATCH(Orders!$D256,Products!$A$1:$A$49,0),MATCH(Orders!I$1,Products!$A$1:$G$1,0))</f>
        <v>Rob</v>
      </c>
      <c r="J256" t="str">
        <f>INDEX(Products!$A$1:$G$49,MATCH(Orders!$D256,Products!$A$1:$A$49,0),MATCH(Orders!J$1,Products!$A$1:$G$1,0))</f>
        <v>L</v>
      </c>
      <c r="K256" s="4">
        <f>INDEX(Products!$A$1:$G$49,MATCH(Orders!$D256,Products!$A$1:$A$49,0),MATCH(Orders!K$1,Products!$A$1:$G$1,0))</f>
        <v>0.5</v>
      </c>
      <c r="L256" s="5">
        <f>INDEX(Products!$A$1:$G$49,MATCH(Orders!$D256,Products!$A$1:$A$49,0),MATCH(Orders!L$1,Products!$A$1:$G$1,0))</f>
        <v>7.169999999999999</v>
      </c>
      <c r="M256" s="5">
        <f t="shared" si="9"/>
        <v>28.679999999999996</v>
      </c>
      <c r="N256" t="str">
        <f t="shared" si="10"/>
        <v>Robusta</v>
      </c>
      <c r="O256" t="str">
        <f t="shared" si="11"/>
        <v>Light</v>
      </c>
      <c r="P256" t="e">
        <f ca="1">_xlfn.XLOOKUP(Orders[[#This Row],[Customer ID]],Customers!$A$1:$A$1001,Customers!$I$1:$I$1001,,0)</f>
        <v>#NAME?</v>
      </c>
    </row>
    <row r="257" spans="1:16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e">
        <f ca="1">_xlfn.XLOOKUP(C257,Customers!$A$1:$A$1001,Customers!$B$1:$B$1001,,0)</f>
        <v>#NAME?</v>
      </c>
      <c r="G257" s="2" t="e">
        <f ca="1">IF(_xlfn.XLOOKUP(C257,Customers!$A$1:$A$1001,Customers!$C$1:$C$1001,,0)=0,"",_xlfn.XLOOKUP(C257,Customers!$A$1:$A$1001,Customers!$C$1:$C$1001,,0))</f>
        <v>#NAME?</v>
      </c>
      <c r="H257" s="2" t="e">
        <f ca="1">_xlfn.XLOOKUP(C257,Customers!$A$1:$A$1001,Customers!$G$1:$G$1001,,0)</f>
        <v>#NAME?</v>
      </c>
      <c r="I257" t="str">
        <f>INDEX(Products!$A$1:$G$49,MATCH(Orders!$D257,Products!$A$1:$A$49,0),MATCH(Orders!I$1,Products!$A$1:$G$1,0))</f>
        <v>Rob</v>
      </c>
      <c r="J257" t="str">
        <f>INDEX(Products!$A$1:$G$49,MATCH(Orders!$D257,Products!$A$1:$A$49,0),MATCH(Orders!J$1,Products!$A$1:$G$1,0))</f>
        <v>L</v>
      </c>
      <c r="K257" s="4">
        <f>INDEX(Products!$A$1:$G$49,MATCH(Orders!$D257,Products!$A$1:$A$49,0),MATCH(Orders!K$1,Products!$A$1:$G$1,0))</f>
        <v>0.5</v>
      </c>
      <c r="L257" s="5">
        <f>INDEX(Products!$A$1:$G$49,MATCH(Orders!$D257,Products!$A$1:$A$49,0),MATCH(Orders!L$1,Products!$A$1:$G$1,0))</f>
        <v>7.169999999999999</v>
      </c>
      <c r="M257" s="5">
        <f t="shared" si="9"/>
        <v>21.509999999999998</v>
      </c>
      <c r="N257" t="str">
        <f t="shared" si="10"/>
        <v>Robusta</v>
      </c>
      <c r="O257" t="str">
        <f t="shared" si="11"/>
        <v>Light</v>
      </c>
      <c r="P257" t="e">
        <f ca="1">_xlfn.XLOOKUP(Orders[[#This Row],[Customer ID]],Customers!$A$1:$A$1001,Customers!$I$1:$I$1001,,0)</f>
        <v>#NAME?</v>
      </c>
    </row>
    <row r="258" spans="1:16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e">
        <f ca="1">_xlfn.XLOOKUP(C258,Customers!$A$1:$A$1001,Customers!$B$1:$B$1001,,0)</f>
        <v>#NAME?</v>
      </c>
      <c r="G258" s="2" t="e">
        <f ca="1">IF(_xlfn.XLOOKUP(C258,Customers!$A$1:$A$1001,Customers!$C$1:$C$1001,,0)=0,"",_xlfn.XLOOKUP(C258,Customers!$A$1:$A$1001,Customers!$C$1:$C$1001,,0))</f>
        <v>#NAME?</v>
      </c>
      <c r="H258" s="2" t="e">
        <f ca="1">_xlfn.XLOOKUP(C258,Customers!$A$1:$A$1001,Customers!$G$1:$G$1001,,0)</f>
        <v>#NAME?</v>
      </c>
      <c r="I258" t="str">
        <f>INDEX(Products!$A$1:$G$49,MATCH(Orders!$D258,Products!$A$1:$A$49,0),MATCH(Orders!I$1,Products!$A$1:$G$1,0))</f>
        <v>Lib</v>
      </c>
      <c r="J258" t="str">
        <f>INDEX(Products!$A$1:$G$49,MATCH(Orders!$D258,Products!$A$1:$A$49,0),MATCH(Orders!J$1,Products!$A$1:$G$1,0))</f>
        <v>M</v>
      </c>
      <c r="K258" s="4">
        <f>INDEX(Products!$A$1:$G$49,MATCH(Orders!$D258,Products!$A$1:$A$49,0),MATCH(Orders!K$1,Products!$A$1:$G$1,0))</f>
        <v>0.5</v>
      </c>
      <c r="L258" s="5">
        <f>INDEX(Products!$A$1:$G$49,MATCH(Orders!$D258,Products!$A$1:$A$49,0),MATCH(Orders!L$1,Products!$A$1:$G$1,0))</f>
        <v>8.73</v>
      </c>
      <c r="M258" s="5">
        <f t="shared" si="9"/>
        <v>17.46</v>
      </c>
      <c r="N258" t="str">
        <f t="shared" si="10"/>
        <v>Liberica</v>
      </c>
      <c r="O258" t="str">
        <f t="shared" si="11"/>
        <v>Medium</v>
      </c>
      <c r="P258" t="e">
        <f ca="1">_xlfn.XLOOKUP(Orders[[#This Row],[Customer ID]],Customers!$A$1:$A$1001,Customers!$I$1:$I$1001,,0)</f>
        <v>#NAME?</v>
      </c>
    </row>
    <row r="259" spans="1:16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e">
        <f ca="1">_xlfn.XLOOKUP(C259,Customers!$A$1:$A$1001,Customers!$B$1:$B$1001,,0)</f>
        <v>#NAME?</v>
      </c>
      <c r="G259" s="2" t="e">
        <f ca="1">IF(_xlfn.XLOOKUP(C259,Customers!$A$1:$A$1001,Customers!$C$1:$C$1001,,0)=0,"",_xlfn.XLOOKUP(C259,Customers!$A$1:$A$1001,Customers!$C$1:$C$1001,,0))</f>
        <v>#NAME?</v>
      </c>
      <c r="H259" s="2" t="e">
        <f ca="1">_xlfn.XLOOKUP(C259,Customers!$A$1:$A$1001,Customers!$G$1:$G$1001,,0)</f>
        <v>#NAME?</v>
      </c>
      <c r="I259" t="str">
        <f>INDEX(Products!$A$1:$G$49,MATCH(Orders!$D259,Products!$A$1:$A$49,0),MATCH(Orders!I$1,Products!$A$1:$G$1,0))</f>
        <v>Exc</v>
      </c>
      <c r="J259" t="str">
        <f>INDEX(Products!$A$1:$G$49,MATCH(Orders!$D259,Products!$A$1:$A$49,0),MATCH(Orders!J$1,Products!$A$1:$G$1,0))</f>
        <v>D</v>
      </c>
      <c r="K259" s="4">
        <f>INDEX(Products!$A$1:$G$49,MATCH(Orders!$D259,Products!$A$1:$A$49,0),MATCH(Orders!K$1,Products!$A$1:$G$1,0))</f>
        <v>2.5</v>
      </c>
      <c r="L259" s="5">
        <f>INDEX(Products!$A$1:$G$49,MATCH(Orders!$D259,Products!$A$1:$A$49,0),MATCH(Orders!L$1,Products!$A$1:$G$1,0))</f>
        <v>27.945</v>
      </c>
      <c r="M259" s="5">
        <f t="shared" ref="M259:M322" si="12">L259*E259</f>
        <v>27.945</v>
      </c>
      <c r="N259" t="str">
        <f t="shared" ref="N259:N322" si="13">IF(I259="Rob","Robusta",IF(I259="Exc","Excelsa",IF(I259="Ara","Arabica",IF(I259="Lib","Liberica",""))))</f>
        <v>Excelsa</v>
      </c>
      <c r="O259" t="str">
        <f t="shared" ref="O259:O322" si="14">IF(J259="M","Medium",IF(J259="L","Light",IF(J259="D","Dark","")))</f>
        <v>Dark</v>
      </c>
      <c r="P259" t="e">
        <f ca="1">_xlfn.XLOOKUP(Orders[[#This Row],[Customer ID]],Customers!$A$1:$A$1001,Customers!$I$1:$I$1001,,0)</f>
        <v>#NAME?</v>
      </c>
    </row>
    <row r="260" spans="1:16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e">
        <f ca="1">_xlfn.XLOOKUP(C260,Customers!$A$1:$A$1001,Customers!$B$1:$B$1001,,0)</f>
        <v>#NAME?</v>
      </c>
      <c r="G260" s="2" t="e">
        <f ca="1">IF(_xlfn.XLOOKUP(C260,Customers!$A$1:$A$1001,Customers!$C$1:$C$1001,,0)=0,"",_xlfn.XLOOKUP(C260,Customers!$A$1:$A$1001,Customers!$C$1:$C$1001,,0))</f>
        <v>#NAME?</v>
      </c>
      <c r="H260" s="2" t="e">
        <f ca="1">_xlfn.XLOOKUP(C260,Customers!$A$1:$A$1001,Customers!$G$1:$G$1001,,0)</f>
        <v>#NAME?</v>
      </c>
      <c r="I260" t="str">
        <f>INDEX(Products!$A$1:$G$49,MATCH(Orders!$D260,Products!$A$1:$A$49,0),MATCH(Orders!I$1,Products!$A$1:$G$1,0))</f>
        <v>Exc</v>
      </c>
      <c r="J260" t="str">
        <f>INDEX(Products!$A$1:$G$49,MATCH(Orders!$D260,Products!$A$1:$A$49,0),MATCH(Orders!J$1,Products!$A$1:$G$1,0))</f>
        <v>D</v>
      </c>
      <c r="K260" s="4">
        <f>INDEX(Products!$A$1:$G$49,MATCH(Orders!$D260,Products!$A$1:$A$49,0),MATCH(Orders!K$1,Products!$A$1:$G$1,0))</f>
        <v>2.5</v>
      </c>
      <c r="L260" s="5">
        <f>INDEX(Products!$A$1:$G$49,MATCH(Orders!$D260,Products!$A$1:$A$49,0),MATCH(Orders!L$1,Products!$A$1:$G$1,0))</f>
        <v>27.945</v>
      </c>
      <c r="M260" s="5">
        <f t="shared" si="12"/>
        <v>139.72499999999999</v>
      </c>
      <c r="N260" t="str">
        <f t="shared" si="13"/>
        <v>Excelsa</v>
      </c>
      <c r="O260" t="str">
        <f t="shared" si="14"/>
        <v>Dark</v>
      </c>
      <c r="P260" t="e">
        <f ca="1">_xlfn.XLOOKUP(Orders[[#This Row],[Customer ID]],Customers!$A$1:$A$1001,Customers!$I$1:$I$1001,,0)</f>
        <v>#NAME?</v>
      </c>
    </row>
    <row r="261" spans="1:16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e">
        <f ca="1">_xlfn.XLOOKUP(C261,Customers!$A$1:$A$1001,Customers!$B$1:$B$1001,,0)</f>
        <v>#NAME?</v>
      </c>
      <c r="G261" s="2" t="e">
        <f ca="1">IF(_xlfn.XLOOKUP(C261,Customers!$A$1:$A$1001,Customers!$C$1:$C$1001,,0)=0,"",_xlfn.XLOOKUP(C261,Customers!$A$1:$A$1001,Customers!$C$1:$C$1001,,0))</f>
        <v>#NAME?</v>
      </c>
      <c r="H261" s="2" t="e">
        <f ca="1">_xlfn.XLOOKUP(C261,Customers!$A$1:$A$1001,Customers!$G$1:$G$1001,,0)</f>
        <v>#NAME?</v>
      </c>
      <c r="I261" t="str">
        <f>INDEX(Products!$A$1:$G$49,MATCH(Orders!$D261,Products!$A$1:$A$49,0),MATCH(Orders!I$1,Products!$A$1:$G$1,0))</f>
        <v>Rob</v>
      </c>
      <c r="J261" t="str">
        <f>INDEX(Products!$A$1:$G$49,MATCH(Orders!$D261,Products!$A$1:$A$49,0),MATCH(Orders!J$1,Products!$A$1:$G$1,0))</f>
        <v>M</v>
      </c>
      <c r="K261" s="4">
        <f>INDEX(Products!$A$1:$G$49,MATCH(Orders!$D261,Products!$A$1:$A$49,0),MATCH(Orders!K$1,Products!$A$1:$G$1,0))</f>
        <v>0.2</v>
      </c>
      <c r="L261" s="5">
        <f>INDEX(Products!$A$1:$G$49,MATCH(Orders!$D261,Products!$A$1:$A$49,0),MATCH(Orders!L$1,Products!$A$1:$G$1,0))</f>
        <v>2.9849999999999999</v>
      </c>
      <c r="M261" s="5">
        <f t="shared" si="12"/>
        <v>5.97</v>
      </c>
      <c r="N261" t="str">
        <f t="shared" si="13"/>
        <v>Robusta</v>
      </c>
      <c r="O261" t="str">
        <f t="shared" si="14"/>
        <v>Medium</v>
      </c>
      <c r="P261" t="e">
        <f ca="1">_xlfn.XLOOKUP(Orders[[#This Row],[Customer ID]],Customers!$A$1:$A$1001,Customers!$I$1:$I$1001,,0)</f>
        <v>#NAME?</v>
      </c>
    </row>
    <row r="262" spans="1:16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e">
        <f ca="1">_xlfn.XLOOKUP(C262,Customers!$A$1:$A$1001,Customers!$B$1:$B$1001,,0)</f>
        <v>#NAME?</v>
      </c>
      <c r="G262" s="2" t="e">
        <f ca="1">IF(_xlfn.XLOOKUP(C262,Customers!$A$1:$A$1001,Customers!$C$1:$C$1001,,0)=0,"",_xlfn.XLOOKUP(C262,Customers!$A$1:$A$1001,Customers!$C$1:$C$1001,,0))</f>
        <v>#NAME?</v>
      </c>
      <c r="H262" s="2" t="e">
        <f ca="1">_xlfn.XLOOKUP(C262,Customers!$A$1:$A$1001,Customers!$G$1:$G$1001,,0)</f>
        <v>#NAME?</v>
      </c>
      <c r="I262" t="str">
        <f>INDEX(Products!$A$1:$G$49,MATCH(Orders!$D262,Products!$A$1:$A$49,0),MATCH(Orders!I$1,Products!$A$1:$G$1,0))</f>
        <v>Rob</v>
      </c>
      <c r="J262" t="str">
        <f>INDEX(Products!$A$1:$G$49,MATCH(Orders!$D262,Products!$A$1:$A$49,0),MATCH(Orders!J$1,Products!$A$1:$G$1,0))</f>
        <v>L</v>
      </c>
      <c r="K262" s="4">
        <f>INDEX(Products!$A$1:$G$49,MATCH(Orders!$D262,Products!$A$1:$A$49,0),MATCH(Orders!K$1,Products!$A$1:$G$1,0))</f>
        <v>2.5</v>
      </c>
      <c r="L262" s="5">
        <f>INDEX(Products!$A$1:$G$49,MATCH(Orders!$D262,Products!$A$1:$A$49,0),MATCH(Orders!L$1,Products!$A$1:$G$1,0))</f>
        <v>27.484999999999996</v>
      </c>
      <c r="M262" s="5">
        <f t="shared" si="12"/>
        <v>27.484999999999996</v>
      </c>
      <c r="N262" t="str">
        <f t="shared" si="13"/>
        <v>Robusta</v>
      </c>
      <c r="O262" t="str">
        <f t="shared" si="14"/>
        <v>Light</v>
      </c>
      <c r="P262" t="e">
        <f ca="1">_xlfn.XLOOKUP(Orders[[#This Row],[Customer ID]],Customers!$A$1:$A$1001,Customers!$I$1:$I$1001,,0)</f>
        <v>#NAME?</v>
      </c>
    </row>
    <row r="263" spans="1:16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e">
        <f ca="1">_xlfn.XLOOKUP(C263,Customers!$A$1:$A$1001,Customers!$B$1:$B$1001,,0)</f>
        <v>#NAME?</v>
      </c>
      <c r="G263" s="2" t="e">
        <f ca="1">IF(_xlfn.XLOOKUP(C263,Customers!$A$1:$A$1001,Customers!$C$1:$C$1001,,0)=0,"",_xlfn.XLOOKUP(C263,Customers!$A$1:$A$1001,Customers!$C$1:$C$1001,,0))</f>
        <v>#NAME?</v>
      </c>
      <c r="H263" s="2" t="e">
        <f ca="1">_xlfn.XLOOKUP(C263,Customers!$A$1:$A$1001,Customers!$G$1:$G$1001,,0)</f>
        <v>#NAME?</v>
      </c>
      <c r="I263" t="str">
        <f>INDEX(Products!$A$1:$G$49,MATCH(Orders!$D263,Products!$A$1:$A$49,0),MATCH(Orders!I$1,Products!$A$1:$G$1,0))</f>
        <v>Rob</v>
      </c>
      <c r="J263" t="str">
        <f>INDEX(Products!$A$1:$G$49,MATCH(Orders!$D263,Products!$A$1:$A$49,0),MATCH(Orders!J$1,Products!$A$1:$G$1,0))</f>
        <v>L</v>
      </c>
      <c r="K263" s="4">
        <f>INDEX(Products!$A$1:$G$49,MATCH(Orders!$D263,Products!$A$1:$A$49,0),MATCH(Orders!K$1,Products!$A$1:$G$1,0))</f>
        <v>1</v>
      </c>
      <c r="L263" s="5">
        <f>INDEX(Products!$A$1:$G$49,MATCH(Orders!$D263,Products!$A$1:$A$49,0),MATCH(Orders!L$1,Products!$A$1:$G$1,0))</f>
        <v>11.95</v>
      </c>
      <c r="M263" s="5">
        <f t="shared" si="12"/>
        <v>59.75</v>
      </c>
      <c r="N263" t="str">
        <f t="shared" si="13"/>
        <v>Robusta</v>
      </c>
      <c r="O263" t="str">
        <f t="shared" si="14"/>
        <v>Light</v>
      </c>
      <c r="P263" t="e">
        <f ca="1">_xlfn.XLOOKUP(Orders[[#This Row],[Customer ID]],Customers!$A$1:$A$1001,Customers!$I$1:$I$1001,,0)</f>
        <v>#NAME?</v>
      </c>
    </row>
    <row r="264" spans="1:16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e">
        <f ca="1">_xlfn.XLOOKUP(C264,Customers!$A$1:$A$1001,Customers!$B$1:$B$1001,,0)</f>
        <v>#NAME?</v>
      </c>
      <c r="G264" s="2" t="e">
        <f ca="1">IF(_xlfn.XLOOKUP(C264,Customers!$A$1:$A$1001,Customers!$C$1:$C$1001,,0)=0,"",_xlfn.XLOOKUP(C264,Customers!$A$1:$A$1001,Customers!$C$1:$C$1001,,0))</f>
        <v>#NAME?</v>
      </c>
      <c r="H264" s="2" t="e">
        <f ca="1">_xlfn.XLOOKUP(C264,Customers!$A$1:$A$1001,Customers!$G$1:$G$1001,,0)</f>
        <v>#NAME?</v>
      </c>
      <c r="I264" t="str">
        <f>INDEX(Products!$A$1:$G$49,MATCH(Orders!$D264,Products!$A$1:$A$49,0),MATCH(Orders!I$1,Products!$A$1:$G$1,0))</f>
        <v>Exc</v>
      </c>
      <c r="J264" t="str">
        <f>INDEX(Products!$A$1:$G$49,MATCH(Orders!$D264,Products!$A$1:$A$49,0),MATCH(Orders!J$1,Products!$A$1:$G$1,0))</f>
        <v>M</v>
      </c>
      <c r="K264" s="4">
        <f>INDEX(Products!$A$1:$G$49,MATCH(Orders!$D264,Products!$A$1:$A$49,0),MATCH(Orders!K$1,Products!$A$1:$G$1,0))</f>
        <v>1</v>
      </c>
      <c r="L264" s="5">
        <f>INDEX(Products!$A$1:$G$49,MATCH(Orders!$D264,Products!$A$1:$A$49,0),MATCH(Orders!L$1,Products!$A$1:$G$1,0))</f>
        <v>13.75</v>
      </c>
      <c r="M264" s="5">
        <f t="shared" si="12"/>
        <v>41.25</v>
      </c>
      <c r="N264" t="str">
        <f t="shared" si="13"/>
        <v>Excelsa</v>
      </c>
      <c r="O264" t="str">
        <f t="shared" si="14"/>
        <v>Medium</v>
      </c>
      <c r="P264" t="e">
        <f ca="1">_xlfn.XLOOKUP(Orders[[#This Row],[Customer ID]],Customers!$A$1:$A$1001,Customers!$I$1:$I$1001,,0)</f>
        <v>#NAME?</v>
      </c>
    </row>
    <row r="265" spans="1:16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e">
        <f ca="1">_xlfn.XLOOKUP(C265,Customers!$A$1:$A$1001,Customers!$B$1:$B$1001,,0)</f>
        <v>#NAME?</v>
      </c>
      <c r="G265" s="2" t="e">
        <f ca="1">IF(_xlfn.XLOOKUP(C265,Customers!$A$1:$A$1001,Customers!$C$1:$C$1001,,0)=0,"",_xlfn.XLOOKUP(C265,Customers!$A$1:$A$1001,Customers!$C$1:$C$1001,,0))</f>
        <v>#NAME?</v>
      </c>
      <c r="H265" s="2" t="e">
        <f ca="1">_xlfn.XLOOKUP(C265,Customers!$A$1:$A$1001,Customers!$G$1:$G$1001,,0)</f>
        <v>#NAME?</v>
      </c>
      <c r="I265" t="str">
        <f>INDEX(Products!$A$1:$G$49,MATCH(Orders!$D265,Products!$A$1:$A$49,0),MATCH(Orders!I$1,Products!$A$1:$G$1,0))</f>
        <v>Lib</v>
      </c>
      <c r="J265" t="str">
        <f>INDEX(Products!$A$1:$G$49,MATCH(Orders!$D265,Products!$A$1:$A$49,0),MATCH(Orders!J$1,Products!$A$1:$G$1,0))</f>
        <v>M</v>
      </c>
      <c r="K265" s="4">
        <f>INDEX(Products!$A$1:$G$49,MATCH(Orders!$D265,Products!$A$1:$A$49,0),MATCH(Orders!K$1,Products!$A$1:$G$1,0))</f>
        <v>2.5</v>
      </c>
      <c r="L265" s="5">
        <f>INDEX(Products!$A$1:$G$49,MATCH(Orders!$D265,Products!$A$1:$A$49,0),MATCH(Orders!L$1,Products!$A$1:$G$1,0))</f>
        <v>33.464999999999996</v>
      </c>
      <c r="M265" s="5">
        <f t="shared" si="12"/>
        <v>133.85999999999999</v>
      </c>
      <c r="N265" t="str">
        <f t="shared" si="13"/>
        <v>Liberica</v>
      </c>
      <c r="O265" t="str">
        <f t="shared" si="14"/>
        <v>Medium</v>
      </c>
      <c r="P265" t="e">
        <f ca="1">_xlfn.XLOOKUP(Orders[[#This Row],[Customer ID]],Customers!$A$1:$A$1001,Customers!$I$1:$I$1001,,0)</f>
        <v>#NAME?</v>
      </c>
    </row>
    <row r="266" spans="1:16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e">
        <f ca="1">_xlfn.XLOOKUP(C266,Customers!$A$1:$A$1001,Customers!$B$1:$B$1001,,0)</f>
        <v>#NAME?</v>
      </c>
      <c r="G266" s="2" t="e">
        <f ca="1">IF(_xlfn.XLOOKUP(C266,Customers!$A$1:$A$1001,Customers!$C$1:$C$1001,,0)=0,"",_xlfn.XLOOKUP(C266,Customers!$A$1:$A$1001,Customers!$C$1:$C$1001,,0))</f>
        <v>#NAME?</v>
      </c>
      <c r="H266" s="2" t="e">
        <f ca="1">_xlfn.XLOOKUP(C266,Customers!$A$1:$A$1001,Customers!$G$1:$G$1001,,0)</f>
        <v>#NAME?</v>
      </c>
      <c r="I266" t="str">
        <f>INDEX(Products!$A$1:$G$49,MATCH(Orders!$D266,Products!$A$1:$A$49,0),MATCH(Orders!I$1,Products!$A$1:$G$1,0))</f>
        <v>Rob</v>
      </c>
      <c r="J266" t="str">
        <f>INDEX(Products!$A$1:$G$49,MATCH(Orders!$D266,Products!$A$1:$A$49,0),MATCH(Orders!J$1,Products!$A$1:$G$1,0))</f>
        <v>L</v>
      </c>
      <c r="K266" s="4">
        <f>INDEX(Products!$A$1:$G$49,MATCH(Orders!$D266,Products!$A$1:$A$49,0),MATCH(Orders!K$1,Products!$A$1:$G$1,0))</f>
        <v>1</v>
      </c>
      <c r="L266" s="5">
        <f>INDEX(Products!$A$1:$G$49,MATCH(Orders!$D266,Products!$A$1:$A$49,0),MATCH(Orders!L$1,Products!$A$1:$G$1,0))</f>
        <v>11.95</v>
      </c>
      <c r="M266" s="5">
        <f t="shared" si="12"/>
        <v>59.75</v>
      </c>
      <c r="N266" t="str">
        <f t="shared" si="13"/>
        <v>Robusta</v>
      </c>
      <c r="O266" t="str">
        <f t="shared" si="14"/>
        <v>Light</v>
      </c>
      <c r="P266" t="e">
        <f ca="1">_xlfn.XLOOKUP(Orders[[#This Row],[Customer ID]],Customers!$A$1:$A$1001,Customers!$I$1:$I$1001,,0)</f>
        <v>#NAME?</v>
      </c>
    </row>
    <row r="267" spans="1:16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e">
        <f ca="1">_xlfn.XLOOKUP(C267,Customers!$A$1:$A$1001,Customers!$B$1:$B$1001,,0)</f>
        <v>#NAME?</v>
      </c>
      <c r="G267" s="2" t="e">
        <f ca="1">IF(_xlfn.XLOOKUP(C267,Customers!$A$1:$A$1001,Customers!$C$1:$C$1001,,0)=0,"",_xlfn.XLOOKUP(C267,Customers!$A$1:$A$1001,Customers!$C$1:$C$1001,,0))</f>
        <v>#NAME?</v>
      </c>
      <c r="H267" s="2" t="e">
        <f ca="1">_xlfn.XLOOKUP(C267,Customers!$A$1:$A$1001,Customers!$G$1:$G$1001,,0)</f>
        <v>#NAME?</v>
      </c>
      <c r="I267" t="str">
        <f>INDEX(Products!$A$1:$G$49,MATCH(Orders!$D267,Products!$A$1:$A$49,0),MATCH(Orders!I$1,Products!$A$1:$G$1,0))</f>
        <v>Ara</v>
      </c>
      <c r="J267" t="str">
        <f>INDEX(Products!$A$1:$G$49,MATCH(Orders!$D267,Products!$A$1:$A$49,0),MATCH(Orders!J$1,Products!$A$1:$G$1,0))</f>
        <v>D</v>
      </c>
      <c r="K267" s="4">
        <f>INDEX(Products!$A$1:$G$49,MATCH(Orders!$D267,Products!$A$1:$A$49,0),MATCH(Orders!K$1,Products!$A$1:$G$1,0))</f>
        <v>0.5</v>
      </c>
      <c r="L267" s="5">
        <f>INDEX(Products!$A$1:$G$49,MATCH(Orders!$D267,Products!$A$1:$A$49,0),MATCH(Orders!L$1,Products!$A$1:$G$1,0))</f>
        <v>5.97</v>
      </c>
      <c r="M267" s="5">
        <f t="shared" si="12"/>
        <v>5.97</v>
      </c>
      <c r="N267" t="str">
        <f t="shared" si="13"/>
        <v>Arabica</v>
      </c>
      <c r="O267" t="str">
        <f t="shared" si="14"/>
        <v>Dark</v>
      </c>
      <c r="P267" t="e">
        <f ca="1">_xlfn.XLOOKUP(Orders[[#This Row],[Customer ID]],Customers!$A$1:$A$1001,Customers!$I$1:$I$1001,,0)</f>
        <v>#NAME?</v>
      </c>
    </row>
    <row r="268" spans="1:16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e">
        <f ca="1">_xlfn.XLOOKUP(C268,Customers!$A$1:$A$1001,Customers!$B$1:$B$1001,,0)</f>
        <v>#NAME?</v>
      </c>
      <c r="G268" s="2" t="e">
        <f ca="1">IF(_xlfn.XLOOKUP(C268,Customers!$A$1:$A$1001,Customers!$C$1:$C$1001,,0)=0,"",_xlfn.XLOOKUP(C268,Customers!$A$1:$A$1001,Customers!$C$1:$C$1001,,0))</f>
        <v>#NAME?</v>
      </c>
      <c r="H268" s="2" t="e">
        <f ca="1">_xlfn.XLOOKUP(C268,Customers!$A$1:$A$1001,Customers!$G$1:$G$1001,,0)</f>
        <v>#NAME?</v>
      </c>
      <c r="I268" t="str">
        <f>INDEX(Products!$A$1:$G$49,MATCH(Orders!$D268,Products!$A$1:$A$49,0),MATCH(Orders!I$1,Products!$A$1:$G$1,0))</f>
        <v>Exc</v>
      </c>
      <c r="J268" t="str">
        <f>INDEX(Products!$A$1:$G$49,MATCH(Orders!$D268,Products!$A$1:$A$49,0),MATCH(Orders!J$1,Products!$A$1:$G$1,0))</f>
        <v>D</v>
      </c>
      <c r="K268" s="4">
        <f>INDEX(Products!$A$1:$G$49,MATCH(Orders!$D268,Products!$A$1:$A$49,0),MATCH(Orders!K$1,Products!$A$1:$G$1,0))</f>
        <v>1</v>
      </c>
      <c r="L268" s="5">
        <f>INDEX(Products!$A$1:$G$49,MATCH(Orders!$D268,Products!$A$1:$A$49,0),MATCH(Orders!L$1,Products!$A$1:$G$1,0))</f>
        <v>12.15</v>
      </c>
      <c r="M268" s="5">
        <f t="shared" si="12"/>
        <v>24.3</v>
      </c>
      <c r="N268" t="str">
        <f t="shared" si="13"/>
        <v>Excelsa</v>
      </c>
      <c r="O268" t="str">
        <f t="shared" si="14"/>
        <v>Dark</v>
      </c>
      <c r="P268" t="e">
        <f ca="1">_xlfn.XLOOKUP(Orders[[#This Row],[Customer ID]],Customers!$A$1:$A$1001,Customers!$I$1:$I$1001,,0)</f>
        <v>#NAME?</v>
      </c>
    </row>
    <row r="269" spans="1:16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e">
        <f ca="1">_xlfn.XLOOKUP(C269,Customers!$A$1:$A$1001,Customers!$B$1:$B$1001,,0)</f>
        <v>#NAME?</v>
      </c>
      <c r="G269" s="2" t="e">
        <f ca="1">IF(_xlfn.XLOOKUP(C269,Customers!$A$1:$A$1001,Customers!$C$1:$C$1001,,0)=0,"",_xlfn.XLOOKUP(C269,Customers!$A$1:$A$1001,Customers!$C$1:$C$1001,,0))</f>
        <v>#NAME?</v>
      </c>
      <c r="H269" s="2" t="e">
        <f ca="1">_xlfn.XLOOKUP(C269,Customers!$A$1:$A$1001,Customers!$G$1:$G$1001,,0)</f>
        <v>#NAME?</v>
      </c>
      <c r="I269" t="str">
        <f>INDEX(Products!$A$1:$G$49,MATCH(Orders!$D269,Products!$A$1:$A$49,0),MATCH(Orders!I$1,Products!$A$1:$G$1,0))</f>
        <v>Exc</v>
      </c>
      <c r="J269" t="str">
        <f>INDEX(Products!$A$1:$G$49,MATCH(Orders!$D269,Products!$A$1:$A$49,0),MATCH(Orders!J$1,Products!$A$1:$G$1,0))</f>
        <v>D</v>
      </c>
      <c r="K269" s="4">
        <f>INDEX(Products!$A$1:$G$49,MATCH(Orders!$D269,Products!$A$1:$A$49,0),MATCH(Orders!K$1,Products!$A$1:$G$1,0))</f>
        <v>0.2</v>
      </c>
      <c r="L269" s="5">
        <f>INDEX(Products!$A$1:$G$49,MATCH(Orders!$D269,Products!$A$1:$A$49,0),MATCH(Orders!L$1,Products!$A$1:$G$1,0))</f>
        <v>3.645</v>
      </c>
      <c r="M269" s="5">
        <f t="shared" si="12"/>
        <v>21.87</v>
      </c>
      <c r="N269" t="str">
        <f t="shared" si="13"/>
        <v>Excelsa</v>
      </c>
      <c r="O269" t="str">
        <f t="shared" si="14"/>
        <v>Dark</v>
      </c>
      <c r="P269" t="e">
        <f ca="1">_xlfn.XLOOKUP(Orders[[#This Row],[Customer ID]],Customers!$A$1:$A$1001,Customers!$I$1:$I$1001,,0)</f>
        <v>#NAME?</v>
      </c>
    </row>
    <row r="270" spans="1:16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e">
        <f ca="1">_xlfn.XLOOKUP(C270,Customers!$A$1:$A$1001,Customers!$B$1:$B$1001,,0)</f>
        <v>#NAME?</v>
      </c>
      <c r="G270" s="2" t="e">
        <f ca="1">IF(_xlfn.XLOOKUP(C270,Customers!$A$1:$A$1001,Customers!$C$1:$C$1001,,0)=0,"",_xlfn.XLOOKUP(C270,Customers!$A$1:$A$1001,Customers!$C$1:$C$1001,,0))</f>
        <v>#NAME?</v>
      </c>
      <c r="H270" s="2" t="e">
        <f ca="1">_xlfn.XLOOKUP(C270,Customers!$A$1:$A$1001,Customers!$G$1:$G$1001,,0)</f>
        <v>#NAME?</v>
      </c>
      <c r="I270" t="str">
        <f>INDEX(Products!$A$1:$G$49,MATCH(Orders!$D270,Products!$A$1:$A$49,0),MATCH(Orders!I$1,Products!$A$1:$G$1,0))</f>
        <v>Ara</v>
      </c>
      <c r="J270" t="str">
        <f>INDEX(Products!$A$1:$G$49,MATCH(Orders!$D270,Products!$A$1:$A$49,0),MATCH(Orders!J$1,Products!$A$1:$G$1,0))</f>
        <v>D</v>
      </c>
      <c r="K270" s="4">
        <f>INDEX(Products!$A$1:$G$49,MATCH(Orders!$D270,Products!$A$1:$A$49,0),MATCH(Orders!K$1,Products!$A$1:$G$1,0))</f>
        <v>1</v>
      </c>
      <c r="L270" s="5">
        <f>INDEX(Products!$A$1:$G$49,MATCH(Orders!$D270,Products!$A$1:$A$49,0),MATCH(Orders!L$1,Products!$A$1:$G$1,0))</f>
        <v>9.9499999999999993</v>
      </c>
      <c r="M270" s="5">
        <f t="shared" si="12"/>
        <v>19.899999999999999</v>
      </c>
      <c r="N270" t="str">
        <f t="shared" si="13"/>
        <v>Arabica</v>
      </c>
      <c r="O270" t="str">
        <f t="shared" si="14"/>
        <v>Dark</v>
      </c>
      <c r="P270" t="e">
        <f ca="1">_xlfn.XLOOKUP(Orders[[#This Row],[Customer ID]],Customers!$A$1:$A$1001,Customers!$I$1:$I$1001,,0)</f>
        <v>#NAME?</v>
      </c>
    </row>
    <row r="271" spans="1:16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e">
        <f ca="1">_xlfn.XLOOKUP(C271,Customers!$A$1:$A$1001,Customers!$B$1:$B$1001,,0)</f>
        <v>#NAME?</v>
      </c>
      <c r="G271" s="2" t="e">
        <f ca="1">IF(_xlfn.XLOOKUP(C271,Customers!$A$1:$A$1001,Customers!$C$1:$C$1001,,0)=0,"",_xlfn.XLOOKUP(C271,Customers!$A$1:$A$1001,Customers!$C$1:$C$1001,,0))</f>
        <v>#NAME?</v>
      </c>
      <c r="H271" s="2" t="e">
        <f ca="1">_xlfn.XLOOKUP(C271,Customers!$A$1:$A$1001,Customers!$G$1:$G$1001,,0)</f>
        <v>#NAME?</v>
      </c>
      <c r="I271" t="str">
        <f>INDEX(Products!$A$1:$G$49,MATCH(Orders!$D271,Products!$A$1:$A$49,0),MATCH(Orders!I$1,Products!$A$1:$G$1,0))</f>
        <v>Ara</v>
      </c>
      <c r="J271" t="str">
        <f>INDEX(Products!$A$1:$G$49,MATCH(Orders!$D271,Products!$A$1:$A$49,0),MATCH(Orders!J$1,Products!$A$1:$G$1,0))</f>
        <v>D</v>
      </c>
      <c r="K271" s="4">
        <f>INDEX(Products!$A$1:$G$49,MATCH(Orders!$D271,Products!$A$1:$A$49,0),MATCH(Orders!K$1,Products!$A$1:$G$1,0))</f>
        <v>0.2</v>
      </c>
      <c r="L271" s="5">
        <f>INDEX(Products!$A$1:$G$49,MATCH(Orders!$D271,Products!$A$1:$A$49,0),MATCH(Orders!L$1,Products!$A$1:$G$1,0))</f>
        <v>2.9849999999999999</v>
      </c>
      <c r="M271" s="5">
        <f t="shared" si="12"/>
        <v>5.97</v>
      </c>
      <c r="N271" t="str">
        <f t="shared" si="13"/>
        <v>Arabica</v>
      </c>
      <c r="O271" t="str">
        <f t="shared" si="14"/>
        <v>Dark</v>
      </c>
      <c r="P271" t="e">
        <f ca="1">_xlfn.XLOOKUP(Orders[[#This Row],[Customer ID]],Customers!$A$1:$A$1001,Customers!$I$1:$I$1001,,0)</f>
        <v>#NAME?</v>
      </c>
    </row>
    <row r="272" spans="1:16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e">
        <f ca="1">_xlfn.XLOOKUP(C272,Customers!$A$1:$A$1001,Customers!$B$1:$B$1001,,0)</f>
        <v>#NAME?</v>
      </c>
      <c r="G272" s="2" t="e">
        <f ca="1">IF(_xlfn.XLOOKUP(C272,Customers!$A$1:$A$1001,Customers!$C$1:$C$1001,,0)=0,"",_xlfn.XLOOKUP(C272,Customers!$A$1:$A$1001,Customers!$C$1:$C$1001,,0))</f>
        <v>#NAME?</v>
      </c>
      <c r="H272" s="2" t="e">
        <f ca="1">_xlfn.XLOOKUP(C272,Customers!$A$1:$A$1001,Customers!$G$1:$G$1001,,0)</f>
        <v>#NAME?</v>
      </c>
      <c r="I272" t="str">
        <f>INDEX(Products!$A$1:$G$49,MATCH(Orders!$D272,Products!$A$1:$A$49,0),MATCH(Orders!I$1,Products!$A$1:$G$1,0))</f>
        <v>Exc</v>
      </c>
      <c r="J272" t="str">
        <f>INDEX(Products!$A$1:$G$49,MATCH(Orders!$D272,Products!$A$1:$A$49,0),MATCH(Orders!J$1,Products!$A$1:$G$1,0))</f>
        <v>D</v>
      </c>
      <c r="K272" s="4">
        <f>INDEX(Products!$A$1:$G$49,MATCH(Orders!$D272,Products!$A$1:$A$49,0),MATCH(Orders!K$1,Products!$A$1:$G$1,0))</f>
        <v>0.5</v>
      </c>
      <c r="L272" s="5">
        <f>INDEX(Products!$A$1:$G$49,MATCH(Orders!$D272,Products!$A$1:$A$49,0),MATCH(Orders!L$1,Products!$A$1:$G$1,0))</f>
        <v>7.29</v>
      </c>
      <c r="M272" s="5">
        <f t="shared" si="12"/>
        <v>7.29</v>
      </c>
      <c r="N272" t="str">
        <f t="shared" si="13"/>
        <v>Excelsa</v>
      </c>
      <c r="O272" t="str">
        <f t="shared" si="14"/>
        <v>Dark</v>
      </c>
      <c r="P272" t="e">
        <f ca="1">_xlfn.XLOOKUP(Orders[[#This Row],[Customer ID]],Customers!$A$1:$A$1001,Customers!$I$1:$I$1001,,0)</f>
        <v>#NAME?</v>
      </c>
    </row>
    <row r="273" spans="1:16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e">
        <f ca="1">_xlfn.XLOOKUP(C273,Customers!$A$1:$A$1001,Customers!$B$1:$B$1001,,0)</f>
        <v>#NAME?</v>
      </c>
      <c r="G273" s="2" t="e">
        <f ca="1">IF(_xlfn.XLOOKUP(C273,Customers!$A$1:$A$1001,Customers!$C$1:$C$1001,,0)=0,"",_xlfn.XLOOKUP(C273,Customers!$A$1:$A$1001,Customers!$C$1:$C$1001,,0))</f>
        <v>#NAME?</v>
      </c>
      <c r="H273" s="2" t="e">
        <f ca="1">_xlfn.XLOOKUP(C273,Customers!$A$1:$A$1001,Customers!$G$1:$G$1001,,0)</f>
        <v>#NAME?</v>
      </c>
      <c r="I273" t="str">
        <f>INDEX(Products!$A$1:$G$49,MATCH(Orders!$D273,Products!$A$1:$A$49,0),MATCH(Orders!I$1,Products!$A$1:$G$1,0))</f>
        <v>Ara</v>
      </c>
      <c r="J273" t="str">
        <f>INDEX(Products!$A$1:$G$49,MATCH(Orders!$D273,Products!$A$1:$A$49,0),MATCH(Orders!J$1,Products!$A$1:$G$1,0))</f>
        <v>D</v>
      </c>
      <c r="K273" s="4">
        <f>INDEX(Products!$A$1:$G$49,MATCH(Orders!$D273,Products!$A$1:$A$49,0),MATCH(Orders!K$1,Products!$A$1:$G$1,0))</f>
        <v>0.2</v>
      </c>
      <c r="L273" s="5">
        <f>INDEX(Products!$A$1:$G$49,MATCH(Orders!$D273,Products!$A$1:$A$49,0),MATCH(Orders!L$1,Products!$A$1:$G$1,0))</f>
        <v>2.9849999999999999</v>
      </c>
      <c r="M273" s="5">
        <f t="shared" si="12"/>
        <v>11.94</v>
      </c>
      <c r="N273" t="str">
        <f t="shared" si="13"/>
        <v>Arabica</v>
      </c>
      <c r="O273" t="str">
        <f t="shared" si="14"/>
        <v>Dark</v>
      </c>
      <c r="P273" t="e">
        <f ca="1">_xlfn.XLOOKUP(Orders[[#This Row],[Customer ID]],Customers!$A$1:$A$1001,Customers!$I$1:$I$1001,,0)</f>
        <v>#NAME?</v>
      </c>
    </row>
    <row r="274" spans="1:16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e">
        <f ca="1">_xlfn.XLOOKUP(C274,Customers!$A$1:$A$1001,Customers!$B$1:$B$1001,,0)</f>
        <v>#NAME?</v>
      </c>
      <c r="G274" s="2" t="e">
        <f ca="1">IF(_xlfn.XLOOKUP(C274,Customers!$A$1:$A$1001,Customers!$C$1:$C$1001,,0)=0,"",_xlfn.XLOOKUP(C274,Customers!$A$1:$A$1001,Customers!$C$1:$C$1001,,0))</f>
        <v>#NAME?</v>
      </c>
      <c r="H274" s="2" t="e">
        <f ca="1">_xlfn.XLOOKUP(C274,Customers!$A$1:$A$1001,Customers!$G$1:$G$1001,,0)</f>
        <v>#NAME?</v>
      </c>
      <c r="I274" t="str">
        <f>INDEX(Products!$A$1:$G$49,MATCH(Orders!$D274,Products!$A$1:$A$49,0),MATCH(Orders!I$1,Products!$A$1:$G$1,0))</f>
        <v>Rob</v>
      </c>
      <c r="J274" t="str">
        <f>INDEX(Products!$A$1:$G$49,MATCH(Orders!$D274,Products!$A$1:$A$49,0),MATCH(Orders!J$1,Products!$A$1:$G$1,0))</f>
        <v>L</v>
      </c>
      <c r="K274" s="4">
        <f>INDEX(Products!$A$1:$G$49,MATCH(Orders!$D274,Products!$A$1:$A$49,0),MATCH(Orders!K$1,Products!$A$1:$G$1,0))</f>
        <v>1</v>
      </c>
      <c r="L274" s="5">
        <f>INDEX(Products!$A$1:$G$49,MATCH(Orders!$D274,Products!$A$1:$A$49,0),MATCH(Orders!L$1,Products!$A$1:$G$1,0))</f>
        <v>11.95</v>
      </c>
      <c r="M274" s="5">
        <f t="shared" si="12"/>
        <v>71.699999999999989</v>
      </c>
      <c r="N274" t="str">
        <f t="shared" si="13"/>
        <v>Robusta</v>
      </c>
      <c r="O274" t="str">
        <f t="shared" si="14"/>
        <v>Light</v>
      </c>
      <c r="P274" t="e">
        <f ca="1">_xlfn.XLOOKUP(Orders[[#This Row],[Customer ID]],Customers!$A$1:$A$1001,Customers!$I$1:$I$1001,,0)</f>
        <v>#NAME?</v>
      </c>
    </row>
    <row r="275" spans="1:16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e">
        <f ca="1">_xlfn.XLOOKUP(C275,Customers!$A$1:$A$1001,Customers!$B$1:$B$1001,,0)</f>
        <v>#NAME?</v>
      </c>
      <c r="G275" s="2" t="e">
        <f ca="1">IF(_xlfn.XLOOKUP(C275,Customers!$A$1:$A$1001,Customers!$C$1:$C$1001,,0)=0,"",_xlfn.XLOOKUP(C275,Customers!$A$1:$A$1001,Customers!$C$1:$C$1001,,0))</f>
        <v>#NAME?</v>
      </c>
      <c r="H275" s="2" t="e">
        <f ca="1">_xlfn.XLOOKUP(C275,Customers!$A$1:$A$1001,Customers!$G$1:$G$1001,,0)</f>
        <v>#NAME?</v>
      </c>
      <c r="I275" t="str">
        <f>INDEX(Products!$A$1:$G$49,MATCH(Orders!$D275,Products!$A$1:$A$49,0),MATCH(Orders!I$1,Products!$A$1:$G$1,0))</f>
        <v>Ara</v>
      </c>
      <c r="J275" t="str">
        <f>INDEX(Products!$A$1:$G$49,MATCH(Orders!$D275,Products!$A$1:$A$49,0),MATCH(Orders!J$1,Products!$A$1:$G$1,0))</f>
        <v>L</v>
      </c>
      <c r="K275" s="4">
        <f>INDEX(Products!$A$1:$G$49,MATCH(Orders!$D275,Products!$A$1:$A$49,0),MATCH(Orders!K$1,Products!$A$1:$G$1,0))</f>
        <v>0.2</v>
      </c>
      <c r="L275" s="5">
        <f>INDEX(Products!$A$1:$G$49,MATCH(Orders!$D275,Products!$A$1:$A$49,0),MATCH(Orders!L$1,Products!$A$1:$G$1,0))</f>
        <v>3.8849999999999998</v>
      </c>
      <c r="M275" s="5">
        <f t="shared" si="12"/>
        <v>7.77</v>
      </c>
      <c r="N275" t="str">
        <f t="shared" si="13"/>
        <v>Arabica</v>
      </c>
      <c r="O275" t="str">
        <f t="shared" si="14"/>
        <v>Light</v>
      </c>
      <c r="P275" t="e">
        <f ca="1">_xlfn.XLOOKUP(Orders[[#This Row],[Customer ID]],Customers!$A$1:$A$1001,Customers!$I$1:$I$1001,,0)</f>
        <v>#NAME?</v>
      </c>
    </row>
    <row r="276" spans="1:16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e">
        <f ca="1">_xlfn.XLOOKUP(C276,Customers!$A$1:$A$1001,Customers!$B$1:$B$1001,,0)</f>
        <v>#NAME?</v>
      </c>
      <c r="G276" s="2" t="e">
        <f ca="1">IF(_xlfn.XLOOKUP(C276,Customers!$A$1:$A$1001,Customers!$C$1:$C$1001,,0)=0,"",_xlfn.XLOOKUP(C276,Customers!$A$1:$A$1001,Customers!$C$1:$C$1001,,0))</f>
        <v>#NAME?</v>
      </c>
      <c r="H276" s="2" t="e">
        <f ca="1">_xlfn.XLOOKUP(C276,Customers!$A$1:$A$1001,Customers!$G$1:$G$1001,,0)</f>
        <v>#NAME?</v>
      </c>
      <c r="I276" t="str">
        <f>INDEX(Products!$A$1:$G$49,MATCH(Orders!$D276,Products!$A$1:$A$49,0),MATCH(Orders!I$1,Products!$A$1:$G$1,0))</f>
        <v>Ara</v>
      </c>
      <c r="J276" t="str">
        <f>INDEX(Products!$A$1:$G$49,MATCH(Orders!$D276,Products!$A$1:$A$49,0),MATCH(Orders!J$1,Products!$A$1:$G$1,0))</f>
        <v>M</v>
      </c>
      <c r="K276" s="4">
        <f>INDEX(Products!$A$1:$G$49,MATCH(Orders!$D276,Products!$A$1:$A$49,0),MATCH(Orders!K$1,Products!$A$1:$G$1,0))</f>
        <v>2.5</v>
      </c>
      <c r="L276" s="5">
        <f>INDEX(Products!$A$1:$G$49,MATCH(Orders!$D276,Products!$A$1:$A$49,0),MATCH(Orders!L$1,Products!$A$1:$G$1,0))</f>
        <v>25.874999999999996</v>
      </c>
      <c r="M276" s="5">
        <f t="shared" si="12"/>
        <v>25.874999999999996</v>
      </c>
      <c r="N276" t="str">
        <f t="shared" si="13"/>
        <v>Arabica</v>
      </c>
      <c r="O276" t="str">
        <f t="shared" si="14"/>
        <v>Medium</v>
      </c>
      <c r="P276" t="e">
        <f ca="1">_xlfn.XLOOKUP(Orders[[#This Row],[Customer ID]],Customers!$A$1:$A$1001,Customers!$I$1:$I$1001,,0)</f>
        <v>#NAME?</v>
      </c>
    </row>
    <row r="277" spans="1:16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e">
        <f ca="1">_xlfn.XLOOKUP(C277,Customers!$A$1:$A$1001,Customers!$B$1:$B$1001,,0)</f>
        <v>#NAME?</v>
      </c>
      <c r="G277" s="2" t="e">
        <f ca="1">IF(_xlfn.XLOOKUP(C277,Customers!$A$1:$A$1001,Customers!$C$1:$C$1001,,0)=0,"",_xlfn.XLOOKUP(C277,Customers!$A$1:$A$1001,Customers!$C$1:$C$1001,,0))</f>
        <v>#NAME?</v>
      </c>
      <c r="H277" s="2" t="e">
        <f ca="1">_xlfn.XLOOKUP(C277,Customers!$A$1:$A$1001,Customers!$G$1:$G$1001,,0)</f>
        <v>#NAME?</v>
      </c>
      <c r="I277" t="str">
        <f>INDEX(Products!$A$1:$G$49,MATCH(Orders!$D277,Products!$A$1:$A$49,0),MATCH(Orders!I$1,Products!$A$1:$G$1,0))</f>
        <v>Exc</v>
      </c>
      <c r="J277" t="str">
        <f>INDEX(Products!$A$1:$G$49,MATCH(Orders!$D277,Products!$A$1:$A$49,0),MATCH(Orders!J$1,Products!$A$1:$G$1,0))</f>
        <v>L</v>
      </c>
      <c r="K277" s="4">
        <f>INDEX(Products!$A$1:$G$49,MATCH(Orders!$D277,Products!$A$1:$A$49,0),MATCH(Orders!K$1,Products!$A$1:$G$1,0))</f>
        <v>2.5</v>
      </c>
      <c r="L277" s="5">
        <f>INDEX(Products!$A$1:$G$49,MATCH(Orders!$D277,Products!$A$1:$A$49,0),MATCH(Orders!L$1,Products!$A$1:$G$1,0))</f>
        <v>34.154999999999994</v>
      </c>
      <c r="M277" s="5">
        <f t="shared" si="12"/>
        <v>204.92999999999995</v>
      </c>
      <c r="N277" t="str">
        <f t="shared" si="13"/>
        <v>Excelsa</v>
      </c>
      <c r="O277" t="str">
        <f t="shared" si="14"/>
        <v>Light</v>
      </c>
      <c r="P277" t="e">
        <f ca="1">_xlfn.XLOOKUP(Orders[[#This Row],[Customer ID]],Customers!$A$1:$A$1001,Customers!$I$1:$I$1001,,0)</f>
        <v>#NAME?</v>
      </c>
    </row>
    <row r="278" spans="1:16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e">
        <f ca="1">_xlfn.XLOOKUP(C278,Customers!$A$1:$A$1001,Customers!$B$1:$B$1001,,0)</f>
        <v>#NAME?</v>
      </c>
      <c r="G278" s="2" t="e">
        <f ca="1">IF(_xlfn.XLOOKUP(C278,Customers!$A$1:$A$1001,Customers!$C$1:$C$1001,,0)=0,"",_xlfn.XLOOKUP(C278,Customers!$A$1:$A$1001,Customers!$C$1:$C$1001,,0))</f>
        <v>#NAME?</v>
      </c>
      <c r="H278" s="2" t="e">
        <f ca="1">_xlfn.XLOOKUP(C278,Customers!$A$1:$A$1001,Customers!$G$1:$G$1001,,0)</f>
        <v>#NAME?</v>
      </c>
      <c r="I278" t="str">
        <f>INDEX(Products!$A$1:$G$49,MATCH(Orders!$D278,Products!$A$1:$A$49,0),MATCH(Orders!I$1,Products!$A$1:$G$1,0))</f>
        <v>Rob</v>
      </c>
      <c r="J278" t="str">
        <f>INDEX(Products!$A$1:$G$49,MATCH(Orders!$D278,Products!$A$1:$A$49,0),MATCH(Orders!J$1,Products!$A$1:$G$1,0))</f>
        <v>L</v>
      </c>
      <c r="K278" s="4">
        <f>INDEX(Products!$A$1:$G$49,MATCH(Orders!$D278,Products!$A$1:$A$49,0),MATCH(Orders!K$1,Products!$A$1:$G$1,0))</f>
        <v>2.5</v>
      </c>
      <c r="L278" s="5">
        <f>INDEX(Products!$A$1:$G$49,MATCH(Orders!$D278,Products!$A$1:$A$49,0),MATCH(Orders!L$1,Products!$A$1:$G$1,0))</f>
        <v>27.484999999999996</v>
      </c>
      <c r="M278" s="5">
        <f t="shared" si="12"/>
        <v>109.93999999999998</v>
      </c>
      <c r="N278" t="str">
        <f t="shared" si="13"/>
        <v>Robusta</v>
      </c>
      <c r="O278" t="str">
        <f t="shared" si="14"/>
        <v>Light</v>
      </c>
      <c r="P278" t="e">
        <f ca="1">_xlfn.XLOOKUP(Orders[[#This Row],[Customer ID]],Customers!$A$1:$A$1001,Customers!$I$1:$I$1001,,0)</f>
        <v>#NAME?</v>
      </c>
    </row>
    <row r="279" spans="1:16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e">
        <f ca="1">_xlfn.XLOOKUP(C279,Customers!$A$1:$A$1001,Customers!$B$1:$B$1001,,0)</f>
        <v>#NAME?</v>
      </c>
      <c r="G279" s="2" t="e">
        <f ca="1">IF(_xlfn.XLOOKUP(C279,Customers!$A$1:$A$1001,Customers!$C$1:$C$1001,,0)=0,"",_xlfn.XLOOKUP(C279,Customers!$A$1:$A$1001,Customers!$C$1:$C$1001,,0))</f>
        <v>#NAME?</v>
      </c>
      <c r="H279" s="2" t="e">
        <f ca="1">_xlfn.XLOOKUP(C279,Customers!$A$1:$A$1001,Customers!$G$1:$G$1001,,0)</f>
        <v>#NAME?</v>
      </c>
      <c r="I279" t="str">
        <f>INDEX(Products!$A$1:$G$49,MATCH(Orders!$D279,Products!$A$1:$A$49,0),MATCH(Orders!I$1,Products!$A$1:$G$1,0))</f>
        <v>Exc</v>
      </c>
      <c r="J279" t="str">
        <f>INDEX(Products!$A$1:$G$49,MATCH(Orders!$D279,Products!$A$1:$A$49,0),MATCH(Orders!J$1,Products!$A$1:$G$1,0))</f>
        <v>L</v>
      </c>
      <c r="K279" s="4">
        <f>INDEX(Products!$A$1:$G$49,MATCH(Orders!$D279,Products!$A$1:$A$49,0),MATCH(Orders!K$1,Products!$A$1:$G$1,0))</f>
        <v>1</v>
      </c>
      <c r="L279" s="5">
        <f>INDEX(Products!$A$1:$G$49,MATCH(Orders!$D279,Products!$A$1:$A$49,0),MATCH(Orders!L$1,Products!$A$1:$G$1,0))</f>
        <v>14.85</v>
      </c>
      <c r="M279" s="5">
        <f t="shared" si="12"/>
        <v>89.1</v>
      </c>
      <c r="N279" t="str">
        <f t="shared" si="13"/>
        <v>Excelsa</v>
      </c>
      <c r="O279" t="str">
        <f t="shared" si="14"/>
        <v>Light</v>
      </c>
      <c r="P279" t="e">
        <f ca="1">_xlfn.XLOOKUP(Orders[[#This Row],[Customer ID]],Customers!$A$1:$A$1001,Customers!$I$1:$I$1001,,0)</f>
        <v>#NAME?</v>
      </c>
    </row>
    <row r="280" spans="1:16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e">
        <f ca="1">_xlfn.XLOOKUP(C280,Customers!$A$1:$A$1001,Customers!$B$1:$B$1001,,0)</f>
        <v>#NAME?</v>
      </c>
      <c r="G280" s="2" t="e">
        <f ca="1">IF(_xlfn.XLOOKUP(C280,Customers!$A$1:$A$1001,Customers!$C$1:$C$1001,,0)=0,"",_xlfn.XLOOKUP(C280,Customers!$A$1:$A$1001,Customers!$C$1:$C$1001,,0))</f>
        <v>#NAME?</v>
      </c>
      <c r="H280" s="2" t="e">
        <f ca="1">_xlfn.XLOOKUP(C280,Customers!$A$1:$A$1001,Customers!$G$1:$G$1001,,0)</f>
        <v>#NAME?</v>
      </c>
      <c r="I280" t="str">
        <f>INDEX(Products!$A$1:$G$49,MATCH(Orders!$D280,Products!$A$1:$A$49,0),MATCH(Orders!I$1,Products!$A$1:$G$1,0))</f>
        <v>Ara</v>
      </c>
      <c r="J280" t="str">
        <f>INDEX(Products!$A$1:$G$49,MATCH(Orders!$D280,Products!$A$1:$A$49,0),MATCH(Orders!J$1,Products!$A$1:$G$1,0))</f>
        <v>L</v>
      </c>
      <c r="K280" s="4">
        <f>INDEX(Products!$A$1:$G$49,MATCH(Orders!$D280,Products!$A$1:$A$49,0),MATCH(Orders!K$1,Products!$A$1:$G$1,0))</f>
        <v>0.2</v>
      </c>
      <c r="L280" s="5">
        <f>INDEX(Products!$A$1:$G$49,MATCH(Orders!$D280,Products!$A$1:$A$49,0),MATCH(Orders!L$1,Products!$A$1:$G$1,0))</f>
        <v>3.8849999999999998</v>
      </c>
      <c r="M280" s="5">
        <f t="shared" si="12"/>
        <v>7.77</v>
      </c>
      <c r="N280" t="str">
        <f t="shared" si="13"/>
        <v>Arabica</v>
      </c>
      <c r="O280" t="str">
        <f t="shared" si="14"/>
        <v>Light</v>
      </c>
      <c r="P280" t="e">
        <f ca="1">_xlfn.XLOOKUP(Orders[[#This Row],[Customer ID]],Customers!$A$1:$A$1001,Customers!$I$1:$I$1001,,0)</f>
        <v>#NAME?</v>
      </c>
    </row>
    <row r="281" spans="1:16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e">
        <f ca="1">_xlfn.XLOOKUP(C281,Customers!$A$1:$A$1001,Customers!$B$1:$B$1001,,0)</f>
        <v>#NAME?</v>
      </c>
      <c r="G281" s="2" t="e">
        <f ca="1">IF(_xlfn.XLOOKUP(C281,Customers!$A$1:$A$1001,Customers!$C$1:$C$1001,,0)=0,"",_xlfn.XLOOKUP(C281,Customers!$A$1:$A$1001,Customers!$C$1:$C$1001,,0))</f>
        <v>#NAME?</v>
      </c>
      <c r="H281" s="2" t="e">
        <f ca="1">_xlfn.XLOOKUP(C281,Customers!$A$1:$A$1001,Customers!$G$1:$G$1001,,0)</f>
        <v>#NAME?</v>
      </c>
      <c r="I281" t="str">
        <f>INDEX(Products!$A$1:$G$49,MATCH(Orders!$D281,Products!$A$1:$A$49,0),MATCH(Orders!I$1,Products!$A$1:$G$1,0))</f>
        <v>Lib</v>
      </c>
      <c r="J281" t="str">
        <f>INDEX(Products!$A$1:$G$49,MATCH(Orders!$D281,Products!$A$1:$A$49,0),MATCH(Orders!J$1,Products!$A$1:$G$1,0))</f>
        <v>M</v>
      </c>
      <c r="K281" s="4">
        <f>INDEX(Products!$A$1:$G$49,MATCH(Orders!$D281,Products!$A$1:$A$49,0),MATCH(Orders!K$1,Products!$A$1:$G$1,0))</f>
        <v>2.5</v>
      </c>
      <c r="L281" s="5">
        <f>INDEX(Products!$A$1:$G$49,MATCH(Orders!$D281,Products!$A$1:$A$49,0),MATCH(Orders!L$1,Products!$A$1:$G$1,0))</f>
        <v>33.464999999999996</v>
      </c>
      <c r="M281" s="5">
        <f t="shared" si="12"/>
        <v>33.464999999999996</v>
      </c>
      <c r="N281" t="str">
        <f t="shared" si="13"/>
        <v>Liberica</v>
      </c>
      <c r="O281" t="str">
        <f t="shared" si="14"/>
        <v>Medium</v>
      </c>
      <c r="P281" t="e">
        <f ca="1">_xlfn.XLOOKUP(Orders[[#This Row],[Customer ID]],Customers!$A$1:$A$1001,Customers!$I$1:$I$1001,,0)</f>
        <v>#NAME?</v>
      </c>
    </row>
    <row r="282" spans="1:16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e">
        <f ca="1">_xlfn.XLOOKUP(C282,Customers!$A$1:$A$1001,Customers!$B$1:$B$1001,,0)</f>
        <v>#NAME?</v>
      </c>
      <c r="G282" s="2" t="e">
        <f ca="1">IF(_xlfn.XLOOKUP(C282,Customers!$A$1:$A$1001,Customers!$C$1:$C$1001,,0)=0,"",_xlfn.XLOOKUP(C282,Customers!$A$1:$A$1001,Customers!$C$1:$C$1001,,0))</f>
        <v>#NAME?</v>
      </c>
      <c r="H282" s="2" t="e">
        <f ca="1">_xlfn.XLOOKUP(C282,Customers!$A$1:$A$1001,Customers!$G$1:$G$1001,,0)</f>
        <v>#NAME?</v>
      </c>
      <c r="I282" t="str">
        <f>INDEX(Products!$A$1:$G$49,MATCH(Orders!$D282,Products!$A$1:$A$49,0),MATCH(Orders!I$1,Products!$A$1:$G$1,0))</f>
        <v>Exc</v>
      </c>
      <c r="J282" t="str">
        <f>INDEX(Products!$A$1:$G$49,MATCH(Orders!$D282,Products!$A$1:$A$49,0),MATCH(Orders!J$1,Products!$A$1:$G$1,0))</f>
        <v>M</v>
      </c>
      <c r="K282" s="4">
        <f>INDEX(Products!$A$1:$G$49,MATCH(Orders!$D282,Products!$A$1:$A$49,0),MATCH(Orders!K$1,Products!$A$1:$G$1,0))</f>
        <v>0.5</v>
      </c>
      <c r="L282" s="5">
        <f>INDEX(Products!$A$1:$G$49,MATCH(Orders!$D282,Products!$A$1:$A$49,0),MATCH(Orders!L$1,Products!$A$1:$G$1,0))</f>
        <v>8.25</v>
      </c>
      <c r="M282" s="5">
        <f t="shared" si="12"/>
        <v>41.25</v>
      </c>
      <c r="N282" t="str">
        <f t="shared" si="13"/>
        <v>Excelsa</v>
      </c>
      <c r="O282" t="str">
        <f t="shared" si="14"/>
        <v>Medium</v>
      </c>
      <c r="P282" t="e">
        <f ca="1">_xlfn.XLOOKUP(Orders[[#This Row],[Customer ID]],Customers!$A$1:$A$1001,Customers!$I$1:$I$1001,,0)</f>
        <v>#NAME?</v>
      </c>
    </row>
    <row r="283" spans="1:16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e">
        <f ca="1">_xlfn.XLOOKUP(C283,Customers!$A$1:$A$1001,Customers!$B$1:$B$1001,,0)</f>
        <v>#NAME?</v>
      </c>
      <c r="G283" s="2" t="e">
        <f ca="1">IF(_xlfn.XLOOKUP(C283,Customers!$A$1:$A$1001,Customers!$C$1:$C$1001,,0)=0,"",_xlfn.XLOOKUP(C283,Customers!$A$1:$A$1001,Customers!$C$1:$C$1001,,0))</f>
        <v>#NAME?</v>
      </c>
      <c r="H283" s="2" t="e">
        <f ca="1">_xlfn.XLOOKUP(C283,Customers!$A$1:$A$1001,Customers!$G$1:$G$1001,,0)</f>
        <v>#NAME?</v>
      </c>
      <c r="I283" t="str">
        <f>INDEX(Products!$A$1:$G$49,MATCH(Orders!$D283,Products!$A$1:$A$49,0),MATCH(Orders!I$1,Products!$A$1:$G$1,0))</f>
        <v>Exc</v>
      </c>
      <c r="J283" t="str">
        <f>INDEX(Products!$A$1:$G$49,MATCH(Orders!$D283,Products!$A$1:$A$49,0),MATCH(Orders!J$1,Products!$A$1:$G$1,0))</f>
        <v>L</v>
      </c>
      <c r="K283" s="4">
        <f>INDEX(Products!$A$1:$G$49,MATCH(Orders!$D283,Products!$A$1:$A$49,0),MATCH(Orders!K$1,Products!$A$1:$G$1,0))</f>
        <v>1</v>
      </c>
      <c r="L283" s="5">
        <f>INDEX(Products!$A$1:$G$49,MATCH(Orders!$D283,Products!$A$1:$A$49,0),MATCH(Orders!L$1,Products!$A$1:$G$1,0))</f>
        <v>14.85</v>
      </c>
      <c r="M283" s="5">
        <f t="shared" si="12"/>
        <v>59.4</v>
      </c>
      <c r="N283" t="str">
        <f t="shared" si="13"/>
        <v>Excelsa</v>
      </c>
      <c r="O283" t="str">
        <f t="shared" si="14"/>
        <v>Light</v>
      </c>
      <c r="P283" t="e">
        <f ca="1">_xlfn.XLOOKUP(Orders[[#This Row],[Customer ID]],Customers!$A$1:$A$1001,Customers!$I$1:$I$1001,,0)</f>
        <v>#NAME?</v>
      </c>
    </row>
    <row r="284" spans="1:16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e">
        <f ca="1">_xlfn.XLOOKUP(C284,Customers!$A$1:$A$1001,Customers!$B$1:$B$1001,,0)</f>
        <v>#NAME?</v>
      </c>
      <c r="G284" s="2" t="e">
        <f ca="1">IF(_xlfn.XLOOKUP(C284,Customers!$A$1:$A$1001,Customers!$C$1:$C$1001,,0)=0,"",_xlfn.XLOOKUP(C284,Customers!$A$1:$A$1001,Customers!$C$1:$C$1001,,0))</f>
        <v>#NAME?</v>
      </c>
      <c r="H284" s="2" t="e">
        <f ca="1">_xlfn.XLOOKUP(C284,Customers!$A$1:$A$1001,Customers!$G$1:$G$1001,,0)</f>
        <v>#NAME?</v>
      </c>
      <c r="I284" t="str">
        <f>INDEX(Products!$A$1:$G$49,MATCH(Orders!$D284,Products!$A$1:$A$49,0),MATCH(Orders!I$1,Products!$A$1:$G$1,0))</f>
        <v>Ara</v>
      </c>
      <c r="J284" t="str">
        <f>INDEX(Products!$A$1:$G$49,MATCH(Orders!$D284,Products!$A$1:$A$49,0),MATCH(Orders!J$1,Products!$A$1:$G$1,0))</f>
        <v>L</v>
      </c>
      <c r="K284" s="4">
        <f>INDEX(Products!$A$1:$G$49,MATCH(Orders!$D284,Products!$A$1:$A$49,0),MATCH(Orders!K$1,Products!$A$1:$G$1,0))</f>
        <v>0.5</v>
      </c>
      <c r="L284" s="5">
        <f>INDEX(Products!$A$1:$G$49,MATCH(Orders!$D284,Products!$A$1:$A$49,0),MATCH(Orders!L$1,Products!$A$1:$G$1,0))</f>
        <v>7.77</v>
      </c>
      <c r="M284" s="5">
        <f t="shared" si="12"/>
        <v>7.77</v>
      </c>
      <c r="N284" t="str">
        <f t="shared" si="13"/>
        <v>Arabica</v>
      </c>
      <c r="O284" t="str">
        <f t="shared" si="14"/>
        <v>Light</v>
      </c>
      <c r="P284" t="e">
        <f ca="1">_xlfn.XLOOKUP(Orders[[#This Row],[Customer ID]],Customers!$A$1:$A$1001,Customers!$I$1:$I$1001,,0)</f>
        <v>#NAME?</v>
      </c>
    </row>
    <row r="285" spans="1:16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e">
        <f ca="1">_xlfn.XLOOKUP(C285,Customers!$A$1:$A$1001,Customers!$B$1:$B$1001,,0)</f>
        <v>#NAME?</v>
      </c>
      <c r="G285" s="2" t="e">
        <f ca="1">IF(_xlfn.XLOOKUP(C285,Customers!$A$1:$A$1001,Customers!$C$1:$C$1001,,0)=0,"",_xlfn.XLOOKUP(C285,Customers!$A$1:$A$1001,Customers!$C$1:$C$1001,,0))</f>
        <v>#NAME?</v>
      </c>
      <c r="H285" s="2" t="e">
        <f ca="1">_xlfn.XLOOKUP(C285,Customers!$A$1:$A$1001,Customers!$G$1:$G$1001,,0)</f>
        <v>#NAME?</v>
      </c>
      <c r="I285" t="str">
        <f>INDEX(Products!$A$1:$G$49,MATCH(Orders!$D285,Products!$A$1:$A$49,0),MATCH(Orders!I$1,Products!$A$1:$G$1,0))</f>
        <v>Rob</v>
      </c>
      <c r="J285" t="str">
        <f>INDEX(Products!$A$1:$G$49,MATCH(Orders!$D285,Products!$A$1:$A$49,0),MATCH(Orders!J$1,Products!$A$1:$G$1,0))</f>
        <v>D</v>
      </c>
      <c r="K285" s="4">
        <f>INDEX(Products!$A$1:$G$49,MATCH(Orders!$D285,Products!$A$1:$A$49,0),MATCH(Orders!K$1,Products!$A$1:$G$1,0))</f>
        <v>0.5</v>
      </c>
      <c r="L285" s="5">
        <f>INDEX(Products!$A$1:$G$49,MATCH(Orders!$D285,Products!$A$1:$A$49,0),MATCH(Orders!L$1,Products!$A$1:$G$1,0))</f>
        <v>5.3699999999999992</v>
      </c>
      <c r="M285" s="5">
        <f t="shared" si="12"/>
        <v>5.3699999999999992</v>
      </c>
      <c r="N285" t="str">
        <f t="shared" si="13"/>
        <v>Robusta</v>
      </c>
      <c r="O285" t="str">
        <f t="shared" si="14"/>
        <v>Dark</v>
      </c>
      <c r="P285" t="e">
        <f ca="1">_xlfn.XLOOKUP(Orders[[#This Row],[Customer ID]],Customers!$A$1:$A$1001,Customers!$I$1:$I$1001,,0)</f>
        <v>#NAME?</v>
      </c>
    </row>
    <row r="286" spans="1:16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e">
        <f ca="1">_xlfn.XLOOKUP(C286,Customers!$A$1:$A$1001,Customers!$B$1:$B$1001,,0)</f>
        <v>#NAME?</v>
      </c>
      <c r="G286" s="2" t="e">
        <f ca="1">IF(_xlfn.XLOOKUP(C286,Customers!$A$1:$A$1001,Customers!$C$1:$C$1001,,0)=0,"",_xlfn.XLOOKUP(C286,Customers!$A$1:$A$1001,Customers!$C$1:$C$1001,,0))</f>
        <v>#NAME?</v>
      </c>
      <c r="H286" s="2" t="e">
        <f ca="1">_xlfn.XLOOKUP(C286,Customers!$A$1:$A$1001,Customers!$G$1:$G$1001,,0)</f>
        <v>#NAME?</v>
      </c>
      <c r="I286" t="str">
        <f>INDEX(Products!$A$1:$G$49,MATCH(Orders!$D286,Products!$A$1:$A$49,0),MATCH(Orders!I$1,Products!$A$1:$G$1,0))</f>
        <v>Exc</v>
      </c>
      <c r="J286" t="str">
        <f>INDEX(Products!$A$1:$G$49,MATCH(Orders!$D286,Products!$A$1:$A$49,0),MATCH(Orders!J$1,Products!$A$1:$G$1,0))</f>
        <v>M</v>
      </c>
      <c r="K286" s="4">
        <f>INDEX(Products!$A$1:$G$49,MATCH(Orders!$D286,Products!$A$1:$A$49,0),MATCH(Orders!K$1,Products!$A$1:$G$1,0))</f>
        <v>2.5</v>
      </c>
      <c r="L286" s="5">
        <f>INDEX(Products!$A$1:$G$49,MATCH(Orders!$D286,Products!$A$1:$A$49,0),MATCH(Orders!L$1,Products!$A$1:$G$1,0))</f>
        <v>31.624999999999996</v>
      </c>
      <c r="M286" s="5">
        <f t="shared" si="12"/>
        <v>94.874999999999986</v>
      </c>
      <c r="N286" t="str">
        <f t="shared" si="13"/>
        <v>Excelsa</v>
      </c>
      <c r="O286" t="str">
        <f t="shared" si="14"/>
        <v>Medium</v>
      </c>
      <c r="P286" t="e">
        <f ca="1">_xlfn.XLOOKUP(Orders[[#This Row],[Customer ID]],Customers!$A$1:$A$1001,Customers!$I$1:$I$1001,,0)</f>
        <v>#NAME?</v>
      </c>
    </row>
    <row r="287" spans="1:16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e">
        <f ca="1">_xlfn.XLOOKUP(C287,Customers!$A$1:$A$1001,Customers!$B$1:$B$1001,,0)</f>
        <v>#NAME?</v>
      </c>
      <c r="G287" s="2" t="e">
        <f ca="1">IF(_xlfn.XLOOKUP(C287,Customers!$A$1:$A$1001,Customers!$C$1:$C$1001,,0)=0,"",_xlfn.XLOOKUP(C287,Customers!$A$1:$A$1001,Customers!$C$1:$C$1001,,0))</f>
        <v>#NAME?</v>
      </c>
      <c r="H287" s="2" t="e">
        <f ca="1">_xlfn.XLOOKUP(C287,Customers!$A$1:$A$1001,Customers!$G$1:$G$1001,,0)</f>
        <v>#NAME?</v>
      </c>
      <c r="I287" t="str">
        <f>INDEX(Products!$A$1:$G$49,MATCH(Orders!$D287,Products!$A$1:$A$49,0),MATCH(Orders!I$1,Products!$A$1:$G$1,0))</f>
        <v>Lib</v>
      </c>
      <c r="J287" t="str">
        <f>INDEX(Products!$A$1:$G$49,MATCH(Orders!$D287,Products!$A$1:$A$49,0),MATCH(Orders!J$1,Products!$A$1:$G$1,0))</f>
        <v>L</v>
      </c>
      <c r="K287" s="4">
        <f>INDEX(Products!$A$1:$G$49,MATCH(Orders!$D287,Products!$A$1:$A$49,0),MATCH(Orders!K$1,Products!$A$1:$G$1,0))</f>
        <v>2.5</v>
      </c>
      <c r="L287" s="5">
        <f>INDEX(Products!$A$1:$G$49,MATCH(Orders!$D287,Products!$A$1:$A$49,0),MATCH(Orders!L$1,Products!$A$1:$G$1,0))</f>
        <v>36.454999999999998</v>
      </c>
      <c r="M287" s="5">
        <f t="shared" si="12"/>
        <v>36.454999999999998</v>
      </c>
      <c r="N287" t="str">
        <f t="shared" si="13"/>
        <v>Liberica</v>
      </c>
      <c r="O287" t="str">
        <f t="shared" si="14"/>
        <v>Light</v>
      </c>
      <c r="P287" t="e">
        <f ca="1">_xlfn.XLOOKUP(Orders[[#This Row],[Customer ID]],Customers!$A$1:$A$1001,Customers!$I$1:$I$1001,,0)</f>
        <v>#NAME?</v>
      </c>
    </row>
    <row r="288" spans="1:16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e">
        <f ca="1">_xlfn.XLOOKUP(C288,Customers!$A$1:$A$1001,Customers!$B$1:$B$1001,,0)</f>
        <v>#NAME?</v>
      </c>
      <c r="G288" s="2" t="e">
        <f ca="1">IF(_xlfn.XLOOKUP(C288,Customers!$A$1:$A$1001,Customers!$C$1:$C$1001,,0)=0,"",_xlfn.XLOOKUP(C288,Customers!$A$1:$A$1001,Customers!$C$1:$C$1001,,0))</f>
        <v>#NAME?</v>
      </c>
      <c r="H288" s="2" t="e">
        <f ca="1">_xlfn.XLOOKUP(C288,Customers!$A$1:$A$1001,Customers!$G$1:$G$1001,,0)</f>
        <v>#NAME?</v>
      </c>
      <c r="I288" t="str">
        <f>INDEX(Products!$A$1:$G$49,MATCH(Orders!$D288,Products!$A$1:$A$49,0),MATCH(Orders!I$1,Products!$A$1:$G$1,0))</f>
        <v>Ara</v>
      </c>
      <c r="J288" t="str">
        <f>INDEX(Products!$A$1:$G$49,MATCH(Orders!$D288,Products!$A$1:$A$49,0),MATCH(Orders!J$1,Products!$A$1:$G$1,0))</f>
        <v>M</v>
      </c>
      <c r="K288" s="4">
        <f>INDEX(Products!$A$1:$G$49,MATCH(Orders!$D288,Products!$A$1:$A$49,0),MATCH(Orders!K$1,Products!$A$1:$G$1,0))</f>
        <v>0.2</v>
      </c>
      <c r="L288" s="5">
        <f>INDEX(Products!$A$1:$G$49,MATCH(Orders!$D288,Products!$A$1:$A$49,0),MATCH(Orders!L$1,Products!$A$1:$G$1,0))</f>
        <v>3.375</v>
      </c>
      <c r="M288" s="5">
        <f t="shared" si="12"/>
        <v>13.5</v>
      </c>
      <c r="N288" t="str">
        <f t="shared" si="13"/>
        <v>Arabica</v>
      </c>
      <c r="O288" t="str">
        <f t="shared" si="14"/>
        <v>Medium</v>
      </c>
      <c r="P288" t="e">
        <f ca="1">_xlfn.XLOOKUP(Orders[[#This Row],[Customer ID]],Customers!$A$1:$A$1001,Customers!$I$1:$I$1001,,0)</f>
        <v>#NAME?</v>
      </c>
    </row>
    <row r="289" spans="1:16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e">
        <f ca="1">_xlfn.XLOOKUP(C289,Customers!$A$1:$A$1001,Customers!$B$1:$B$1001,,0)</f>
        <v>#NAME?</v>
      </c>
      <c r="G289" s="2" t="e">
        <f ca="1">IF(_xlfn.XLOOKUP(C289,Customers!$A$1:$A$1001,Customers!$C$1:$C$1001,,0)=0,"",_xlfn.XLOOKUP(C289,Customers!$A$1:$A$1001,Customers!$C$1:$C$1001,,0))</f>
        <v>#NAME?</v>
      </c>
      <c r="H289" s="2" t="e">
        <f ca="1">_xlfn.XLOOKUP(C289,Customers!$A$1:$A$1001,Customers!$G$1:$G$1001,,0)</f>
        <v>#NAME?</v>
      </c>
      <c r="I289" t="str">
        <f>INDEX(Products!$A$1:$G$49,MATCH(Orders!$D289,Products!$A$1:$A$49,0),MATCH(Orders!I$1,Products!$A$1:$G$1,0))</f>
        <v>Rob</v>
      </c>
      <c r="J289" t="str">
        <f>INDEX(Products!$A$1:$G$49,MATCH(Orders!$D289,Products!$A$1:$A$49,0),MATCH(Orders!J$1,Products!$A$1:$G$1,0))</f>
        <v>L</v>
      </c>
      <c r="K289" s="4">
        <f>INDEX(Products!$A$1:$G$49,MATCH(Orders!$D289,Products!$A$1:$A$49,0),MATCH(Orders!K$1,Products!$A$1:$G$1,0))</f>
        <v>0.2</v>
      </c>
      <c r="L289" s="5">
        <f>INDEX(Products!$A$1:$G$49,MATCH(Orders!$D289,Products!$A$1:$A$49,0),MATCH(Orders!L$1,Products!$A$1:$G$1,0))</f>
        <v>3.5849999999999995</v>
      </c>
      <c r="M289" s="5">
        <f t="shared" si="12"/>
        <v>14.339999999999998</v>
      </c>
      <c r="N289" t="str">
        <f t="shared" si="13"/>
        <v>Robusta</v>
      </c>
      <c r="O289" t="str">
        <f t="shared" si="14"/>
        <v>Light</v>
      </c>
      <c r="P289" t="e">
        <f ca="1">_xlfn.XLOOKUP(Orders[[#This Row],[Customer ID]],Customers!$A$1:$A$1001,Customers!$I$1:$I$1001,,0)</f>
        <v>#NAME?</v>
      </c>
    </row>
    <row r="290" spans="1:16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e">
        <f ca="1">_xlfn.XLOOKUP(C290,Customers!$A$1:$A$1001,Customers!$B$1:$B$1001,,0)</f>
        <v>#NAME?</v>
      </c>
      <c r="G290" s="2" t="e">
        <f ca="1">IF(_xlfn.XLOOKUP(C290,Customers!$A$1:$A$1001,Customers!$C$1:$C$1001,,0)=0,"",_xlfn.XLOOKUP(C290,Customers!$A$1:$A$1001,Customers!$C$1:$C$1001,,0))</f>
        <v>#NAME?</v>
      </c>
      <c r="H290" s="2" t="e">
        <f ca="1">_xlfn.XLOOKUP(C290,Customers!$A$1:$A$1001,Customers!$G$1:$G$1001,,0)</f>
        <v>#NAME?</v>
      </c>
      <c r="I290" t="str">
        <f>INDEX(Products!$A$1:$G$49,MATCH(Orders!$D290,Products!$A$1:$A$49,0),MATCH(Orders!I$1,Products!$A$1:$G$1,0))</f>
        <v>Exc</v>
      </c>
      <c r="J290" t="str">
        <f>INDEX(Products!$A$1:$G$49,MATCH(Orders!$D290,Products!$A$1:$A$49,0),MATCH(Orders!J$1,Products!$A$1:$G$1,0))</f>
        <v>M</v>
      </c>
      <c r="K290" s="4">
        <f>INDEX(Products!$A$1:$G$49,MATCH(Orders!$D290,Products!$A$1:$A$49,0),MATCH(Orders!K$1,Products!$A$1:$G$1,0))</f>
        <v>0.5</v>
      </c>
      <c r="L290" s="5">
        <f>INDEX(Products!$A$1:$G$49,MATCH(Orders!$D290,Products!$A$1:$A$49,0),MATCH(Orders!L$1,Products!$A$1:$G$1,0))</f>
        <v>8.25</v>
      </c>
      <c r="M290" s="5">
        <f t="shared" si="12"/>
        <v>8.25</v>
      </c>
      <c r="N290" t="str">
        <f t="shared" si="13"/>
        <v>Excelsa</v>
      </c>
      <c r="O290" t="str">
        <f t="shared" si="14"/>
        <v>Medium</v>
      </c>
      <c r="P290" t="e">
        <f ca="1">_xlfn.XLOOKUP(Orders[[#This Row],[Customer ID]],Customers!$A$1:$A$1001,Customers!$I$1:$I$1001,,0)</f>
        <v>#NAME?</v>
      </c>
    </row>
    <row r="291" spans="1:16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e">
        <f ca="1">_xlfn.XLOOKUP(C291,Customers!$A$1:$A$1001,Customers!$B$1:$B$1001,,0)</f>
        <v>#NAME?</v>
      </c>
      <c r="G291" s="2" t="e">
        <f ca="1">IF(_xlfn.XLOOKUP(C291,Customers!$A$1:$A$1001,Customers!$C$1:$C$1001,,0)=0,"",_xlfn.XLOOKUP(C291,Customers!$A$1:$A$1001,Customers!$C$1:$C$1001,,0))</f>
        <v>#NAME?</v>
      </c>
      <c r="H291" s="2" t="e">
        <f ca="1">_xlfn.XLOOKUP(C291,Customers!$A$1:$A$1001,Customers!$G$1:$G$1001,,0)</f>
        <v>#NAME?</v>
      </c>
      <c r="I291" t="str">
        <f>INDEX(Products!$A$1:$G$49,MATCH(Orders!$D291,Products!$A$1:$A$49,0),MATCH(Orders!I$1,Products!$A$1:$G$1,0))</f>
        <v>Rob</v>
      </c>
      <c r="J291" t="str">
        <f>INDEX(Products!$A$1:$G$49,MATCH(Orders!$D291,Products!$A$1:$A$49,0),MATCH(Orders!J$1,Products!$A$1:$G$1,0))</f>
        <v>D</v>
      </c>
      <c r="K291" s="4">
        <f>INDEX(Products!$A$1:$G$49,MATCH(Orders!$D291,Products!$A$1:$A$49,0),MATCH(Orders!K$1,Products!$A$1:$G$1,0))</f>
        <v>0.2</v>
      </c>
      <c r="L291" s="5">
        <f>INDEX(Products!$A$1:$G$49,MATCH(Orders!$D291,Products!$A$1:$A$49,0),MATCH(Orders!L$1,Products!$A$1:$G$1,0))</f>
        <v>2.6849999999999996</v>
      </c>
      <c r="M291" s="5">
        <f t="shared" si="12"/>
        <v>13.424999999999997</v>
      </c>
      <c r="N291" t="str">
        <f t="shared" si="13"/>
        <v>Robusta</v>
      </c>
      <c r="O291" t="str">
        <f t="shared" si="14"/>
        <v>Dark</v>
      </c>
      <c r="P291" t="e">
        <f ca="1">_xlfn.XLOOKUP(Orders[[#This Row],[Customer ID]],Customers!$A$1:$A$1001,Customers!$I$1:$I$1001,,0)</f>
        <v>#NAME?</v>
      </c>
    </row>
    <row r="292" spans="1:16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e">
        <f ca="1">_xlfn.XLOOKUP(C292,Customers!$A$1:$A$1001,Customers!$B$1:$B$1001,,0)</f>
        <v>#NAME?</v>
      </c>
      <c r="G292" s="2" t="e">
        <f ca="1">IF(_xlfn.XLOOKUP(C292,Customers!$A$1:$A$1001,Customers!$C$1:$C$1001,,0)=0,"",_xlfn.XLOOKUP(C292,Customers!$A$1:$A$1001,Customers!$C$1:$C$1001,,0))</f>
        <v>#NAME?</v>
      </c>
      <c r="H292" s="2" t="e">
        <f ca="1">_xlfn.XLOOKUP(C292,Customers!$A$1:$A$1001,Customers!$G$1:$G$1001,,0)</f>
        <v>#NAME?</v>
      </c>
      <c r="I292" t="str">
        <f>INDEX(Products!$A$1:$G$49,MATCH(Orders!$D292,Products!$A$1:$A$49,0),MATCH(Orders!I$1,Products!$A$1:$G$1,0))</f>
        <v>Ara</v>
      </c>
      <c r="J292" t="str">
        <f>INDEX(Products!$A$1:$G$49,MATCH(Orders!$D292,Products!$A$1:$A$49,0),MATCH(Orders!J$1,Products!$A$1:$G$1,0))</f>
        <v>D</v>
      </c>
      <c r="K292" s="4">
        <f>INDEX(Products!$A$1:$G$49,MATCH(Orders!$D292,Products!$A$1:$A$49,0),MATCH(Orders!K$1,Products!$A$1:$G$1,0))</f>
        <v>1</v>
      </c>
      <c r="L292" s="5">
        <f>INDEX(Products!$A$1:$G$49,MATCH(Orders!$D292,Products!$A$1:$A$49,0),MATCH(Orders!L$1,Products!$A$1:$G$1,0))</f>
        <v>9.9499999999999993</v>
      </c>
      <c r="M292" s="5">
        <f t="shared" si="12"/>
        <v>49.75</v>
      </c>
      <c r="N292" t="str">
        <f t="shared" si="13"/>
        <v>Arabica</v>
      </c>
      <c r="O292" t="str">
        <f t="shared" si="14"/>
        <v>Dark</v>
      </c>
      <c r="P292" t="e">
        <f ca="1">_xlfn.XLOOKUP(Orders[[#This Row],[Customer ID]],Customers!$A$1:$A$1001,Customers!$I$1:$I$1001,,0)</f>
        <v>#NAME?</v>
      </c>
    </row>
    <row r="293" spans="1:16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e">
        <f ca="1">_xlfn.XLOOKUP(C293,Customers!$A$1:$A$1001,Customers!$B$1:$B$1001,,0)</f>
        <v>#NAME?</v>
      </c>
      <c r="G293" s="2" t="e">
        <f ca="1">IF(_xlfn.XLOOKUP(C293,Customers!$A$1:$A$1001,Customers!$C$1:$C$1001,,0)=0,"",_xlfn.XLOOKUP(C293,Customers!$A$1:$A$1001,Customers!$C$1:$C$1001,,0))</f>
        <v>#NAME?</v>
      </c>
      <c r="H293" s="2" t="e">
        <f ca="1">_xlfn.XLOOKUP(C293,Customers!$A$1:$A$1001,Customers!$G$1:$G$1001,,0)</f>
        <v>#NAME?</v>
      </c>
      <c r="I293" t="str">
        <f>INDEX(Products!$A$1:$G$49,MATCH(Orders!$D293,Products!$A$1:$A$49,0),MATCH(Orders!I$1,Products!$A$1:$G$1,0))</f>
        <v>Exc</v>
      </c>
      <c r="J293" t="str">
        <f>INDEX(Products!$A$1:$G$49,MATCH(Orders!$D293,Products!$A$1:$A$49,0),MATCH(Orders!J$1,Products!$A$1:$G$1,0))</f>
        <v>M</v>
      </c>
      <c r="K293" s="4">
        <f>INDEX(Products!$A$1:$G$49,MATCH(Orders!$D293,Products!$A$1:$A$49,0),MATCH(Orders!K$1,Products!$A$1:$G$1,0))</f>
        <v>0.5</v>
      </c>
      <c r="L293" s="5">
        <f>INDEX(Products!$A$1:$G$49,MATCH(Orders!$D293,Products!$A$1:$A$49,0),MATCH(Orders!L$1,Products!$A$1:$G$1,0))</f>
        <v>8.25</v>
      </c>
      <c r="M293" s="5">
        <f t="shared" si="12"/>
        <v>16.5</v>
      </c>
      <c r="N293" t="str">
        <f t="shared" si="13"/>
        <v>Excelsa</v>
      </c>
      <c r="O293" t="str">
        <f t="shared" si="14"/>
        <v>Medium</v>
      </c>
      <c r="P293" t="e">
        <f ca="1">_xlfn.XLOOKUP(Orders[[#This Row],[Customer ID]],Customers!$A$1:$A$1001,Customers!$I$1:$I$1001,,0)</f>
        <v>#NAME?</v>
      </c>
    </row>
    <row r="294" spans="1:16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e">
        <f ca="1">_xlfn.XLOOKUP(C294,Customers!$A$1:$A$1001,Customers!$B$1:$B$1001,,0)</f>
        <v>#NAME?</v>
      </c>
      <c r="G294" s="2" t="e">
        <f ca="1">IF(_xlfn.XLOOKUP(C294,Customers!$A$1:$A$1001,Customers!$C$1:$C$1001,,0)=0,"",_xlfn.XLOOKUP(C294,Customers!$A$1:$A$1001,Customers!$C$1:$C$1001,,0))</f>
        <v>#NAME?</v>
      </c>
      <c r="H294" s="2" t="e">
        <f ca="1">_xlfn.XLOOKUP(C294,Customers!$A$1:$A$1001,Customers!$G$1:$G$1001,,0)</f>
        <v>#NAME?</v>
      </c>
      <c r="I294" t="str">
        <f>INDEX(Products!$A$1:$G$49,MATCH(Orders!$D294,Products!$A$1:$A$49,0),MATCH(Orders!I$1,Products!$A$1:$G$1,0))</f>
        <v>Ara</v>
      </c>
      <c r="J294" t="str">
        <f>INDEX(Products!$A$1:$G$49,MATCH(Orders!$D294,Products!$A$1:$A$49,0),MATCH(Orders!J$1,Products!$A$1:$G$1,0))</f>
        <v>D</v>
      </c>
      <c r="K294" s="4">
        <f>INDEX(Products!$A$1:$G$49,MATCH(Orders!$D294,Products!$A$1:$A$49,0),MATCH(Orders!K$1,Products!$A$1:$G$1,0))</f>
        <v>0.5</v>
      </c>
      <c r="L294" s="5">
        <f>INDEX(Products!$A$1:$G$49,MATCH(Orders!$D294,Products!$A$1:$A$49,0),MATCH(Orders!L$1,Products!$A$1:$G$1,0))</f>
        <v>5.97</v>
      </c>
      <c r="M294" s="5">
        <f t="shared" si="12"/>
        <v>17.91</v>
      </c>
      <c r="N294" t="str">
        <f t="shared" si="13"/>
        <v>Arabica</v>
      </c>
      <c r="O294" t="str">
        <f t="shared" si="14"/>
        <v>Dark</v>
      </c>
      <c r="P294" t="e">
        <f ca="1">_xlfn.XLOOKUP(Orders[[#This Row],[Customer ID]],Customers!$A$1:$A$1001,Customers!$I$1:$I$1001,,0)</f>
        <v>#NAME?</v>
      </c>
    </row>
    <row r="295" spans="1:16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e">
        <f ca="1">_xlfn.XLOOKUP(C295,Customers!$A$1:$A$1001,Customers!$B$1:$B$1001,,0)</f>
        <v>#NAME?</v>
      </c>
      <c r="G295" s="2" t="e">
        <f ca="1">IF(_xlfn.XLOOKUP(C295,Customers!$A$1:$A$1001,Customers!$C$1:$C$1001,,0)=0,"",_xlfn.XLOOKUP(C295,Customers!$A$1:$A$1001,Customers!$C$1:$C$1001,,0))</f>
        <v>#NAME?</v>
      </c>
      <c r="H295" s="2" t="e">
        <f ca="1">_xlfn.XLOOKUP(C295,Customers!$A$1:$A$1001,Customers!$G$1:$G$1001,,0)</f>
        <v>#NAME?</v>
      </c>
      <c r="I295" t="str">
        <f>INDEX(Products!$A$1:$G$49,MATCH(Orders!$D295,Products!$A$1:$A$49,0),MATCH(Orders!I$1,Products!$A$1:$G$1,0))</f>
        <v>Ara</v>
      </c>
      <c r="J295" t="str">
        <f>INDEX(Products!$A$1:$G$49,MATCH(Orders!$D295,Products!$A$1:$A$49,0),MATCH(Orders!J$1,Products!$A$1:$G$1,0))</f>
        <v>D</v>
      </c>
      <c r="K295" s="4">
        <f>INDEX(Products!$A$1:$G$49,MATCH(Orders!$D295,Products!$A$1:$A$49,0),MATCH(Orders!K$1,Products!$A$1:$G$1,0))</f>
        <v>0.5</v>
      </c>
      <c r="L295" s="5">
        <f>INDEX(Products!$A$1:$G$49,MATCH(Orders!$D295,Products!$A$1:$A$49,0),MATCH(Orders!L$1,Products!$A$1:$G$1,0))</f>
        <v>5.97</v>
      </c>
      <c r="M295" s="5">
        <f t="shared" si="12"/>
        <v>29.849999999999998</v>
      </c>
      <c r="N295" t="str">
        <f t="shared" si="13"/>
        <v>Arabica</v>
      </c>
      <c r="O295" t="str">
        <f t="shared" si="14"/>
        <v>Dark</v>
      </c>
      <c r="P295" t="e">
        <f ca="1">_xlfn.XLOOKUP(Orders[[#This Row],[Customer ID]],Customers!$A$1:$A$1001,Customers!$I$1:$I$1001,,0)</f>
        <v>#NAME?</v>
      </c>
    </row>
    <row r="296" spans="1:16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e">
        <f ca="1">_xlfn.XLOOKUP(C296,Customers!$A$1:$A$1001,Customers!$B$1:$B$1001,,0)</f>
        <v>#NAME?</v>
      </c>
      <c r="G296" s="2" t="e">
        <f ca="1">IF(_xlfn.XLOOKUP(C296,Customers!$A$1:$A$1001,Customers!$C$1:$C$1001,,0)=0,"",_xlfn.XLOOKUP(C296,Customers!$A$1:$A$1001,Customers!$C$1:$C$1001,,0))</f>
        <v>#NAME?</v>
      </c>
      <c r="H296" s="2" t="e">
        <f ca="1">_xlfn.XLOOKUP(C296,Customers!$A$1:$A$1001,Customers!$G$1:$G$1001,,0)</f>
        <v>#NAME?</v>
      </c>
      <c r="I296" t="str">
        <f>INDEX(Products!$A$1:$G$49,MATCH(Orders!$D296,Products!$A$1:$A$49,0),MATCH(Orders!I$1,Products!$A$1:$G$1,0))</f>
        <v>Exc</v>
      </c>
      <c r="J296" t="str">
        <f>INDEX(Products!$A$1:$G$49,MATCH(Orders!$D296,Products!$A$1:$A$49,0),MATCH(Orders!J$1,Products!$A$1:$G$1,0))</f>
        <v>L</v>
      </c>
      <c r="K296" s="4">
        <f>INDEX(Products!$A$1:$G$49,MATCH(Orders!$D296,Products!$A$1:$A$49,0),MATCH(Orders!K$1,Products!$A$1:$G$1,0))</f>
        <v>1</v>
      </c>
      <c r="L296" s="5">
        <f>INDEX(Products!$A$1:$G$49,MATCH(Orders!$D296,Products!$A$1:$A$49,0),MATCH(Orders!L$1,Products!$A$1:$G$1,0))</f>
        <v>14.85</v>
      </c>
      <c r="M296" s="5">
        <f t="shared" si="12"/>
        <v>44.55</v>
      </c>
      <c r="N296" t="str">
        <f t="shared" si="13"/>
        <v>Excelsa</v>
      </c>
      <c r="O296" t="str">
        <f t="shared" si="14"/>
        <v>Light</v>
      </c>
      <c r="P296" t="e">
        <f ca="1">_xlfn.XLOOKUP(Orders[[#This Row],[Customer ID]],Customers!$A$1:$A$1001,Customers!$I$1:$I$1001,,0)</f>
        <v>#NAME?</v>
      </c>
    </row>
    <row r="297" spans="1:16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e">
        <f ca="1">_xlfn.XLOOKUP(C297,Customers!$A$1:$A$1001,Customers!$B$1:$B$1001,,0)</f>
        <v>#NAME?</v>
      </c>
      <c r="G297" s="2" t="e">
        <f ca="1">IF(_xlfn.XLOOKUP(C297,Customers!$A$1:$A$1001,Customers!$C$1:$C$1001,,0)=0,"",_xlfn.XLOOKUP(C297,Customers!$A$1:$A$1001,Customers!$C$1:$C$1001,,0))</f>
        <v>#NAME?</v>
      </c>
      <c r="H297" s="2" t="e">
        <f ca="1">_xlfn.XLOOKUP(C297,Customers!$A$1:$A$1001,Customers!$G$1:$G$1001,,0)</f>
        <v>#NAME?</v>
      </c>
      <c r="I297" t="str">
        <f>INDEX(Products!$A$1:$G$49,MATCH(Orders!$D297,Products!$A$1:$A$49,0),MATCH(Orders!I$1,Products!$A$1:$G$1,0))</f>
        <v>Exc</v>
      </c>
      <c r="J297" t="str">
        <f>INDEX(Products!$A$1:$G$49,MATCH(Orders!$D297,Products!$A$1:$A$49,0),MATCH(Orders!J$1,Products!$A$1:$G$1,0))</f>
        <v>M</v>
      </c>
      <c r="K297" s="4">
        <f>INDEX(Products!$A$1:$G$49,MATCH(Orders!$D297,Products!$A$1:$A$49,0),MATCH(Orders!K$1,Products!$A$1:$G$1,0))</f>
        <v>1</v>
      </c>
      <c r="L297" s="5">
        <f>INDEX(Products!$A$1:$G$49,MATCH(Orders!$D297,Products!$A$1:$A$49,0),MATCH(Orders!L$1,Products!$A$1:$G$1,0))</f>
        <v>13.75</v>
      </c>
      <c r="M297" s="5">
        <f t="shared" si="12"/>
        <v>27.5</v>
      </c>
      <c r="N297" t="str">
        <f t="shared" si="13"/>
        <v>Excelsa</v>
      </c>
      <c r="O297" t="str">
        <f t="shared" si="14"/>
        <v>Medium</v>
      </c>
      <c r="P297" t="e">
        <f ca="1">_xlfn.XLOOKUP(Orders[[#This Row],[Customer ID]],Customers!$A$1:$A$1001,Customers!$I$1:$I$1001,,0)</f>
        <v>#NAME?</v>
      </c>
    </row>
    <row r="298" spans="1:16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e">
        <f ca="1">_xlfn.XLOOKUP(C298,Customers!$A$1:$A$1001,Customers!$B$1:$B$1001,,0)</f>
        <v>#NAME?</v>
      </c>
      <c r="G298" s="2" t="e">
        <f ca="1">IF(_xlfn.XLOOKUP(C298,Customers!$A$1:$A$1001,Customers!$C$1:$C$1001,,0)=0,"",_xlfn.XLOOKUP(C298,Customers!$A$1:$A$1001,Customers!$C$1:$C$1001,,0))</f>
        <v>#NAME?</v>
      </c>
      <c r="H298" s="2" t="e">
        <f ca="1">_xlfn.XLOOKUP(C298,Customers!$A$1:$A$1001,Customers!$G$1:$G$1001,,0)</f>
        <v>#NAME?</v>
      </c>
      <c r="I298" t="str">
        <f>INDEX(Products!$A$1:$G$49,MATCH(Orders!$D298,Products!$A$1:$A$49,0),MATCH(Orders!I$1,Products!$A$1:$G$1,0))</f>
        <v>Rob</v>
      </c>
      <c r="J298" t="str">
        <f>INDEX(Products!$A$1:$G$49,MATCH(Orders!$D298,Products!$A$1:$A$49,0),MATCH(Orders!J$1,Products!$A$1:$G$1,0))</f>
        <v>M</v>
      </c>
      <c r="K298" s="4">
        <f>INDEX(Products!$A$1:$G$49,MATCH(Orders!$D298,Products!$A$1:$A$49,0),MATCH(Orders!K$1,Products!$A$1:$G$1,0))</f>
        <v>0.5</v>
      </c>
      <c r="L298" s="5">
        <f>INDEX(Products!$A$1:$G$49,MATCH(Orders!$D298,Products!$A$1:$A$49,0),MATCH(Orders!L$1,Products!$A$1:$G$1,0))</f>
        <v>5.97</v>
      </c>
      <c r="M298" s="5">
        <f t="shared" si="12"/>
        <v>35.82</v>
      </c>
      <c r="N298" t="str">
        <f t="shared" si="13"/>
        <v>Robusta</v>
      </c>
      <c r="O298" t="str">
        <f t="shared" si="14"/>
        <v>Medium</v>
      </c>
      <c r="P298" t="e">
        <f ca="1">_xlfn.XLOOKUP(Orders[[#This Row],[Customer ID]],Customers!$A$1:$A$1001,Customers!$I$1:$I$1001,,0)</f>
        <v>#NAME?</v>
      </c>
    </row>
    <row r="299" spans="1:16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e">
        <f ca="1">_xlfn.XLOOKUP(C299,Customers!$A$1:$A$1001,Customers!$B$1:$B$1001,,0)</f>
        <v>#NAME?</v>
      </c>
      <c r="G299" s="2" t="e">
        <f ca="1">IF(_xlfn.XLOOKUP(C299,Customers!$A$1:$A$1001,Customers!$C$1:$C$1001,,0)=0,"",_xlfn.XLOOKUP(C299,Customers!$A$1:$A$1001,Customers!$C$1:$C$1001,,0))</f>
        <v>#NAME?</v>
      </c>
      <c r="H299" s="2" t="e">
        <f ca="1">_xlfn.XLOOKUP(C299,Customers!$A$1:$A$1001,Customers!$G$1:$G$1001,,0)</f>
        <v>#NAME?</v>
      </c>
      <c r="I299" t="str">
        <f>INDEX(Products!$A$1:$G$49,MATCH(Orders!$D299,Products!$A$1:$A$49,0),MATCH(Orders!I$1,Products!$A$1:$G$1,0))</f>
        <v>Rob</v>
      </c>
      <c r="J299" t="str">
        <f>INDEX(Products!$A$1:$G$49,MATCH(Orders!$D299,Products!$A$1:$A$49,0),MATCH(Orders!J$1,Products!$A$1:$G$1,0))</f>
        <v>D</v>
      </c>
      <c r="K299" s="4">
        <f>INDEX(Products!$A$1:$G$49,MATCH(Orders!$D299,Products!$A$1:$A$49,0),MATCH(Orders!K$1,Products!$A$1:$G$1,0))</f>
        <v>0.5</v>
      </c>
      <c r="L299" s="5">
        <f>INDEX(Products!$A$1:$G$49,MATCH(Orders!$D299,Products!$A$1:$A$49,0),MATCH(Orders!L$1,Products!$A$1:$G$1,0))</f>
        <v>5.3699999999999992</v>
      </c>
      <c r="M299" s="5">
        <f t="shared" si="12"/>
        <v>16.11</v>
      </c>
      <c r="N299" t="str">
        <f t="shared" si="13"/>
        <v>Robusta</v>
      </c>
      <c r="O299" t="str">
        <f t="shared" si="14"/>
        <v>Dark</v>
      </c>
      <c r="P299" t="e">
        <f ca="1">_xlfn.XLOOKUP(Orders[[#This Row],[Customer ID]],Customers!$A$1:$A$1001,Customers!$I$1:$I$1001,,0)</f>
        <v>#NAME?</v>
      </c>
    </row>
    <row r="300" spans="1:16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e">
        <f ca="1">_xlfn.XLOOKUP(C300,Customers!$A$1:$A$1001,Customers!$B$1:$B$1001,,0)</f>
        <v>#NAME?</v>
      </c>
      <c r="G300" s="2" t="e">
        <f ca="1">IF(_xlfn.XLOOKUP(C300,Customers!$A$1:$A$1001,Customers!$C$1:$C$1001,,0)=0,"",_xlfn.XLOOKUP(C300,Customers!$A$1:$A$1001,Customers!$C$1:$C$1001,,0))</f>
        <v>#NAME?</v>
      </c>
      <c r="H300" s="2" t="e">
        <f ca="1">_xlfn.XLOOKUP(C300,Customers!$A$1:$A$1001,Customers!$G$1:$G$1001,,0)</f>
        <v>#NAME?</v>
      </c>
      <c r="I300" t="str">
        <f>INDEX(Products!$A$1:$G$49,MATCH(Orders!$D300,Products!$A$1:$A$49,0),MATCH(Orders!I$1,Products!$A$1:$G$1,0))</f>
        <v>Exc</v>
      </c>
      <c r="J300" t="str">
        <f>INDEX(Products!$A$1:$G$49,MATCH(Orders!$D300,Products!$A$1:$A$49,0),MATCH(Orders!J$1,Products!$A$1:$G$1,0))</f>
        <v>L</v>
      </c>
      <c r="K300" s="4">
        <f>INDEX(Products!$A$1:$G$49,MATCH(Orders!$D300,Products!$A$1:$A$49,0),MATCH(Orders!K$1,Products!$A$1:$G$1,0))</f>
        <v>0.2</v>
      </c>
      <c r="L300" s="5">
        <f>INDEX(Products!$A$1:$G$49,MATCH(Orders!$D300,Products!$A$1:$A$49,0),MATCH(Orders!L$1,Products!$A$1:$G$1,0))</f>
        <v>4.4550000000000001</v>
      </c>
      <c r="M300" s="5">
        <f t="shared" si="12"/>
        <v>26.73</v>
      </c>
      <c r="N300" t="str">
        <f t="shared" si="13"/>
        <v>Excelsa</v>
      </c>
      <c r="O300" t="str">
        <f t="shared" si="14"/>
        <v>Light</v>
      </c>
      <c r="P300" t="e">
        <f ca="1">_xlfn.XLOOKUP(Orders[[#This Row],[Customer ID]],Customers!$A$1:$A$1001,Customers!$I$1:$I$1001,,0)</f>
        <v>#NAME?</v>
      </c>
    </row>
    <row r="301" spans="1:16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e">
        <f ca="1">_xlfn.XLOOKUP(C301,Customers!$A$1:$A$1001,Customers!$B$1:$B$1001,,0)</f>
        <v>#NAME?</v>
      </c>
      <c r="G301" s="2" t="e">
        <f ca="1">IF(_xlfn.XLOOKUP(C301,Customers!$A$1:$A$1001,Customers!$C$1:$C$1001,,0)=0,"",_xlfn.XLOOKUP(C301,Customers!$A$1:$A$1001,Customers!$C$1:$C$1001,,0))</f>
        <v>#NAME?</v>
      </c>
      <c r="H301" s="2" t="e">
        <f ca="1">_xlfn.XLOOKUP(C301,Customers!$A$1:$A$1001,Customers!$G$1:$G$1001,,0)</f>
        <v>#NAME?</v>
      </c>
      <c r="I301" t="str">
        <f>INDEX(Products!$A$1:$G$49,MATCH(Orders!$D301,Products!$A$1:$A$49,0),MATCH(Orders!I$1,Products!$A$1:$G$1,0))</f>
        <v>Exc</v>
      </c>
      <c r="J301" t="str">
        <f>INDEX(Products!$A$1:$G$49,MATCH(Orders!$D301,Products!$A$1:$A$49,0),MATCH(Orders!J$1,Products!$A$1:$G$1,0))</f>
        <v>L</v>
      </c>
      <c r="K301" s="4">
        <f>INDEX(Products!$A$1:$G$49,MATCH(Orders!$D301,Products!$A$1:$A$49,0),MATCH(Orders!K$1,Products!$A$1:$G$1,0))</f>
        <v>2.5</v>
      </c>
      <c r="L301" s="5">
        <f>INDEX(Products!$A$1:$G$49,MATCH(Orders!$D301,Products!$A$1:$A$49,0),MATCH(Orders!L$1,Products!$A$1:$G$1,0))</f>
        <v>34.154999999999994</v>
      </c>
      <c r="M301" s="5">
        <f t="shared" si="12"/>
        <v>204.92999999999995</v>
      </c>
      <c r="N301" t="str">
        <f t="shared" si="13"/>
        <v>Excelsa</v>
      </c>
      <c r="O301" t="str">
        <f t="shared" si="14"/>
        <v>Light</v>
      </c>
      <c r="P301" t="e">
        <f ca="1">_xlfn.XLOOKUP(Orders[[#This Row],[Customer ID]],Customers!$A$1:$A$1001,Customers!$I$1:$I$1001,,0)</f>
        <v>#NAME?</v>
      </c>
    </row>
    <row r="302" spans="1:16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e">
        <f ca="1">_xlfn.XLOOKUP(C302,Customers!$A$1:$A$1001,Customers!$B$1:$B$1001,,0)</f>
        <v>#NAME?</v>
      </c>
      <c r="G302" s="2" t="e">
        <f ca="1">IF(_xlfn.XLOOKUP(C302,Customers!$A$1:$A$1001,Customers!$C$1:$C$1001,,0)=0,"",_xlfn.XLOOKUP(C302,Customers!$A$1:$A$1001,Customers!$C$1:$C$1001,,0))</f>
        <v>#NAME?</v>
      </c>
      <c r="H302" s="2" t="e">
        <f ca="1">_xlfn.XLOOKUP(C302,Customers!$A$1:$A$1001,Customers!$G$1:$G$1001,,0)</f>
        <v>#NAME?</v>
      </c>
      <c r="I302" t="str">
        <f>INDEX(Products!$A$1:$G$49,MATCH(Orders!$D302,Products!$A$1:$A$49,0),MATCH(Orders!I$1,Products!$A$1:$G$1,0))</f>
        <v>Ara</v>
      </c>
      <c r="J302" t="str">
        <f>INDEX(Products!$A$1:$G$49,MATCH(Orders!$D302,Products!$A$1:$A$49,0),MATCH(Orders!J$1,Products!$A$1:$G$1,0))</f>
        <v>L</v>
      </c>
      <c r="K302" s="4">
        <f>INDEX(Products!$A$1:$G$49,MATCH(Orders!$D302,Products!$A$1:$A$49,0),MATCH(Orders!K$1,Products!$A$1:$G$1,0))</f>
        <v>1</v>
      </c>
      <c r="L302" s="5">
        <f>INDEX(Products!$A$1:$G$49,MATCH(Orders!$D302,Products!$A$1:$A$49,0),MATCH(Orders!L$1,Products!$A$1:$G$1,0))</f>
        <v>12.95</v>
      </c>
      <c r="M302" s="5">
        <f t="shared" si="12"/>
        <v>38.849999999999994</v>
      </c>
      <c r="N302" t="str">
        <f t="shared" si="13"/>
        <v>Arabica</v>
      </c>
      <c r="O302" t="str">
        <f t="shared" si="14"/>
        <v>Light</v>
      </c>
      <c r="P302" t="e">
        <f ca="1">_xlfn.XLOOKUP(Orders[[#This Row],[Customer ID]],Customers!$A$1:$A$1001,Customers!$I$1:$I$1001,,0)</f>
        <v>#NAME?</v>
      </c>
    </row>
    <row r="303" spans="1:16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e">
        <f ca="1">_xlfn.XLOOKUP(C303,Customers!$A$1:$A$1001,Customers!$B$1:$B$1001,,0)</f>
        <v>#NAME?</v>
      </c>
      <c r="G303" s="2" t="e">
        <f ca="1">IF(_xlfn.XLOOKUP(C303,Customers!$A$1:$A$1001,Customers!$C$1:$C$1001,,0)=0,"",_xlfn.XLOOKUP(C303,Customers!$A$1:$A$1001,Customers!$C$1:$C$1001,,0))</f>
        <v>#NAME?</v>
      </c>
      <c r="H303" s="2" t="e">
        <f ca="1">_xlfn.XLOOKUP(C303,Customers!$A$1:$A$1001,Customers!$G$1:$G$1001,,0)</f>
        <v>#NAME?</v>
      </c>
      <c r="I303" t="str">
        <f>INDEX(Products!$A$1:$G$49,MATCH(Orders!$D303,Products!$A$1:$A$49,0),MATCH(Orders!I$1,Products!$A$1:$G$1,0))</f>
        <v>Lib</v>
      </c>
      <c r="J303" t="str">
        <f>INDEX(Products!$A$1:$G$49,MATCH(Orders!$D303,Products!$A$1:$A$49,0),MATCH(Orders!J$1,Products!$A$1:$G$1,0))</f>
        <v>D</v>
      </c>
      <c r="K303" s="4">
        <f>INDEX(Products!$A$1:$G$49,MATCH(Orders!$D303,Products!$A$1:$A$49,0),MATCH(Orders!K$1,Products!$A$1:$G$1,0))</f>
        <v>0.2</v>
      </c>
      <c r="L303" s="5">
        <f>INDEX(Products!$A$1:$G$49,MATCH(Orders!$D303,Products!$A$1:$A$49,0),MATCH(Orders!L$1,Products!$A$1:$G$1,0))</f>
        <v>3.8849999999999998</v>
      </c>
      <c r="M303" s="5">
        <f t="shared" si="12"/>
        <v>15.54</v>
      </c>
      <c r="N303" t="str">
        <f t="shared" si="13"/>
        <v>Liberica</v>
      </c>
      <c r="O303" t="str">
        <f t="shared" si="14"/>
        <v>Dark</v>
      </c>
      <c r="P303" t="e">
        <f ca="1">_xlfn.XLOOKUP(Orders[[#This Row],[Customer ID]],Customers!$A$1:$A$1001,Customers!$I$1:$I$1001,,0)</f>
        <v>#NAME?</v>
      </c>
    </row>
    <row r="304" spans="1:16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e">
        <f ca="1">_xlfn.XLOOKUP(C304,Customers!$A$1:$A$1001,Customers!$B$1:$B$1001,,0)</f>
        <v>#NAME?</v>
      </c>
      <c r="G304" s="2" t="e">
        <f ca="1">IF(_xlfn.XLOOKUP(C304,Customers!$A$1:$A$1001,Customers!$C$1:$C$1001,,0)=0,"",_xlfn.XLOOKUP(C304,Customers!$A$1:$A$1001,Customers!$C$1:$C$1001,,0))</f>
        <v>#NAME?</v>
      </c>
      <c r="H304" s="2" t="e">
        <f ca="1">_xlfn.XLOOKUP(C304,Customers!$A$1:$A$1001,Customers!$G$1:$G$1001,,0)</f>
        <v>#NAME?</v>
      </c>
      <c r="I304" t="str">
        <f>INDEX(Products!$A$1:$G$49,MATCH(Orders!$D304,Products!$A$1:$A$49,0),MATCH(Orders!I$1,Products!$A$1:$G$1,0))</f>
        <v>Ara</v>
      </c>
      <c r="J304" t="str">
        <f>INDEX(Products!$A$1:$G$49,MATCH(Orders!$D304,Products!$A$1:$A$49,0),MATCH(Orders!J$1,Products!$A$1:$G$1,0))</f>
        <v>M</v>
      </c>
      <c r="K304" s="4">
        <f>INDEX(Products!$A$1:$G$49,MATCH(Orders!$D304,Products!$A$1:$A$49,0),MATCH(Orders!K$1,Products!$A$1:$G$1,0))</f>
        <v>0.5</v>
      </c>
      <c r="L304" s="5">
        <f>INDEX(Products!$A$1:$G$49,MATCH(Orders!$D304,Products!$A$1:$A$49,0),MATCH(Orders!L$1,Products!$A$1:$G$1,0))</f>
        <v>6.75</v>
      </c>
      <c r="M304" s="5">
        <f t="shared" si="12"/>
        <v>6.75</v>
      </c>
      <c r="N304" t="str">
        <f t="shared" si="13"/>
        <v>Arabica</v>
      </c>
      <c r="O304" t="str">
        <f t="shared" si="14"/>
        <v>Medium</v>
      </c>
      <c r="P304" t="e">
        <f ca="1">_xlfn.XLOOKUP(Orders[[#This Row],[Customer ID]],Customers!$A$1:$A$1001,Customers!$I$1:$I$1001,,0)</f>
        <v>#NAME?</v>
      </c>
    </row>
    <row r="305" spans="1:16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e">
        <f ca="1">_xlfn.XLOOKUP(C305,Customers!$A$1:$A$1001,Customers!$B$1:$B$1001,,0)</f>
        <v>#NAME?</v>
      </c>
      <c r="G305" s="2" t="e">
        <f ca="1">IF(_xlfn.XLOOKUP(C305,Customers!$A$1:$A$1001,Customers!$C$1:$C$1001,,0)=0,"",_xlfn.XLOOKUP(C305,Customers!$A$1:$A$1001,Customers!$C$1:$C$1001,,0))</f>
        <v>#NAME?</v>
      </c>
      <c r="H305" s="2" t="e">
        <f ca="1">_xlfn.XLOOKUP(C305,Customers!$A$1:$A$1001,Customers!$G$1:$G$1001,,0)</f>
        <v>#NAME?</v>
      </c>
      <c r="I305" t="str">
        <f>INDEX(Products!$A$1:$G$49,MATCH(Orders!$D305,Products!$A$1:$A$49,0),MATCH(Orders!I$1,Products!$A$1:$G$1,0))</f>
        <v>Exc</v>
      </c>
      <c r="J305" t="str">
        <f>INDEX(Products!$A$1:$G$49,MATCH(Orders!$D305,Products!$A$1:$A$49,0),MATCH(Orders!J$1,Products!$A$1:$G$1,0))</f>
        <v>D</v>
      </c>
      <c r="K305" s="4">
        <f>INDEX(Products!$A$1:$G$49,MATCH(Orders!$D305,Products!$A$1:$A$49,0),MATCH(Orders!K$1,Products!$A$1:$G$1,0))</f>
        <v>2.5</v>
      </c>
      <c r="L305" s="5">
        <f>INDEX(Products!$A$1:$G$49,MATCH(Orders!$D305,Products!$A$1:$A$49,0),MATCH(Orders!L$1,Products!$A$1:$G$1,0))</f>
        <v>27.945</v>
      </c>
      <c r="M305" s="5">
        <f t="shared" si="12"/>
        <v>111.78</v>
      </c>
      <c r="N305" t="str">
        <f t="shared" si="13"/>
        <v>Excelsa</v>
      </c>
      <c r="O305" t="str">
        <f t="shared" si="14"/>
        <v>Dark</v>
      </c>
      <c r="P305" t="e">
        <f ca="1">_xlfn.XLOOKUP(Orders[[#This Row],[Customer ID]],Customers!$A$1:$A$1001,Customers!$I$1:$I$1001,,0)</f>
        <v>#NAME?</v>
      </c>
    </row>
    <row r="306" spans="1:16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e">
        <f ca="1">_xlfn.XLOOKUP(C306,Customers!$A$1:$A$1001,Customers!$B$1:$B$1001,,0)</f>
        <v>#NAME?</v>
      </c>
      <c r="G306" s="2" t="e">
        <f ca="1">IF(_xlfn.XLOOKUP(C306,Customers!$A$1:$A$1001,Customers!$C$1:$C$1001,,0)=0,"",_xlfn.XLOOKUP(C306,Customers!$A$1:$A$1001,Customers!$C$1:$C$1001,,0))</f>
        <v>#NAME?</v>
      </c>
      <c r="H306" s="2" t="e">
        <f ca="1">_xlfn.XLOOKUP(C306,Customers!$A$1:$A$1001,Customers!$G$1:$G$1001,,0)</f>
        <v>#NAME?</v>
      </c>
      <c r="I306" t="str">
        <f>INDEX(Products!$A$1:$G$49,MATCH(Orders!$D306,Products!$A$1:$A$49,0),MATCH(Orders!I$1,Products!$A$1:$G$1,0))</f>
        <v>Ara</v>
      </c>
      <c r="J306" t="str">
        <f>INDEX(Products!$A$1:$G$49,MATCH(Orders!$D306,Products!$A$1:$A$49,0),MATCH(Orders!J$1,Products!$A$1:$G$1,0))</f>
        <v>L</v>
      </c>
      <c r="K306" s="4">
        <f>INDEX(Products!$A$1:$G$49,MATCH(Orders!$D306,Products!$A$1:$A$49,0),MATCH(Orders!K$1,Products!$A$1:$G$1,0))</f>
        <v>0.2</v>
      </c>
      <c r="L306" s="5">
        <f>INDEX(Products!$A$1:$G$49,MATCH(Orders!$D306,Products!$A$1:$A$49,0),MATCH(Orders!L$1,Products!$A$1:$G$1,0))</f>
        <v>3.8849999999999998</v>
      </c>
      <c r="M306" s="5">
        <f t="shared" si="12"/>
        <v>3.8849999999999998</v>
      </c>
      <c r="N306" t="str">
        <f t="shared" si="13"/>
        <v>Arabica</v>
      </c>
      <c r="O306" t="str">
        <f t="shared" si="14"/>
        <v>Light</v>
      </c>
      <c r="P306" t="e">
        <f ca="1">_xlfn.XLOOKUP(Orders[[#This Row],[Customer ID]],Customers!$A$1:$A$1001,Customers!$I$1:$I$1001,,0)</f>
        <v>#NAME?</v>
      </c>
    </row>
    <row r="307" spans="1:16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e">
        <f ca="1">_xlfn.XLOOKUP(C307,Customers!$A$1:$A$1001,Customers!$B$1:$B$1001,,0)</f>
        <v>#NAME?</v>
      </c>
      <c r="G307" s="2" t="e">
        <f ca="1">IF(_xlfn.XLOOKUP(C307,Customers!$A$1:$A$1001,Customers!$C$1:$C$1001,,0)=0,"",_xlfn.XLOOKUP(C307,Customers!$A$1:$A$1001,Customers!$C$1:$C$1001,,0))</f>
        <v>#NAME?</v>
      </c>
      <c r="H307" s="2" t="e">
        <f ca="1">_xlfn.XLOOKUP(C307,Customers!$A$1:$A$1001,Customers!$G$1:$G$1001,,0)</f>
        <v>#NAME?</v>
      </c>
      <c r="I307" t="str">
        <f>INDEX(Products!$A$1:$G$49,MATCH(Orders!$D307,Products!$A$1:$A$49,0),MATCH(Orders!I$1,Products!$A$1:$G$1,0))</f>
        <v>Lib</v>
      </c>
      <c r="J307" t="str">
        <f>INDEX(Products!$A$1:$G$49,MATCH(Orders!$D307,Products!$A$1:$A$49,0),MATCH(Orders!J$1,Products!$A$1:$G$1,0))</f>
        <v>M</v>
      </c>
      <c r="K307" s="4">
        <f>INDEX(Products!$A$1:$G$49,MATCH(Orders!$D307,Products!$A$1:$A$49,0),MATCH(Orders!K$1,Products!$A$1:$G$1,0))</f>
        <v>0.2</v>
      </c>
      <c r="L307" s="5">
        <f>INDEX(Products!$A$1:$G$49,MATCH(Orders!$D307,Products!$A$1:$A$49,0),MATCH(Orders!L$1,Products!$A$1:$G$1,0))</f>
        <v>4.3650000000000002</v>
      </c>
      <c r="M307" s="5">
        <f t="shared" si="12"/>
        <v>21.825000000000003</v>
      </c>
      <c r="N307" t="str">
        <f t="shared" si="13"/>
        <v>Liberica</v>
      </c>
      <c r="O307" t="str">
        <f t="shared" si="14"/>
        <v>Medium</v>
      </c>
      <c r="P307" t="e">
        <f ca="1">_xlfn.XLOOKUP(Orders[[#This Row],[Customer ID]],Customers!$A$1:$A$1001,Customers!$I$1:$I$1001,,0)</f>
        <v>#NAME?</v>
      </c>
    </row>
    <row r="308" spans="1:16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e">
        <f ca="1">_xlfn.XLOOKUP(C308,Customers!$A$1:$A$1001,Customers!$B$1:$B$1001,,0)</f>
        <v>#NAME?</v>
      </c>
      <c r="G308" s="2" t="e">
        <f ca="1">IF(_xlfn.XLOOKUP(C308,Customers!$A$1:$A$1001,Customers!$C$1:$C$1001,,0)=0,"",_xlfn.XLOOKUP(C308,Customers!$A$1:$A$1001,Customers!$C$1:$C$1001,,0))</f>
        <v>#NAME?</v>
      </c>
      <c r="H308" s="2" t="e">
        <f ca="1">_xlfn.XLOOKUP(C308,Customers!$A$1:$A$1001,Customers!$G$1:$G$1001,,0)</f>
        <v>#NAME?</v>
      </c>
      <c r="I308" t="str">
        <f>INDEX(Products!$A$1:$G$49,MATCH(Orders!$D308,Products!$A$1:$A$49,0),MATCH(Orders!I$1,Products!$A$1:$G$1,0))</f>
        <v>Rob</v>
      </c>
      <c r="J308" t="str">
        <f>INDEX(Products!$A$1:$G$49,MATCH(Orders!$D308,Products!$A$1:$A$49,0),MATCH(Orders!J$1,Products!$A$1:$G$1,0))</f>
        <v>M</v>
      </c>
      <c r="K308" s="4">
        <f>INDEX(Products!$A$1:$G$49,MATCH(Orders!$D308,Products!$A$1:$A$49,0),MATCH(Orders!K$1,Products!$A$1:$G$1,0))</f>
        <v>0.2</v>
      </c>
      <c r="L308" s="5">
        <f>INDEX(Products!$A$1:$G$49,MATCH(Orders!$D308,Products!$A$1:$A$49,0),MATCH(Orders!L$1,Products!$A$1:$G$1,0))</f>
        <v>2.9849999999999999</v>
      </c>
      <c r="M308" s="5">
        <f t="shared" si="12"/>
        <v>14.924999999999999</v>
      </c>
      <c r="N308" t="str">
        <f t="shared" si="13"/>
        <v>Robusta</v>
      </c>
      <c r="O308" t="str">
        <f t="shared" si="14"/>
        <v>Medium</v>
      </c>
      <c r="P308" t="e">
        <f ca="1">_xlfn.XLOOKUP(Orders[[#This Row],[Customer ID]],Customers!$A$1:$A$1001,Customers!$I$1:$I$1001,,0)</f>
        <v>#NAME?</v>
      </c>
    </row>
    <row r="309" spans="1:16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e">
        <f ca="1">_xlfn.XLOOKUP(C309,Customers!$A$1:$A$1001,Customers!$B$1:$B$1001,,0)</f>
        <v>#NAME?</v>
      </c>
      <c r="G309" s="2" t="e">
        <f ca="1">IF(_xlfn.XLOOKUP(C309,Customers!$A$1:$A$1001,Customers!$C$1:$C$1001,,0)=0,"",_xlfn.XLOOKUP(C309,Customers!$A$1:$A$1001,Customers!$C$1:$C$1001,,0))</f>
        <v>#NAME?</v>
      </c>
      <c r="H309" s="2" t="e">
        <f ca="1">_xlfn.XLOOKUP(C309,Customers!$A$1:$A$1001,Customers!$G$1:$G$1001,,0)</f>
        <v>#NAME?</v>
      </c>
      <c r="I309" t="str">
        <f>INDEX(Products!$A$1:$G$49,MATCH(Orders!$D309,Products!$A$1:$A$49,0),MATCH(Orders!I$1,Products!$A$1:$G$1,0))</f>
        <v>Ara</v>
      </c>
      <c r="J309" t="str">
        <f>INDEX(Products!$A$1:$G$49,MATCH(Orders!$D309,Products!$A$1:$A$49,0),MATCH(Orders!J$1,Products!$A$1:$G$1,0))</f>
        <v>M</v>
      </c>
      <c r="K309" s="4">
        <f>INDEX(Products!$A$1:$G$49,MATCH(Orders!$D309,Products!$A$1:$A$49,0),MATCH(Orders!K$1,Products!$A$1:$G$1,0))</f>
        <v>1</v>
      </c>
      <c r="L309" s="5">
        <f>INDEX(Products!$A$1:$G$49,MATCH(Orders!$D309,Products!$A$1:$A$49,0),MATCH(Orders!L$1,Products!$A$1:$G$1,0))</f>
        <v>11.25</v>
      </c>
      <c r="M309" s="5">
        <f t="shared" si="12"/>
        <v>33.75</v>
      </c>
      <c r="N309" t="str">
        <f t="shared" si="13"/>
        <v>Arabica</v>
      </c>
      <c r="O309" t="str">
        <f t="shared" si="14"/>
        <v>Medium</v>
      </c>
      <c r="P309" t="e">
        <f ca="1">_xlfn.XLOOKUP(Orders[[#This Row],[Customer ID]],Customers!$A$1:$A$1001,Customers!$I$1:$I$1001,,0)</f>
        <v>#NAME?</v>
      </c>
    </row>
    <row r="310" spans="1:16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e">
        <f ca="1">_xlfn.XLOOKUP(C310,Customers!$A$1:$A$1001,Customers!$B$1:$B$1001,,0)</f>
        <v>#NAME?</v>
      </c>
      <c r="G310" s="2" t="e">
        <f ca="1">IF(_xlfn.XLOOKUP(C310,Customers!$A$1:$A$1001,Customers!$C$1:$C$1001,,0)=0,"",_xlfn.XLOOKUP(C310,Customers!$A$1:$A$1001,Customers!$C$1:$C$1001,,0))</f>
        <v>#NAME?</v>
      </c>
      <c r="H310" s="2" t="e">
        <f ca="1">_xlfn.XLOOKUP(C310,Customers!$A$1:$A$1001,Customers!$G$1:$G$1001,,0)</f>
        <v>#NAME?</v>
      </c>
      <c r="I310" t="str">
        <f>INDEX(Products!$A$1:$G$49,MATCH(Orders!$D310,Products!$A$1:$A$49,0),MATCH(Orders!I$1,Products!$A$1:$G$1,0))</f>
        <v>Ara</v>
      </c>
      <c r="J310" t="str">
        <f>INDEX(Products!$A$1:$G$49,MATCH(Orders!$D310,Products!$A$1:$A$49,0),MATCH(Orders!J$1,Products!$A$1:$G$1,0))</f>
        <v>M</v>
      </c>
      <c r="K310" s="4">
        <f>INDEX(Products!$A$1:$G$49,MATCH(Orders!$D310,Products!$A$1:$A$49,0),MATCH(Orders!K$1,Products!$A$1:$G$1,0))</f>
        <v>1</v>
      </c>
      <c r="L310" s="5">
        <f>INDEX(Products!$A$1:$G$49,MATCH(Orders!$D310,Products!$A$1:$A$49,0),MATCH(Orders!L$1,Products!$A$1:$G$1,0))</f>
        <v>11.25</v>
      </c>
      <c r="M310" s="5">
        <f t="shared" si="12"/>
        <v>33.75</v>
      </c>
      <c r="N310" t="str">
        <f t="shared" si="13"/>
        <v>Arabica</v>
      </c>
      <c r="O310" t="str">
        <f t="shared" si="14"/>
        <v>Medium</v>
      </c>
      <c r="P310" t="e">
        <f ca="1">_xlfn.XLOOKUP(Orders[[#This Row],[Customer ID]],Customers!$A$1:$A$1001,Customers!$I$1:$I$1001,,0)</f>
        <v>#NAME?</v>
      </c>
    </row>
    <row r="311" spans="1:16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e">
        <f ca="1">_xlfn.XLOOKUP(C311,Customers!$A$1:$A$1001,Customers!$B$1:$B$1001,,0)</f>
        <v>#NAME?</v>
      </c>
      <c r="G311" s="2" t="e">
        <f ca="1">IF(_xlfn.XLOOKUP(C311,Customers!$A$1:$A$1001,Customers!$C$1:$C$1001,,0)=0,"",_xlfn.XLOOKUP(C311,Customers!$A$1:$A$1001,Customers!$C$1:$C$1001,,0))</f>
        <v>#NAME?</v>
      </c>
      <c r="H311" s="2" t="e">
        <f ca="1">_xlfn.XLOOKUP(C311,Customers!$A$1:$A$1001,Customers!$G$1:$G$1001,,0)</f>
        <v>#NAME?</v>
      </c>
      <c r="I311" t="str">
        <f>INDEX(Products!$A$1:$G$49,MATCH(Orders!$D311,Products!$A$1:$A$49,0),MATCH(Orders!I$1,Products!$A$1:$G$1,0))</f>
        <v>Lib</v>
      </c>
      <c r="J311" t="str">
        <f>INDEX(Products!$A$1:$G$49,MATCH(Orders!$D311,Products!$A$1:$A$49,0),MATCH(Orders!J$1,Products!$A$1:$G$1,0))</f>
        <v>M</v>
      </c>
      <c r="K311" s="4">
        <f>INDEX(Products!$A$1:$G$49,MATCH(Orders!$D311,Products!$A$1:$A$49,0),MATCH(Orders!K$1,Products!$A$1:$G$1,0))</f>
        <v>0.2</v>
      </c>
      <c r="L311" s="5">
        <f>INDEX(Products!$A$1:$G$49,MATCH(Orders!$D311,Products!$A$1:$A$49,0),MATCH(Orders!L$1,Products!$A$1:$G$1,0))</f>
        <v>4.3650000000000002</v>
      </c>
      <c r="M311" s="5">
        <f t="shared" si="12"/>
        <v>26.19</v>
      </c>
      <c r="N311" t="str">
        <f t="shared" si="13"/>
        <v>Liberica</v>
      </c>
      <c r="O311" t="str">
        <f t="shared" si="14"/>
        <v>Medium</v>
      </c>
      <c r="P311" t="e">
        <f ca="1">_xlfn.XLOOKUP(Orders[[#This Row],[Customer ID]],Customers!$A$1:$A$1001,Customers!$I$1:$I$1001,,0)</f>
        <v>#NAME?</v>
      </c>
    </row>
    <row r="312" spans="1:16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e">
        <f ca="1">_xlfn.XLOOKUP(C312,Customers!$A$1:$A$1001,Customers!$B$1:$B$1001,,0)</f>
        <v>#NAME?</v>
      </c>
      <c r="G312" s="2" t="e">
        <f ca="1">IF(_xlfn.XLOOKUP(C312,Customers!$A$1:$A$1001,Customers!$C$1:$C$1001,,0)=0,"",_xlfn.XLOOKUP(C312,Customers!$A$1:$A$1001,Customers!$C$1:$C$1001,,0))</f>
        <v>#NAME?</v>
      </c>
      <c r="H312" s="2" t="e">
        <f ca="1">_xlfn.XLOOKUP(C312,Customers!$A$1:$A$1001,Customers!$G$1:$G$1001,,0)</f>
        <v>#NAME?</v>
      </c>
      <c r="I312" t="str">
        <f>INDEX(Products!$A$1:$G$49,MATCH(Orders!$D312,Products!$A$1:$A$49,0),MATCH(Orders!I$1,Products!$A$1:$G$1,0))</f>
        <v>Exc</v>
      </c>
      <c r="J312" t="str">
        <f>INDEX(Products!$A$1:$G$49,MATCH(Orders!$D312,Products!$A$1:$A$49,0),MATCH(Orders!J$1,Products!$A$1:$G$1,0))</f>
        <v>L</v>
      </c>
      <c r="K312" s="4">
        <f>INDEX(Products!$A$1:$G$49,MATCH(Orders!$D312,Products!$A$1:$A$49,0),MATCH(Orders!K$1,Products!$A$1:$G$1,0))</f>
        <v>1</v>
      </c>
      <c r="L312" s="5">
        <f>INDEX(Products!$A$1:$G$49,MATCH(Orders!$D312,Products!$A$1:$A$49,0),MATCH(Orders!L$1,Products!$A$1:$G$1,0))</f>
        <v>14.85</v>
      </c>
      <c r="M312" s="5">
        <f t="shared" si="12"/>
        <v>14.85</v>
      </c>
      <c r="N312" t="str">
        <f t="shared" si="13"/>
        <v>Excelsa</v>
      </c>
      <c r="O312" t="str">
        <f t="shared" si="14"/>
        <v>Light</v>
      </c>
      <c r="P312" t="e">
        <f ca="1">_xlfn.XLOOKUP(Orders[[#This Row],[Customer ID]],Customers!$A$1:$A$1001,Customers!$I$1:$I$1001,,0)</f>
        <v>#NAME?</v>
      </c>
    </row>
    <row r="313" spans="1:16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e">
        <f ca="1">_xlfn.XLOOKUP(C313,Customers!$A$1:$A$1001,Customers!$B$1:$B$1001,,0)</f>
        <v>#NAME?</v>
      </c>
      <c r="G313" s="2" t="e">
        <f ca="1">IF(_xlfn.XLOOKUP(C313,Customers!$A$1:$A$1001,Customers!$C$1:$C$1001,,0)=0,"",_xlfn.XLOOKUP(C313,Customers!$A$1:$A$1001,Customers!$C$1:$C$1001,,0))</f>
        <v>#NAME?</v>
      </c>
      <c r="H313" s="2" t="e">
        <f ca="1">_xlfn.XLOOKUP(C313,Customers!$A$1:$A$1001,Customers!$G$1:$G$1001,,0)</f>
        <v>#NAME?</v>
      </c>
      <c r="I313" t="str">
        <f>INDEX(Products!$A$1:$G$49,MATCH(Orders!$D313,Products!$A$1:$A$49,0),MATCH(Orders!I$1,Products!$A$1:$G$1,0))</f>
        <v>Exc</v>
      </c>
      <c r="J313" t="str">
        <f>INDEX(Products!$A$1:$G$49,MATCH(Orders!$D313,Products!$A$1:$A$49,0),MATCH(Orders!J$1,Products!$A$1:$G$1,0))</f>
        <v>M</v>
      </c>
      <c r="K313" s="4">
        <f>INDEX(Products!$A$1:$G$49,MATCH(Orders!$D313,Products!$A$1:$A$49,0),MATCH(Orders!K$1,Products!$A$1:$G$1,0))</f>
        <v>2.5</v>
      </c>
      <c r="L313" s="5">
        <f>INDEX(Products!$A$1:$G$49,MATCH(Orders!$D313,Products!$A$1:$A$49,0),MATCH(Orders!L$1,Products!$A$1:$G$1,0))</f>
        <v>31.624999999999996</v>
      </c>
      <c r="M313" s="5">
        <f t="shared" si="12"/>
        <v>189.74999999999997</v>
      </c>
      <c r="N313" t="str">
        <f t="shared" si="13"/>
        <v>Excelsa</v>
      </c>
      <c r="O313" t="str">
        <f t="shared" si="14"/>
        <v>Medium</v>
      </c>
      <c r="P313" t="e">
        <f ca="1">_xlfn.XLOOKUP(Orders[[#This Row],[Customer ID]],Customers!$A$1:$A$1001,Customers!$I$1:$I$1001,,0)</f>
        <v>#NAME?</v>
      </c>
    </row>
    <row r="314" spans="1:16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e">
        <f ca="1">_xlfn.XLOOKUP(C314,Customers!$A$1:$A$1001,Customers!$B$1:$B$1001,,0)</f>
        <v>#NAME?</v>
      </c>
      <c r="G314" s="2" t="e">
        <f ca="1">IF(_xlfn.XLOOKUP(C314,Customers!$A$1:$A$1001,Customers!$C$1:$C$1001,,0)=0,"",_xlfn.XLOOKUP(C314,Customers!$A$1:$A$1001,Customers!$C$1:$C$1001,,0))</f>
        <v>#NAME?</v>
      </c>
      <c r="H314" s="2" t="e">
        <f ca="1">_xlfn.XLOOKUP(C314,Customers!$A$1:$A$1001,Customers!$G$1:$G$1001,,0)</f>
        <v>#NAME?</v>
      </c>
      <c r="I314" t="str">
        <f>INDEX(Products!$A$1:$G$49,MATCH(Orders!$D314,Products!$A$1:$A$49,0),MATCH(Orders!I$1,Products!$A$1:$G$1,0))</f>
        <v>Rob</v>
      </c>
      <c r="J314" t="str">
        <f>INDEX(Products!$A$1:$G$49,MATCH(Orders!$D314,Products!$A$1:$A$49,0),MATCH(Orders!J$1,Products!$A$1:$G$1,0))</f>
        <v>M</v>
      </c>
      <c r="K314" s="4">
        <f>INDEX(Products!$A$1:$G$49,MATCH(Orders!$D314,Products!$A$1:$A$49,0),MATCH(Orders!K$1,Products!$A$1:$G$1,0))</f>
        <v>0.5</v>
      </c>
      <c r="L314" s="5">
        <f>INDEX(Products!$A$1:$G$49,MATCH(Orders!$D314,Products!$A$1:$A$49,0),MATCH(Orders!L$1,Products!$A$1:$G$1,0))</f>
        <v>5.97</v>
      </c>
      <c r="M314" s="5">
        <f t="shared" si="12"/>
        <v>5.97</v>
      </c>
      <c r="N314" t="str">
        <f t="shared" si="13"/>
        <v>Robusta</v>
      </c>
      <c r="O314" t="str">
        <f t="shared" si="14"/>
        <v>Medium</v>
      </c>
      <c r="P314" t="e">
        <f ca="1">_xlfn.XLOOKUP(Orders[[#This Row],[Customer ID]],Customers!$A$1:$A$1001,Customers!$I$1:$I$1001,,0)</f>
        <v>#NAME?</v>
      </c>
    </row>
    <row r="315" spans="1:16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e">
        <f ca="1">_xlfn.XLOOKUP(C315,Customers!$A$1:$A$1001,Customers!$B$1:$B$1001,,0)</f>
        <v>#NAME?</v>
      </c>
      <c r="G315" s="2" t="e">
        <f ca="1">IF(_xlfn.XLOOKUP(C315,Customers!$A$1:$A$1001,Customers!$C$1:$C$1001,,0)=0,"",_xlfn.XLOOKUP(C315,Customers!$A$1:$A$1001,Customers!$C$1:$C$1001,,0))</f>
        <v>#NAME?</v>
      </c>
      <c r="H315" s="2" t="e">
        <f ca="1">_xlfn.XLOOKUP(C315,Customers!$A$1:$A$1001,Customers!$G$1:$G$1001,,0)</f>
        <v>#NAME?</v>
      </c>
      <c r="I315" t="str">
        <f>INDEX(Products!$A$1:$G$49,MATCH(Orders!$D315,Products!$A$1:$A$49,0),MATCH(Orders!I$1,Products!$A$1:$G$1,0))</f>
        <v>Rob</v>
      </c>
      <c r="J315" t="str">
        <f>INDEX(Products!$A$1:$G$49,MATCH(Orders!$D315,Products!$A$1:$A$49,0),MATCH(Orders!J$1,Products!$A$1:$G$1,0))</f>
        <v>M</v>
      </c>
      <c r="K315" s="4">
        <f>INDEX(Products!$A$1:$G$49,MATCH(Orders!$D315,Products!$A$1:$A$49,0),MATCH(Orders!K$1,Products!$A$1:$G$1,0))</f>
        <v>1</v>
      </c>
      <c r="L315" s="5">
        <f>INDEX(Products!$A$1:$G$49,MATCH(Orders!$D315,Products!$A$1:$A$49,0),MATCH(Orders!L$1,Products!$A$1:$G$1,0))</f>
        <v>9.9499999999999993</v>
      </c>
      <c r="M315" s="5">
        <f t="shared" si="12"/>
        <v>29.849999999999998</v>
      </c>
      <c r="N315" t="str">
        <f t="shared" si="13"/>
        <v>Robusta</v>
      </c>
      <c r="O315" t="str">
        <f t="shared" si="14"/>
        <v>Medium</v>
      </c>
      <c r="P315" t="e">
        <f ca="1">_xlfn.XLOOKUP(Orders[[#This Row],[Customer ID]],Customers!$A$1:$A$1001,Customers!$I$1:$I$1001,,0)</f>
        <v>#NAME?</v>
      </c>
    </row>
    <row r="316" spans="1:16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e">
        <f ca="1">_xlfn.XLOOKUP(C316,Customers!$A$1:$A$1001,Customers!$B$1:$B$1001,,0)</f>
        <v>#NAME?</v>
      </c>
      <c r="G316" s="2" t="e">
        <f ca="1">IF(_xlfn.XLOOKUP(C316,Customers!$A$1:$A$1001,Customers!$C$1:$C$1001,,0)=0,"",_xlfn.XLOOKUP(C316,Customers!$A$1:$A$1001,Customers!$C$1:$C$1001,,0))</f>
        <v>#NAME?</v>
      </c>
      <c r="H316" s="2" t="e">
        <f ca="1">_xlfn.XLOOKUP(C316,Customers!$A$1:$A$1001,Customers!$G$1:$G$1001,,0)</f>
        <v>#NAME?</v>
      </c>
      <c r="I316" t="str">
        <f>INDEX(Products!$A$1:$G$49,MATCH(Orders!$D316,Products!$A$1:$A$49,0),MATCH(Orders!I$1,Products!$A$1:$G$1,0))</f>
        <v>Rob</v>
      </c>
      <c r="J316" t="str">
        <f>INDEX(Products!$A$1:$G$49,MATCH(Orders!$D316,Products!$A$1:$A$49,0),MATCH(Orders!J$1,Products!$A$1:$G$1,0))</f>
        <v>D</v>
      </c>
      <c r="K316" s="4">
        <f>INDEX(Products!$A$1:$G$49,MATCH(Orders!$D316,Products!$A$1:$A$49,0),MATCH(Orders!K$1,Products!$A$1:$G$1,0))</f>
        <v>1</v>
      </c>
      <c r="L316" s="5">
        <f>INDEX(Products!$A$1:$G$49,MATCH(Orders!$D316,Products!$A$1:$A$49,0),MATCH(Orders!L$1,Products!$A$1:$G$1,0))</f>
        <v>8.9499999999999993</v>
      </c>
      <c r="M316" s="5">
        <f t="shared" si="12"/>
        <v>44.75</v>
      </c>
      <c r="N316" t="str">
        <f t="shared" si="13"/>
        <v>Robusta</v>
      </c>
      <c r="O316" t="str">
        <f t="shared" si="14"/>
        <v>Dark</v>
      </c>
      <c r="P316" t="e">
        <f ca="1">_xlfn.XLOOKUP(Orders[[#This Row],[Customer ID]],Customers!$A$1:$A$1001,Customers!$I$1:$I$1001,,0)</f>
        <v>#NAME?</v>
      </c>
    </row>
    <row r="317" spans="1:16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e">
        <f ca="1">_xlfn.XLOOKUP(C317,Customers!$A$1:$A$1001,Customers!$B$1:$B$1001,,0)</f>
        <v>#NAME?</v>
      </c>
      <c r="G317" s="2" t="e">
        <f ca="1">IF(_xlfn.XLOOKUP(C317,Customers!$A$1:$A$1001,Customers!$C$1:$C$1001,,0)=0,"",_xlfn.XLOOKUP(C317,Customers!$A$1:$A$1001,Customers!$C$1:$C$1001,,0))</f>
        <v>#NAME?</v>
      </c>
      <c r="H317" s="2" t="e">
        <f ca="1">_xlfn.XLOOKUP(C317,Customers!$A$1:$A$1001,Customers!$G$1:$G$1001,,0)</f>
        <v>#NAME?</v>
      </c>
      <c r="I317" t="str">
        <f>INDEX(Products!$A$1:$G$49,MATCH(Orders!$D317,Products!$A$1:$A$49,0),MATCH(Orders!I$1,Products!$A$1:$G$1,0))</f>
        <v>Exc</v>
      </c>
      <c r="J317" t="str">
        <f>INDEX(Products!$A$1:$G$49,MATCH(Orders!$D317,Products!$A$1:$A$49,0),MATCH(Orders!J$1,Products!$A$1:$G$1,0))</f>
        <v>L</v>
      </c>
      <c r="K317" s="4">
        <f>INDEX(Products!$A$1:$G$49,MATCH(Orders!$D317,Products!$A$1:$A$49,0),MATCH(Orders!K$1,Products!$A$1:$G$1,0))</f>
        <v>2.5</v>
      </c>
      <c r="L317" s="5">
        <f>INDEX(Products!$A$1:$G$49,MATCH(Orders!$D317,Products!$A$1:$A$49,0),MATCH(Orders!L$1,Products!$A$1:$G$1,0))</f>
        <v>34.154999999999994</v>
      </c>
      <c r="M317" s="5">
        <f t="shared" si="12"/>
        <v>34.154999999999994</v>
      </c>
      <c r="N317" t="str">
        <f t="shared" si="13"/>
        <v>Excelsa</v>
      </c>
      <c r="O317" t="str">
        <f t="shared" si="14"/>
        <v>Light</v>
      </c>
      <c r="P317" t="e">
        <f ca="1">_xlfn.XLOOKUP(Orders[[#This Row],[Customer ID]],Customers!$A$1:$A$1001,Customers!$I$1:$I$1001,,0)</f>
        <v>#NAME?</v>
      </c>
    </row>
    <row r="318" spans="1:16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e">
        <f ca="1">_xlfn.XLOOKUP(C318,Customers!$A$1:$A$1001,Customers!$B$1:$B$1001,,0)</f>
        <v>#NAME?</v>
      </c>
      <c r="G318" s="2" t="e">
        <f ca="1">IF(_xlfn.XLOOKUP(C318,Customers!$A$1:$A$1001,Customers!$C$1:$C$1001,,0)=0,"",_xlfn.XLOOKUP(C318,Customers!$A$1:$A$1001,Customers!$C$1:$C$1001,,0))</f>
        <v>#NAME?</v>
      </c>
      <c r="H318" s="2" t="e">
        <f ca="1">_xlfn.XLOOKUP(C318,Customers!$A$1:$A$1001,Customers!$G$1:$G$1001,,0)</f>
        <v>#NAME?</v>
      </c>
      <c r="I318" t="str">
        <f>INDEX(Products!$A$1:$G$49,MATCH(Orders!$D318,Products!$A$1:$A$49,0),MATCH(Orders!I$1,Products!$A$1:$G$1,0))</f>
        <v>Exc</v>
      </c>
      <c r="J318" t="str">
        <f>INDEX(Products!$A$1:$G$49,MATCH(Orders!$D318,Products!$A$1:$A$49,0),MATCH(Orders!J$1,Products!$A$1:$G$1,0))</f>
        <v>L</v>
      </c>
      <c r="K318" s="4">
        <f>INDEX(Products!$A$1:$G$49,MATCH(Orders!$D318,Products!$A$1:$A$49,0),MATCH(Orders!K$1,Products!$A$1:$G$1,0))</f>
        <v>2.5</v>
      </c>
      <c r="L318" s="5">
        <f>INDEX(Products!$A$1:$G$49,MATCH(Orders!$D318,Products!$A$1:$A$49,0),MATCH(Orders!L$1,Products!$A$1:$G$1,0))</f>
        <v>34.154999999999994</v>
      </c>
      <c r="M318" s="5">
        <f t="shared" si="12"/>
        <v>204.92999999999995</v>
      </c>
      <c r="N318" t="str">
        <f t="shared" si="13"/>
        <v>Excelsa</v>
      </c>
      <c r="O318" t="str">
        <f t="shared" si="14"/>
        <v>Light</v>
      </c>
      <c r="P318" t="e">
        <f ca="1">_xlfn.XLOOKUP(Orders[[#This Row],[Customer ID]],Customers!$A$1:$A$1001,Customers!$I$1:$I$1001,,0)</f>
        <v>#NAME?</v>
      </c>
    </row>
    <row r="319" spans="1:16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e">
        <f ca="1">_xlfn.XLOOKUP(C319,Customers!$A$1:$A$1001,Customers!$B$1:$B$1001,,0)</f>
        <v>#NAME?</v>
      </c>
      <c r="G319" s="2" t="e">
        <f ca="1">IF(_xlfn.XLOOKUP(C319,Customers!$A$1:$A$1001,Customers!$C$1:$C$1001,,0)=0,"",_xlfn.XLOOKUP(C319,Customers!$A$1:$A$1001,Customers!$C$1:$C$1001,,0))</f>
        <v>#NAME?</v>
      </c>
      <c r="H319" s="2" t="e">
        <f ca="1">_xlfn.XLOOKUP(C319,Customers!$A$1:$A$1001,Customers!$G$1:$G$1001,,0)</f>
        <v>#NAME?</v>
      </c>
      <c r="I319" t="str">
        <f>INDEX(Products!$A$1:$G$49,MATCH(Orders!$D319,Products!$A$1:$A$49,0),MATCH(Orders!I$1,Products!$A$1:$G$1,0))</f>
        <v>Exc</v>
      </c>
      <c r="J319" t="str">
        <f>INDEX(Products!$A$1:$G$49,MATCH(Orders!$D319,Products!$A$1:$A$49,0),MATCH(Orders!J$1,Products!$A$1:$G$1,0))</f>
        <v>D</v>
      </c>
      <c r="K319" s="4">
        <f>INDEX(Products!$A$1:$G$49,MATCH(Orders!$D319,Products!$A$1:$A$49,0),MATCH(Orders!K$1,Products!$A$1:$G$1,0))</f>
        <v>0.5</v>
      </c>
      <c r="L319" s="5">
        <f>INDEX(Products!$A$1:$G$49,MATCH(Orders!$D319,Products!$A$1:$A$49,0),MATCH(Orders!L$1,Products!$A$1:$G$1,0))</f>
        <v>7.29</v>
      </c>
      <c r="M319" s="5">
        <f t="shared" si="12"/>
        <v>21.87</v>
      </c>
      <c r="N319" t="str">
        <f t="shared" si="13"/>
        <v>Excelsa</v>
      </c>
      <c r="O319" t="str">
        <f t="shared" si="14"/>
        <v>Dark</v>
      </c>
      <c r="P319" t="e">
        <f ca="1">_xlfn.XLOOKUP(Orders[[#This Row],[Customer ID]],Customers!$A$1:$A$1001,Customers!$I$1:$I$1001,,0)</f>
        <v>#NAME?</v>
      </c>
    </row>
    <row r="320" spans="1:16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e">
        <f ca="1">_xlfn.XLOOKUP(C320,Customers!$A$1:$A$1001,Customers!$B$1:$B$1001,,0)</f>
        <v>#NAME?</v>
      </c>
      <c r="G320" s="2" t="e">
        <f ca="1">IF(_xlfn.XLOOKUP(C320,Customers!$A$1:$A$1001,Customers!$C$1:$C$1001,,0)=0,"",_xlfn.XLOOKUP(C320,Customers!$A$1:$A$1001,Customers!$C$1:$C$1001,,0))</f>
        <v>#NAME?</v>
      </c>
      <c r="H320" s="2" t="e">
        <f ca="1">_xlfn.XLOOKUP(C320,Customers!$A$1:$A$1001,Customers!$G$1:$G$1001,,0)</f>
        <v>#NAME?</v>
      </c>
      <c r="I320" t="str">
        <f>INDEX(Products!$A$1:$G$49,MATCH(Orders!$D320,Products!$A$1:$A$49,0),MATCH(Orders!I$1,Products!$A$1:$G$1,0))</f>
        <v>Ara</v>
      </c>
      <c r="J320" t="str">
        <f>INDEX(Products!$A$1:$G$49,MATCH(Orders!$D320,Products!$A$1:$A$49,0),MATCH(Orders!J$1,Products!$A$1:$G$1,0))</f>
        <v>M</v>
      </c>
      <c r="K320" s="4">
        <f>INDEX(Products!$A$1:$G$49,MATCH(Orders!$D320,Products!$A$1:$A$49,0),MATCH(Orders!K$1,Products!$A$1:$G$1,0))</f>
        <v>2.5</v>
      </c>
      <c r="L320" s="5">
        <f>INDEX(Products!$A$1:$G$49,MATCH(Orders!$D320,Products!$A$1:$A$49,0),MATCH(Orders!L$1,Products!$A$1:$G$1,0))</f>
        <v>25.874999999999996</v>
      </c>
      <c r="M320" s="5">
        <f t="shared" si="12"/>
        <v>51.749999999999993</v>
      </c>
      <c r="N320" t="str">
        <f t="shared" si="13"/>
        <v>Arabica</v>
      </c>
      <c r="O320" t="str">
        <f t="shared" si="14"/>
        <v>Medium</v>
      </c>
      <c r="P320" t="e">
        <f ca="1">_xlfn.XLOOKUP(Orders[[#This Row],[Customer ID]],Customers!$A$1:$A$1001,Customers!$I$1:$I$1001,,0)</f>
        <v>#NAME?</v>
      </c>
    </row>
    <row r="321" spans="1:16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e">
        <f ca="1">_xlfn.XLOOKUP(C321,Customers!$A$1:$A$1001,Customers!$B$1:$B$1001,,0)</f>
        <v>#NAME?</v>
      </c>
      <c r="G321" s="2" t="e">
        <f ca="1">IF(_xlfn.XLOOKUP(C321,Customers!$A$1:$A$1001,Customers!$C$1:$C$1001,,0)=0,"",_xlfn.XLOOKUP(C321,Customers!$A$1:$A$1001,Customers!$C$1:$C$1001,,0))</f>
        <v>#NAME?</v>
      </c>
      <c r="H321" s="2" t="e">
        <f ca="1">_xlfn.XLOOKUP(C321,Customers!$A$1:$A$1001,Customers!$G$1:$G$1001,,0)</f>
        <v>#NAME?</v>
      </c>
      <c r="I321" t="str">
        <f>INDEX(Products!$A$1:$G$49,MATCH(Orders!$D321,Products!$A$1:$A$49,0),MATCH(Orders!I$1,Products!$A$1:$G$1,0))</f>
        <v>Exc</v>
      </c>
      <c r="J321" t="str">
        <f>INDEX(Products!$A$1:$G$49,MATCH(Orders!$D321,Products!$A$1:$A$49,0),MATCH(Orders!J$1,Products!$A$1:$G$1,0))</f>
        <v>M</v>
      </c>
      <c r="K321" s="4">
        <f>INDEX(Products!$A$1:$G$49,MATCH(Orders!$D321,Products!$A$1:$A$49,0),MATCH(Orders!K$1,Products!$A$1:$G$1,0))</f>
        <v>0.2</v>
      </c>
      <c r="L321" s="5">
        <f>INDEX(Products!$A$1:$G$49,MATCH(Orders!$D321,Products!$A$1:$A$49,0),MATCH(Orders!L$1,Products!$A$1:$G$1,0))</f>
        <v>4.125</v>
      </c>
      <c r="M321" s="5">
        <f t="shared" si="12"/>
        <v>8.25</v>
      </c>
      <c r="N321" t="str">
        <f t="shared" si="13"/>
        <v>Excelsa</v>
      </c>
      <c r="O321" t="str">
        <f t="shared" si="14"/>
        <v>Medium</v>
      </c>
      <c r="P321" t="e">
        <f ca="1">_xlfn.XLOOKUP(Orders[[#This Row],[Customer ID]],Customers!$A$1:$A$1001,Customers!$I$1:$I$1001,,0)</f>
        <v>#NAME?</v>
      </c>
    </row>
    <row r="322" spans="1:16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e">
        <f ca="1">_xlfn.XLOOKUP(C322,Customers!$A$1:$A$1001,Customers!$B$1:$B$1001,,0)</f>
        <v>#NAME?</v>
      </c>
      <c r="G322" s="2" t="e">
        <f ca="1">IF(_xlfn.XLOOKUP(C322,Customers!$A$1:$A$1001,Customers!$C$1:$C$1001,,0)=0,"",_xlfn.XLOOKUP(C322,Customers!$A$1:$A$1001,Customers!$C$1:$C$1001,,0))</f>
        <v>#NAME?</v>
      </c>
      <c r="H322" s="2" t="e">
        <f ca="1">_xlfn.XLOOKUP(C322,Customers!$A$1:$A$1001,Customers!$G$1:$G$1001,,0)</f>
        <v>#NAME?</v>
      </c>
      <c r="I322" t="str">
        <f>INDEX(Products!$A$1:$G$49,MATCH(Orders!$D322,Products!$A$1:$A$49,0),MATCH(Orders!I$1,Products!$A$1:$G$1,0))</f>
        <v>Ara</v>
      </c>
      <c r="J322" t="str">
        <f>INDEX(Products!$A$1:$G$49,MATCH(Orders!$D322,Products!$A$1:$A$49,0),MATCH(Orders!J$1,Products!$A$1:$G$1,0))</f>
        <v>L</v>
      </c>
      <c r="K322" s="4">
        <f>INDEX(Products!$A$1:$G$49,MATCH(Orders!$D322,Products!$A$1:$A$49,0),MATCH(Orders!K$1,Products!$A$1:$G$1,0))</f>
        <v>0.2</v>
      </c>
      <c r="L322" s="5">
        <f>INDEX(Products!$A$1:$G$49,MATCH(Orders!$D322,Products!$A$1:$A$49,0),MATCH(Orders!L$1,Products!$A$1:$G$1,0))</f>
        <v>3.8849999999999998</v>
      </c>
      <c r="M322" s="5">
        <f t="shared" si="12"/>
        <v>19.424999999999997</v>
      </c>
      <c r="N322" t="str">
        <f t="shared" si="13"/>
        <v>Arabica</v>
      </c>
      <c r="O322" t="str">
        <f t="shared" si="14"/>
        <v>Light</v>
      </c>
      <c r="P322" t="e">
        <f ca="1">_xlfn.XLOOKUP(Orders[[#This Row],[Customer ID]],Customers!$A$1:$A$1001,Customers!$I$1:$I$1001,,0)</f>
        <v>#NAME?</v>
      </c>
    </row>
    <row r="323" spans="1:16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e">
        <f ca="1">_xlfn.XLOOKUP(C323,Customers!$A$1:$A$1001,Customers!$B$1:$B$1001,,0)</f>
        <v>#NAME?</v>
      </c>
      <c r="G323" s="2" t="e">
        <f ca="1">IF(_xlfn.XLOOKUP(C323,Customers!$A$1:$A$1001,Customers!$C$1:$C$1001,,0)=0,"",_xlfn.XLOOKUP(C323,Customers!$A$1:$A$1001,Customers!$C$1:$C$1001,,0))</f>
        <v>#NAME?</v>
      </c>
      <c r="H323" s="2" t="e">
        <f ca="1">_xlfn.XLOOKUP(C323,Customers!$A$1:$A$1001,Customers!$G$1:$G$1001,,0)</f>
        <v>#NAME?</v>
      </c>
      <c r="I323" t="str">
        <f>INDEX(Products!$A$1:$G$49,MATCH(Orders!$D323,Products!$A$1:$A$49,0),MATCH(Orders!I$1,Products!$A$1:$G$1,0))</f>
        <v>Ara</v>
      </c>
      <c r="J323" t="str">
        <f>INDEX(Products!$A$1:$G$49,MATCH(Orders!$D323,Products!$A$1:$A$49,0),MATCH(Orders!J$1,Products!$A$1:$G$1,0))</f>
        <v>M</v>
      </c>
      <c r="K323" s="4">
        <f>INDEX(Products!$A$1:$G$49,MATCH(Orders!$D323,Products!$A$1:$A$49,0),MATCH(Orders!K$1,Products!$A$1:$G$1,0))</f>
        <v>0.2</v>
      </c>
      <c r="L323" s="5">
        <f>INDEX(Products!$A$1:$G$49,MATCH(Orders!$D323,Products!$A$1:$A$49,0),MATCH(Orders!L$1,Products!$A$1:$G$1,0))</f>
        <v>3.375</v>
      </c>
      <c r="M323" s="5">
        <f t="shared" ref="M323:M386" si="15">L323*E323</f>
        <v>20.25</v>
      </c>
      <c r="N323" t="str">
        <f t="shared" ref="N323:N386" si="16">IF(I323="Rob","Robusta",IF(I323="Exc","Excelsa",IF(I323="Ara","Arabica",IF(I323="Lib","Liberica",""))))</f>
        <v>Arabica</v>
      </c>
      <c r="O323" t="str">
        <f t="shared" ref="O323:O386" si="17">IF(J323="M","Medium",IF(J323="L","Light",IF(J323="D","Dark","")))</f>
        <v>Medium</v>
      </c>
      <c r="P323" t="e">
        <f ca="1">_xlfn.XLOOKUP(Orders[[#This Row],[Customer ID]],Customers!$A$1:$A$1001,Customers!$I$1:$I$1001,,0)</f>
        <v>#NAME?</v>
      </c>
    </row>
    <row r="324" spans="1:16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e">
        <f ca="1">_xlfn.XLOOKUP(C324,Customers!$A$1:$A$1001,Customers!$B$1:$B$1001,,0)</f>
        <v>#NAME?</v>
      </c>
      <c r="G324" s="2" t="e">
        <f ca="1">IF(_xlfn.XLOOKUP(C324,Customers!$A$1:$A$1001,Customers!$C$1:$C$1001,,0)=0,"",_xlfn.XLOOKUP(C324,Customers!$A$1:$A$1001,Customers!$C$1:$C$1001,,0))</f>
        <v>#NAME?</v>
      </c>
      <c r="H324" s="2" t="e">
        <f ca="1">_xlfn.XLOOKUP(C324,Customers!$A$1:$A$1001,Customers!$G$1:$G$1001,,0)</f>
        <v>#NAME?</v>
      </c>
      <c r="I324" t="str">
        <f>INDEX(Products!$A$1:$G$49,MATCH(Orders!$D324,Products!$A$1:$A$49,0),MATCH(Orders!I$1,Products!$A$1:$G$1,0))</f>
        <v>Lib</v>
      </c>
      <c r="J324" t="str">
        <f>INDEX(Products!$A$1:$G$49,MATCH(Orders!$D324,Products!$A$1:$A$49,0),MATCH(Orders!J$1,Products!$A$1:$G$1,0))</f>
        <v>D</v>
      </c>
      <c r="K324" s="4">
        <f>INDEX(Products!$A$1:$G$49,MATCH(Orders!$D324,Products!$A$1:$A$49,0),MATCH(Orders!K$1,Products!$A$1:$G$1,0))</f>
        <v>0.5</v>
      </c>
      <c r="L324" s="5">
        <f>INDEX(Products!$A$1:$G$49,MATCH(Orders!$D324,Products!$A$1:$A$49,0),MATCH(Orders!L$1,Products!$A$1:$G$1,0))</f>
        <v>7.77</v>
      </c>
      <c r="M324" s="5">
        <f t="shared" si="15"/>
        <v>23.31</v>
      </c>
      <c r="N324" t="str">
        <f t="shared" si="16"/>
        <v>Liberica</v>
      </c>
      <c r="O324" t="str">
        <f t="shared" si="17"/>
        <v>Dark</v>
      </c>
      <c r="P324" t="e">
        <f ca="1">_xlfn.XLOOKUP(Orders[[#This Row],[Customer ID]],Customers!$A$1:$A$1001,Customers!$I$1:$I$1001,,0)</f>
        <v>#NAME?</v>
      </c>
    </row>
    <row r="325" spans="1:16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e">
        <f ca="1">_xlfn.XLOOKUP(C325,Customers!$A$1:$A$1001,Customers!$B$1:$B$1001,,0)</f>
        <v>#NAME?</v>
      </c>
      <c r="G325" s="2" t="e">
        <f ca="1">IF(_xlfn.XLOOKUP(C325,Customers!$A$1:$A$1001,Customers!$C$1:$C$1001,,0)=0,"",_xlfn.XLOOKUP(C325,Customers!$A$1:$A$1001,Customers!$C$1:$C$1001,,0))</f>
        <v>#NAME?</v>
      </c>
      <c r="H325" s="2" t="e">
        <f ca="1">_xlfn.XLOOKUP(C325,Customers!$A$1:$A$1001,Customers!$G$1:$G$1001,,0)</f>
        <v>#NAME?</v>
      </c>
      <c r="I325" t="str">
        <f>INDEX(Products!$A$1:$G$49,MATCH(Orders!$D325,Products!$A$1:$A$49,0),MATCH(Orders!I$1,Products!$A$1:$G$1,0))</f>
        <v>Exc</v>
      </c>
      <c r="J325" t="str">
        <f>INDEX(Products!$A$1:$G$49,MATCH(Orders!$D325,Products!$A$1:$A$49,0),MATCH(Orders!J$1,Products!$A$1:$G$1,0))</f>
        <v>D</v>
      </c>
      <c r="K325" s="4">
        <f>INDEX(Products!$A$1:$G$49,MATCH(Orders!$D325,Products!$A$1:$A$49,0),MATCH(Orders!K$1,Products!$A$1:$G$1,0))</f>
        <v>0.2</v>
      </c>
      <c r="L325" s="5">
        <f>INDEX(Products!$A$1:$G$49,MATCH(Orders!$D325,Products!$A$1:$A$49,0),MATCH(Orders!L$1,Products!$A$1:$G$1,0))</f>
        <v>3.645</v>
      </c>
      <c r="M325" s="5">
        <f t="shared" si="15"/>
        <v>18.225000000000001</v>
      </c>
      <c r="N325" t="str">
        <f t="shared" si="16"/>
        <v>Excelsa</v>
      </c>
      <c r="O325" t="str">
        <f t="shared" si="17"/>
        <v>Dark</v>
      </c>
      <c r="P325" t="e">
        <f ca="1">_xlfn.XLOOKUP(Orders[[#This Row],[Customer ID]],Customers!$A$1:$A$1001,Customers!$I$1:$I$1001,,0)</f>
        <v>#NAME?</v>
      </c>
    </row>
    <row r="326" spans="1:16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e">
        <f ca="1">_xlfn.XLOOKUP(C326,Customers!$A$1:$A$1001,Customers!$B$1:$B$1001,,0)</f>
        <v>#NAME?</v>
      </c>
      <c r="G326" s="2" t="e">
        <f ca="1">IF(_xlfn.XLOOKUP(C326,Customers!$A$1:$A$1001,Customers!$C$1:$C$1001,,0)=0,"",_xlfn.XLOOKUP(C326,Customers!$A$1:$A$1001,Customers!$C$1:$C$1001,,0))</f>
        <v>#NAME?</v>
      </c>
      <c r="H326" s="2" t="e">
        <f ca="1">_xlfn.XLOOKUP(C326,Customers!$A$1:$A$1001,Customers!$G$1:$G$1001,,0)</f>
        <v>#NAME?</v>
      </c>
      <c r="I326" t="str">
        <f>INDEX(Products!$A$1:$G$49,MATCH(Orders!$D326,Products!$A$1:$A$49,0),MATCH(Orders!I$1,Products!$A$1:$G$1,0))</f>
        <v>Exc</v>
      </c>
      <c r="J326" t="str">
        <f>INDEX(Products!$A$1:$G$49,MATCH(Orders!$D326,Products!$A$1:$A$49,0),MATCH(Orders!J$1,Products!$A$1:$G$1,0))</f>
        <v>M</v>
      </c>
      <c r="K326" s="4">
        <f>INDEX(Products!$A$1:$G$49,MATCH(Orders!$D326,Products!$A$1:$A$49,0),MATCH(Orders!K$1,Products!$A$1:$G$1,0))</f>
        <v>1</v>
      </c>
      <c r="L326" s="5">
        <f>INDEX(Products!$A$1:$G$49,MATCH(Orders!$D326,Products!$A$1:$A$49,0),MATCH(Orders!L$1,Products!$A$1:$G$1,0))</f>
        <v>13.75</v>
      </c>
      <c r="M326" s="5">
        <f t="shared" si="15"/>
        <v>13.75</v>
      </c>
      <c r="N326" t="str">
        <f t="shared" si="16"/>
        <v>Excelsa</v>
      </c>
      <c r="O326" t="str">
        <f t="shared" si="17"/>
        <v>Medium</v>
      </c>
      <c r="P326" t="e">
        <f ca="1">_xlfn.XLOOKUP(Orders[[#This Row],[Customer ID]],Customers!$A$1:$A$1001,Customers!$I$1:$I$1001,,0)</f>
        <v>#NAME?</v>
      </c>
    </row>
    <row r="327" spans="1:16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e">
        <f ca="1">_xlfn.XLOOKUP(C327,Customers!$A$1:$A$1001,Customers!$B$1:$B$1001,,0)</f>
        <v>#NAME?</v>
      </c>
      <c r="G327" s="2" t="e">
        <f ca="1">IF(_xlfn.XLOOKUP(C327,Customers!$A$1:$A$1001,Customers!$C$1:$C$1001,,0)=0,"",_xlfn.XLOOKUP(C327,Customers!$A$1:$A$1001,Customers!$C$1:$C$1001,,0))</f>
        <v>#NAME?</v>
      </c>
      <c r="H327" s="2" t="e">
        <f ca="1">_xlfn.XLOOKUP(C327,Customers!$A$1:$A$1001,Customers!$G$1:$G$1001,,0)</f>
        <v>#NAME?</v>
      </c>
      <c r="I327" t="str">
        <f>INDEX(Products!$A$1:$G$49,MATCH(Orders!$D327,Products!$A$1:$A$49,0),MATCH(Orders!I$1,Products!$A$1:$G$1,0))</f>
        <v>Ara</v>
      </c>
      <c r="J327" t="str">
        <f>INDEX(Products!$A$1:$G$49,MATCH(Orders!$D327,Products!$A$1:$A$49,0),MATCH(Orders!J$1,Products!$A$1:$G$1,0))</f>
        <v>L</v>
      </c>
      <c r="K327" s="4">
        <f>INDEX(Products!$A$1:$G$49,MATCH(Orders!$D327,Products!$A$1:$A$49,0),MATCH(Orders!K$1,Products!$A$1:$G$1,0))</f>
        <v>2.5</v>
      </c>
      <c r="L327" s="5">
        <f>INDEX(Products!$A$1:$G$49,MATCH(Orders!$D327,Products!$A$1:$A$49,0),MATCH(Orders!L$1,Products!$A$1:$G$1,0))</f>
        <v>29.784999999999997</v>
      </c>
      <c r="M327" s="5">
        <f t="shared" si="15"/>
        <v>29.784999999999997</v>
      </c>
      <c r="N327" t="str">
        <f t="shared" si="16"/>
        <v>Arabica</v>
      </c>
      <c r="O327" t="str">
        <f t="shared" si="17"/>
        <v>Light</v>
      </c>
      <c r="P327" t="e">
        <f ca="1">_xlfn.XLOOKUP(Orders[[#This Row],[Customer ID]],Customers!$A$1:$A$1001,Customers!$I$1:$I$1001,,0)</f>
        <v>#NAME?</v>
      </c>
    </row>
    <row r="328" spans="1:16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e">
        <f ca="1">_xlfn.XLOOKUP(C328,Customers!$A$1:$A$1001,Customers!$B$1:$B$1001,,0)</f>
        <v>#NAME?</v>
      </c>
      <c r="G328" s="2" t="e">
        <f ca="1">IF(_xlfn.XLOOKUP(C328,Customers!$A$1:$A$1001,Customers!$C$1:$C$1001,,0)=0,"",_xlfn.XLOOKUP(C328,Customers!$A$1:$A$1001,Customers!$C$1:$C$1001,,0))</f>
        <v>#NAME?</v>
      </c>
      <c r="H328" s="2" t="e">
        <f ca="1">_xlfn.XLOOKUP(C328,Customers!$A$1:$A$1001,Customers!$G$1:$G$1001,,0)</f>
        <v>#NAME?</v>
      </c>
      <c r="I328" t="str">
        <f>INDEX(Products!$A$1:$G$49,MATCH(Orders!$D328,Products!$A$1:$A$49,0),MATCH(Orders!I$1,Products!$A$1:$G$1,0))</f>
        <v>Rob</v>
      </c>
      <c r="J328" t="str">
        <f>INDEX(Products!$A$1:$G$49,MATCH(Orders!$D328,Products!$A$1:$A$49,0),MATCH(Orders!J$1,Products!$A$1:$G$1,0))</f>
        <v>D</v>
      </c>
      <c r="K328" s="4">
        <f>INDEX(Products!$A$1:$G$49,MATCH(Orders!$D328,Products!$A$1:$A$49,0),MATCH(Orders!K$1,Products!$A$1:$G$1,0))</f>
        <v>1</v>
      </c>
      <c r="L328" s="5">
        <f>INDEX(Products!$A$1:$G$49,MATCH(Orders!$D328,Products!$A$1:$A$49,0),MATCH(Orders!L$1,Products!$A$1:$G$1,0))</f>
        <v>8.9499999999999993</v>
      </c>
      <c r="M328" s="5">
        <f t="shared" si="15"/>
        <v>44.75</v>
      </c>
      <c r="N328" t="str">
        <f t="shared" si="16"/>
        <v>Robusta</v>
      </c>
      <c r="O328" t="str">
        <f t="shared" si="17"/>
        <v>Dark</v>
      </c>
      <c r="P328" t="e">
        <f ca="1">_xlfn.XLOOKUP(Orders[[#This Row],[Customer ID]],Customers!$A$1:$A$1001,Customers!$I$1:$I$1001,,0)</f>
        <v>#NAME?</v>
      </c>
    </row>
    <row r="329" spans="1:16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e">
        <f ca="1">_xlfn.XLOOKUP(C329,Customers!$A$1:$A$1001,Customers!$B$1:$B$1001,,0)</f>
        <v>#NAME?</v>
      </c>
      <c r="G329" s="2" t="e">
        <f ca="1">IF(_xlfn.XLOOKUP(C329,Customers!$A$1:$A$1001,Customers!$C$1:$C$1001,,0)=0,"",_xlfn.XLOOKUP(C329,Customers!$A$1:$A$1001,Customers!$C$1:$C$1001,,0))</f>
        <v>#NAME?</v>
      </c>
      <c r="H329" s="2" t="e">
        <f ca="1">_xlfn.XLOOKUP(C329,Customers!$A$1:$A$1001,Customers!$G$1:$G$1001,,0)</f>
        <v>#NAME?</v>
      </c>
      <c r="I329" t="str">
        <f>INDEX(Products!$A$1:$G$49,MATCH(Orders!$D329,Products!$A$1:$A$49,0),MATCH(Orders!I$1,Products!$A$1:$G$1,0))</f>
        <v>Rob</v>
      </c>
      <c r="J329" t="str">
        <f>INDEX(Products!$A$1:$G$49,MATCH(Orders!$D329,Products!$A$1:$A$49,0),MATCH(Orders!J$1,Products!$A$1:$G$1,0))</f>
        <v>D</v>
      </c>
      <c r="K329" s="4">
        <f>INDEX(Products!$A$1:$G$49,MATCH(Orders!$D329,Products!$A$1:$A$49,0),MATCH(Orders!K$1,Products!$A$1:$G$1,0))</f>
        <v>1</v>
      </c>
      <c r="L329" s="5">
        <f>INDEX(Products!$A$1:$G$49,MATCH(Orders!$D329,Products!$A$1:$A$49,0),MATCH(Orders!L$1,Products!$A$1:$G$1,0))</f>
        <v>8.9499999999999993</v>
      </c>
      <c r="M329" s="5">
        <f t="shared" si="15"/>
        <v>44.75</v>
      </c>
      <c r="N329" t="str">
        <f t="shared" si="16"/>
        <v>Robusta</v>
      </c>
      <c r="O329" t="str">
        <f t="shared" si="17"/>
        <v>Dark</v>
      </c>
      <c r="P329" t="e">
        <f ca="1">_xlfn.XLOOKUP(Orders[[#This Row],[Customer ID]],Customers!$A$1:$A$1001,Customers!$I$1:$I$1001,,0)</f>
        <v>#NAME?</v>
      </c>
    </row>
    <row r="330" spans="1:16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e">
        <f ca="1">_xlfn.XLOOKUP(C330,Customers!$A$1:$A$1001,Customers!$B$1:$B$1001,,0)</f>
        <v>#NAME?</v>
      </c>
      <c r="G330" s="2" t="e">
        <f ca="1">IF(_xlfn.XLOOKUP(C330,Customers!$A$1:$A$1001,Customers!$C$1:$C$1001,,0)=0,"",_xlfn.XLOOKUP(C330,Customers!$A$1:$A$1001,Customers!$C$1:$C$1001,,0))</f>
        <v>#NAME?</v>
      </c>
      <c r="H330" s="2" t="e">
        <f ca="1">_xlfn.XLOOKUP(C330,Customers!$A$1:$A$1001,Customers!$G$1:$G$1001,,0)</f>
        <v>#NAME?</v>
      </c>
      <c r="I330" t="str">
        <f>INDEX(Products!$A$1:$G$49,MATCH(Orders!$D330,Products!$A$1:$A$49,0),MATCH(Orders!I$1,Products!$A$1:$G$1,0))</f>
        <v>Lib</v>
      </c>
      <c r="J330" t="str">
        <f>INDEX(Products!$A$1:$G$49,MATCH(Orders!$D330,Products!$A$1:$A$49,0),MATCH(Orders!J$1,Products!$A$1:$G$1,0))</f>
        <v>L</v>
      </c>
      <c r="K330" s="4">
        <f>INDEX(Products!$A$1:$G$49,MATCH(Orders!$D330,Products!$A$1:$A$49,0),MATCH(Orders!K$1,Products!$A$1:$G$1,0))</f>
        <v>0.5</v>
      </c>
      <c r="L330" s="5">
        <f>INDEX(Products!$A$1:$G$49,MATCH(Orders!$D330,Products!$A$1:$A$49,0),MATCH(Orders!L$1,Products!$A$1:$G$1,0))</f>
        <v>9.51</v>
      </c>
      <c r="M330" s="5">
        <f t="shared" si="15"/>
        <v>38.04</v>
      </c>
      <c r="N330" t="str">
        <f t="shared" si="16"/>
        <v>Liberica</v>
      </c>
      <c r="O330" t="str">
        <f t="shared" si="17"/>
        <v>Light</v>
      </c>
      <c r="P330" t="e">
        <f ca="1">_xlfn.XLOOKUP(Orders[[#This Row],[Customer ID]],Customers!$A$1:$A$1001,Customers!$I$1:$I$1001,,0)</f>
        <v>#NAME?</v>
      </c>
    </row>
    <row r="331" spans="1:16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e">
        <f ca="1">_xlfn.XLOOKUP(C331,Customers!$A$1:$A$1001,Customers!$B$1:$B$1001,,0)</f>
        <v>#NAME?</v>
      </c>
      <c r="G331" s="2" t="e">
        <f ca="1">IF(_xlfn.XLOOKUP(C331,Customers!$A$1:$A$1001,Customers!$C$1:$C$1001,,0)=0,"",_xlfn.XLOOKUP(C331,Customers!$A$1:$A$1001,Customers!$C$1:$C$1001,,0))</f>
        <v>#NAME?</v>
      </c>
      <c r="H331" s="2" t="e">
        <f ca="1">_xlfn.XLOOKUP(C331,Customers!$A$1:$A$1001,Customers!$G$1:$G$1001,,0)</f>
        <v>#NAME?</v>
      </c>
      <c r="I331" t="str">
        <f>INDEX(Products!$A$1:$G$49,MATCH(Orders!$D331,Products!$A$1:$A$49,0),MATCH(Orders!I$1,Products!$A$1:$G$1,0))</f>
        <v>Rob</v>
      </c>
      <c r="J331" t="str">
        <f>INDEX(Products!$A$1:$G$49,MATCH(Orders!$D331,Products!$A$1:$A$49,0),MATCH(Orders!J$1,Products!$A$1:$G$1,0))</f>
        <v>D</v>
      </c>
      <c r="K331" s="4">
        <f>INDEX(Products!$A$1:$G$49,MATCH(Orders!$D331,Products!$A$1:$A$49,0),MATCH(Orders!K$1,Products!$A$1:$G$1,0))</f>
        <v>0.5</v>
      </c>
      <c r="L331" s="5">
        <f>INDEX(Products!$A$1:$G$49,MATCH(Orders!$D331,Products!$A$1:$A$49,0),MATCH(Orders!L$1,Products!$A$1:$G$1,0))</f>
        <v>5.3699999999999992</v>
      </c>
      <c r="M331" s="5">
        <f t="shared" si="15"/>
        <v>21.479999999999997</v>
      </c>
      <c r="N331" t="str">
        <f t="shared" si="16"/>
        <v>Robusta</v>
      </c>
      <c r="O331" t="str">
        <f t="shared" si="17"/>
        <v>Dark</v>
      </c>
      <c r="P331" t="e">
        <f ca="1">_xlfn.XLOOKUP(Orders[[#This Row],[Customer ID]],Customers!$A$1:$A$1001,Customers!$I$1:$I$1001,,0)</f>
        <v>#NAME?</v>
      </c>
    </row>
    <row r="332" spans="1:16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e">
        <f ca="1">_xlfn.XLOOKUP(C332,Customers!$A$1:$A$1001,Customers!$B$1:$B$1001,,0)</f>
        <v>#NAME?</v>
      </c>
      <c r="G332" s="2" t="e">
        <f ca="1">IF(_xlfn.XLOOKUP(C332,Customers!$A$1:$A$1001,Customers!$C$1:$C$1001,,0)=0,"",_xlfn.XLOOKUP(C332,Customers!$A$1:$A$1001,Customers!$C$1:$C$1001,,0))</f>
        <v>#NAME?</v>
      </c>
      <c r="H332" s="2" t="e">
        <f ca="1">_xlfn.XLOOKUP(C332,Customers!$A$1:$A$1001,Customers!$G$1:$G$1001,,0)</f>
        <v>#NAME?</v>
      </c>
      <c r="I332" t="str">
        <f>INDEX(Products!$A$1:$G$49,MATCH(Orders!$D332,Products!$A$1:$A$49,0),MATCH(Orders!I$1,Products!$A$1:$G$1,0))</f>
        <v>Rob</v>
      </c>
      <c r="J332" t="str">
        <f>INDEX(Products!$A$1:$G$49,MATCH(Orders!$D332,Products!$A$1:$A$49,0),MATCH(Orders!J$1,Products!$A$1:$G$1,0))</f>
        <v>D</v>
      </c>
      <c r="K332" s="4">
        <f>INDEX(Products!$A$1:$G$49,MATCH(Orders!$D332,Products!$A$1:$A$49,0),MATCH(Orders!K$1,Products!$A$1:$G$1,0))</f>
        <v>0.5</v>
      </c>
      <c r="L332" s="5">
        <f>INDEX(Products!$A$1:$G$49,MATCH(Orders!$D332,Products!$A$1:$A$49,0),MATCH(Orders!L$1,Products!$A$1:$G$1,0))</f>
        <v>5.3699999999999992</v>
      </c>
      <c r="M332" s="5">
        <f t="shared" si="15"/>
        <v>16.11</v>
      </c>
      <c r="N332" t="str">
        <f t="shared" si="16"/>
        <v>Robusta</v>
      </c>
      <c r="O332" t="str">
        <f t="shared" si="17"/>
        <v>Dark</v>
      </c>
      <c r="P332" t="e">
        <f ca="1">_xlfn.XLOOKUP(Orders[[#This Row],[Customer ID]],Customers!$A$1:$A$1001,Customers!$I$1:$I$1001,,0)</f>
        <v>#NAME?</v>
      </c>
    </row>
    <row r="333" spans="1:16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e">
        <f ca="1">_xlfn.XLOOKUP(C333,Customers!$A$1:$A$1001,Customers!$B$1:$B$1001,,0)</f>
        <v>#NAME?</v>
      </c>
      <c r="G333" s="2" t="e">
        <f ca="1">IF(_xlfn.XLOOKUP(C333,Customers!$A$1:$A$1001,Customers!$C$1:$C$1001,,0)=0,"",_xlfn.XLOOKUP(C333,Customers!$A$1:$A$1001,Customers!$C$1:$C$1001,,0))</f>
        <v>#NAME?</v>
      </c>
      <c r="H333" s="2" t="e">
        <f ca="1">_xlfn.XLOOKUP(C333,Customers!$A$1:$A$1001,Customers!$G$1:$G$1001,,0)</f>
        <v>#NAME?</v>
      </c>
      <c r="I333" t="str">
        <f>INDEX(Products!$A$1:$G$49,MATCH(Orders!$D333,Products!$A$1:$A$49,0),MATCH(Orders!I$1,Products!$A$1:$G$1,0))</f>
        <v>Rob</v>
      </c>
      <c r="J333" t="str">
        <f>INDEX(Products!$A$1:$G$49,MATCH(Orders!$D333,Products!$A$1:$A$49,0),MATCH(Orders!J$1,Products!$A$1:$G$1,0))</f>
        <v>M</v>
      </c>
      <c r="K333" s="4">
        <f>INDEX(Products!$A$1:$G$49,MATCH(Orders!$D333,Products!$A$1:$A$49,0),MATCH(Orders!K$1,Products!$A$1:$G$1,0))</f>
        <v>2.5</v>
      </c>
      <c r="L333" s="5">
        <f>INDEX(Products!$A$1:$G$49,MATCH(Orders!$D333,Products!$A$1:$A$49,0),MATCH(Orders!L$1,Products!$A$1:$G$1,0))</f>
        <v>22.884999999999998</v>
      </c>
      <c r="M333" s="5">
        <f t="shared" si="15"/>
        <v>22.884999999999998</v>
      </c>
      <c r="N333" t="str">
        <f t="shared" si="16"/>
        <v>Robusta</v>
      </c>
      <c r="O333" t="str">
        <f t="shared" si="17"/>
        <v>Medium</v>
      </c>
      <c r="P333" t="e">
        <f ca="1">_xlfn.XLOOKUP(Orders[[#This Row],[Customer ID]],Customers!$A$1:$A$1001,Customers!$I$1:$I$1001,,0)</f>
        <v>#NAME?</v>
      </c>
    </row>
    <row r="334" spans="1:16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e">
        <f ca="1">_xlfn.XLOOKUP(C334,Customers!$A$1:$A$1001,Customers!$B$1:$B$1001,,0)</f>
        <v>#NAME?</v>
      </c>
      <c r="G334" s="2" t="e">
        <f ca="1">IF(_xlfn.XLOOKUP(C334,Customers!$A$1:$A$1001,Customers!$C$1:$C$1001,,0)=0,"",_xlfn.XLOOKUP(C334,Customers!$A$1:$A$1001,Customers!$C$1:$C$1001,,0))</f>
        <v>#NAME?</v>
      </c>
      <c r="H334" s="2" t="e">
        <f ca="1">_xlfn.XLOOKUP(C334,Customers!$A$1:$A$1001,Customers!$G$1:$G$1001,,0)</f>
        <v>#NAME?</v>
      </c>
      <c r="I334" t="str">
        <f>INDEX(Products!$A$1:$G$49,MATCH(Orders!$D334,Products!$A$1:$A$49,0),MATCH(Orders!I$1,Products!$A$1:$G$1,0))</f>
        <v>Ara</v>
      </c>
      <c r="J334" t="str">
        <f>INDEX(Products!$A$1:$G$49,MATCH(Orders!$D334,Products!$A$1:$A$49,0),MATCH(Orders!J$1,Products!$A$1:$G$1,0))</f>
        <v>D</v>
      </c>
      <c r="K334" s="4">
        <f>INDEX(Products!$A$1:$G$49,MATCH(Orders!$D334,Products!$A$1:$A$49,0),MATCH(Orders!K$1,Products!$A$1:$G$1,0))</f>
        <v>0.5</v>
      </c>
      <c r="L334" s="5">
        <f>INDEX(Products!$A$1:$G$49,MATCH(Orders!$D334,Products!$A$1:$A$49,0),MATCH(Orders!L$1,Products!$A$1:$G$1,0))</f>
        <v>5.97</v>
      </c>
      <c r="M334" s="5">
        <f t="shared" si="15"/>
        <v>17.91</v>
      </c>
      <c r="N334" t="str">
        <f t="shared" si="16"/>
        <v>Arabica</v>
      </c>
      <c r="O334" t="str">
        <f t="shared" si="17"/>
        <v>Dark</v>
      </c>
      <c r="P334" t="e">
        <f ca="1">_xlfn.XLOOKUP(Orders[[#This Row],[Customer ID]],Customers!$A$1:$A$1001,Customers!$I$1:$I$1001,,0)</f>
        <v>#NAME?</v>
      </c>
    </row>
    <row r="335" spans="1:16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e">
        <f ca="1">_xlfn.XLOOKUP(C335,Customers!$A$1:$A$1001,Customers!$B$1:$B$1001,,0)</f>
        <v>#NAME?</v>
      </c>
      <c r="G335" s="2" t="e">
        <f ca="1">IF(_xlfn.XLOOKUP(C335,Customers!$A$1:$A$1001,Customers!$C$1:$C$1001,,0)=0,"",_xlfn.XLOOKUP(C335,Customers!$A$1:$A$1001,Customers!$C$1:$C$1001,,0))</f>
        <v>#NAME?</v>
      </c>
      <c r="H335" s="2" t="e">
        <f ca="1">_xlfn.XLOOKUP(C335,Customers!$A$1:$A$1001,Customers!$G$1:$G$1001,,0)</f>
        <v>#NAME?</v>
      </c>
      <c r="I335" t="str">
        <f>INDEX(Products!$A$1:$G$49,MATCH(Orders!$D335,Products!$A$1:$A$49,0),MATCH(Orders!I$1,Products!$A$1:$G$1,0))</f>
        <v>Rob</v>
      </c>
      <c r="J335" t="str">
        <f>INDEX(Products!$A$1:$G$49,MATCH(Orders!$D335,Products!$A$1:$A$49,0),MATCH(Orders!J$1,Products!$A$1:$G$1,0))</f>
        <v>M</v>
      </c>
      <c r="K335" s="4">
        <f>INDEX(Products!$A$1:$G$49,MATCH(Orders!$D335,Products!$A$1:$A$49,0),MATCH(Orders!K$1,Products!$A$1:$G$1,0))</f>
        <v>0.5</v>
      </c>
      <c r="L335" s="5">
        <f>INDEX(Products!$A$1:$G$49,MATCH(Orders!$D335,Products!$A$1:$A$49,0),MATCH(Orders!L$1,Products!$A$1:$G$1,0))</f>
        <v>5.97</v>
      </c>
      <c r="M335" s="5">
        <f t="shared" si="15"/>
        <v>23.88</v>
      </c>
      <c r="N335" t="str">
        <f t="shared" si="16"/>
        <v>Robusta</v>
      </c>
      <c r="O335" t="str">
        <f t="shared" si="17"/>
        <v>Medium</v>
      </c>
      <c r="P335" t="e">
        <f ca="1">_xlfn.XLOOKUP(Orders[[#This Row],[Customer ID]],Customers!$A$1:$A$1001,Customers!$I$1:$I$1001,,0)</f>
        <v>#NAME?</v>
      </c>
    </row>
    <row r="336" spans="1:16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e">
        <f ca="1">_xlfn.XLOOKUP(C336,Customers!$A$1:$A$1001,Customers!$B$1:$B$1001,,0)</f>
        <v>#NAME?</v>
      </c>
      <c r="G336" s="2" t="e">
        <f ca="1">IF(_xlfn.XLOOKUP(C336,Customers!$A$1:$A$1001,Customers!$C$1:$C$1001,,0)=0,"",_xlfn.XLOOKUP(C336,Customers!$A$1:$A$1001,Customers!$C$1:$C$1001,,0))</f>
        <v>#NAME?</v>
      </c>
      <c r="H336" s="2" t="e">
        <f ca="1">_xlfn.XLOOKUP(C336,Customers!$A$1:$A$1001,Customers!$G$1:$G$1001,,0)</f>
        <v>#NAME?</v>
      </c>
      <c r="I336" t="str">
        <f>INDEX(Products!$A$1:$G$49,MATCH(Orders!$D336,Products!$A$1:$A$49,0),MATCH(Orders!I$1,Products!$A$1:$G$1,0))</f>
        <v>Rob</v>
      </c>
      <c r="J336" t="str">
        <f>INDEX(Products!$A$1:$G$49,MATCH(Orders!$D336,Products!$A$1:$A$49,0),MATCH(Orders!J$1,Products!$A$1:$G$1,0))</f>
        <v>L</v>
      </c>
      <c r="K336" s="4">
        <f>INDEX(Products!$A$1:$G$49,MATCH(Orders!$D336,Products!$A$1:$A$49,0),MATCH(Orders!K$1,Products!$A$1:$G$1,0))</f>
        <v>1</v>
      </c>
      <c r="L336" s="5">
        <f>INDEX(Products!$A$1:$G$49,MATCH(Orders!$D336,Products!$A$1:$A$49,0),MATCH(Orders!L$1,Products!$A$1:$G$1,0))</f>
        <v>11.95</v>
      </c>
      <c r="M336" s="5">
        <f t="shared" si="15"/>
        <v>59.75</v>
      </c>
      <c r="N336" t="str">
        <f t="shared" si="16"/>
        <v>Robusta</v>
      </c>
      <c r="O336" t="str">
        <f t="shared" si="17"/>
        <v>Light</v>
      </c>
      <c r="P336" t="e">
        <f ca="1">_xlfn.XLOOKUP(Orders[[#This Row],[Customer ID]],Customers!$A$1:$A$1001,Customers!$I$1:$I$1001,,0)</f>
        <v>#NAME?</v>
      </c>
    </row>
    <row r="337" spans="1:16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e">
        <f ca="1">_xlfn.XLOOKUP(C337,Customers!$A$1:$A$1001,Customers!$B$1:$B$1001,,0)</f>
        <v>#NAME?</v>
      </c>
      <c r="G337" s="2" t="e">
        <f ca="1">IF(_xlfn.XLOOKUP(C337,Customers!$A$1:$A$1001,Customers!$C$1:$C$1001,,0)=0,"",_xlfn.XLOOKUP(C337,Customers!$A$1:$A$1001,Customers!$C$1:$C$1001,,0))</f>
        <v>#NAME?</v>
      </c>
      <c r="H337" s="2" t="e">
        <f ca="1">_xlfn.XLOOKUP(C337,Customers!$A$1:$A$1001,Customers!$G$1:$G$1001,,0)</f>
        <v>#NAME?</v>
      </c>
      <c r="I337" t="str">
        <f>INDEX(Products!$A$1:$G$49,MATCH(Orders!$D337,Products!$A$1:$A$49,0),MATCH(Orders!I$1,Products!$A$1:$G$1,0))</f>
        <v>Lib</v>
      </c>
      <c r="J337" t="str">
        <f>INDEX(Products!$A$1:$G$49,MATCH(Orders!$D337,Products!$A$1:$A$49,0),MATCH(Orders!J$1,Products!$A$1:$G$1,0))</f>
        <v>L</v>
      </c>
      <c r="K337" s="4">
        <f>INDEX(Products!$A$1:$G$49,MATCH(Orders!$D337,Products!$A$1:$A$49,0),MATCH(Orders!K$1,Products!$A$1:$G$1,0))</f>
        <v>0.2</v>
      </c>
      <c r="L337" s="5">
        <f>INDEX(Products!$A$1:$G$49,MATCH(Orders!$D337,Products!$A$1:$A$49,0),MATCH(Orders!L$1,Products!$A$1:$G$1,0))</f>
        <v>4.7549999999999999</v>
      </c>
      <c r="M337" s="5">
        <f t="shared" si="15"/>
        <v>28.53</v>
      </c>
      <c r="N337" t="str">
        <f t="shared" si="16"/>
        <v>Liberica</v>
      </c>
      <c r="O337" t="str">
        <f t="shared" si="17"/>
        <v>Light</v>
      </c>
      <c r="P337" t="e">
        <f ca="1">_xlfn.XLOOKUP(Orders[[#This Row],[Customer ID]],Customers!$A$1:$A$1001,Customers!$I$1:$I$1001,,0)</f>
        <v>#NAME?</v>
      </c>
    </row>
    <row r="338" spans="1:16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e">
        <f ca="1">_xlfn.XLOOKUP(C338,Customers!$A$1:$A$1001,Customers!$B$1:$B$1001,,0)</f>
        <v>#NAME?</v>
      </c>
      <c r="G338" s="2" t="e">
        <f ca="1">IF(_xlfn.XLOOKUP(C338,Customers!$A$1:$A$1001,Customers!$C$1:$C$1001,,0)=0,"",_xlfn.XLOOKUP(C338,Customers!$A$1:$A$1001,Customers!$C$1:$C$1001,,0))</f>
        <v>#NAME?</v>
      </c>
      <c r="H338" s="2" t="e">
        <f ca="1">_xlfn.XLOOKUP(C338,Customers!$A$1:$A$1001,Customers!$G$1:$G$1001,,0)</f>
        <v>#NAME?</v>
      </c>
      <c r="I338" t="str">
        <f>INDEX(Products!$A$1:$G$49,MATCH(Orders!$D338,Products!$A$1:$A$49,0),MATCH(Orders!I$1,Products!$A$1:$G$1,0))</f>
        <v>Ara</v>
      </c>
      <c r="J338" t="str">
        <f>INDEX(Products!$A$1:$G$49,MATCH(Orders!$D338,Products!$A$1:$A$49,0),MATCH(Orders!J$1,Products!$A$1:$G$1,0))</f>
        <v>M</v>
      </c>
      <c r="K338" s="4">
        <f>INDEX(Products!$A$1:$G$49,MATCH(Orders!$D338,Products!$A$1:$A$49,0),MATCH(Orders!K$1,Products!$A$1:$G$1,0))</f>
        <v>1</v>
      </c>
      <c r="L338" s="5">
        <f>INDEX(Products!$A$1:$G$49,MATCH(Orders!$D338,Products!$A$1:$A$49,0),MATCH(Orders!L$1,Products!$A$1:$G$1,0))</f>
        <v>11.25</v>
      </c>
      <c r="M338" s="5">
        <f t="shared" si="15"/>
        <v>45</v>
      </c>
      <c r="N338" t="str">
        <f t="shared" si="16"/>
        <v>Arabica</v>
      </c>
      <c r="O338" t="str">
        <f t="shared" si="17"/>
        <v>Medium</v>
      </c>
      <c r="P338" t="e">
        <f ca="1">_xlfn.XLOOKUP(Orders[[#This Row],[Customer ID]],Customers!$A$1:$A$1001,Customers!$I$1:$I$1001,,0)</f>
        <v>#NAME?</v>
      </c>
    </row>
    <row r="339" spans="1:16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e">
        <f ca="1">_xlfn.XLOOKUP(C339,Customers!$A$1:$A$1001,Customers!$B$1:$B$1001,,0)</f>
        <v>#NAME?</v>
      </c>
      <c r="G339" s="2" t="e">
        <f ca="1">IF(_xlfn.XLOOKUP(C339,Customers!$A$1:$A$1001,Customers!$C$1:$C$1001,,0)=0,"",_xlfn.XLOOKUP(C339,Customers!$A$1:$A$1001,Customers!$C$1:$C$1001,,0))</f>
        <v>#NAME?</v>
      </c>
      <c r="H339" s="2" t="e">
        <f ca="1">_xlfn.XLOOKUP(C339,Customers!$A$1:$A$1001,Customers!$G$1:$G$1001,,0)</f>
        <v>#NAME?</v>
      </c>
      <c r="I339" t="str">
        <f>INDEX(Products!$A$1:$G$49,MATCH(Orders!$D339,Products!$A$1:$A$49,0),MATCH(Orders!I$1,Products!$A$1:$G$1,0))</f>
        <v>Exc</v>
      </c>
      <c r="J339" t="str">
        <f>INDEX(Products!$A$1:$G$49,MATCH(Orders!$D339,Products!$A$1:$A$49,0),MATCH(Orders!J$1,Products!$A$1:$G$1,0))</f>
        <v>D</v>
      </c>
      <c r="K339" s="4">
        <f>INDEX(Products!$A$1:$G$49,MATCH(Orders!$D339,Products!$A$1:$A$49,0),MATCH(Orders!K$1,Products!$A$1:$G$1,0))</f>
        <v>2.5</v>
      </c>
      <c r="L339" s="5">
        <f>INDEX(Products!$A$1:$G$49,MATCH(Orders!$D339,Products!$A$1:$A$49,0),MATCH(Orders!L$1,Products!$A$1:$G$1,0))</f>
        <v>27.945</v>
      </c>
      <c r="M339" s="5">
        <f t="shared" si="15"/>
        <v>55.89</v>
      </c>
      <c r="N339" t="str">
        <f t="shared" si="16"/>
        <v>Excelsa</v>
      </c>
      <c r="O339" t="str">
        <f t="shared" si="17"/>
        <v>Dark</v>
      </c>
      <c r="P339" t="e">
        <f ca="1">_xlfn.XLOOKUP(Orders[[#This Row],[Customer ID]],Customers!$A$1:$A$1001,Customers!$I$1:$I$1001,,0)</f>
        <v>#NAME?</v>
      </c>
    </row>
    <row r="340" spans="1:16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e">
        <f ca="1">_xlfn.XLOOKUP(C340,Customers!$A$1:$A$1001,Customers!$B$1:$B$1001,,0)</f>
        <v>#NAME?</v>
      </c>
      <c r="G340" s="2" t="e">
        <f ca="1">IF(_xlfn.XLOOKUP(C340,Customers!$A$1:$A$1001,Customers!$C$1:$C$1001,,0)=0,"",_xlfn.XLOOKUP(C340,Customers!$A$1:$A$1001,Customers!$C$1:$C$1001,,0))</f>
        <v>#NAME?</v>
      </c>
      <c r="H340" s="2" t="e">
        <f ca="1">_xlfn.XLOOKUP(C340,Customers!$A$1:$A$1001,Customers!$G$1:$G$1001,,0)</f>
        <v>#NAME?</v>
      </c>
      <c r="I340" t="str">
        <f>INDEX(Products!$A$1:$G$49,MATCH(Orders!$D340,Products!$A$1:$A$49,0),MATCH(Orders!I$1,Products!$A$1:$G$1,0))</f>
        <v>Exc</v>
      </c>
      <c r="J340" t="str">
        <f>INDEX(Products!$A$1:$G$49,MATCH(Orders!$D340,Products!$A$1:$A$49,0),MATCH(Orders!J$1,Products!$A$1:$G$1,0))</f>
        <v>L</v>
      </c>
      <c r="K340" s="4">
        <f>INDEX(Products!$A$1:$G$49,MATCH(Orders!$D340,Products!$A$1:$A$49,0),MATCH(Orders!K$1,Products!$A$1:$G$1,0))</f>
        <v>1</v>
      </c>
      <c r="L340" s="5">
        <f>INDEX(Products!$A$1:$G$49,MATCH(Orders!$D340,Products!$A$1:$A$49,0),MATCH(Orders!L$1,Products!$A$1:$G$1,0))</f>
        <v>14.85</v>
      </c>
      <c r="M340" s="5">
        <f t="shared" si="15"/>
        <v>59.4</v>
      </c>
      <c r="N340" t="str">
        <f t="shared" si="16"/>
        <v>Excelsa</v>
      </c>
      <c r="O340" t="str">
        <f t="shared" si="17"/>
        <v>Light</v>
      </c>
      <c r="P340" t="e">
        <f ca="1">_xlfn.XLOOKUP(Orders[[#This Row],[Customer ID]],Customers!$A$1:$A$1001,Customers!$I$1:$I$1001,,0)</f>
        <v>#NAME?</v>
      </c>
    </row>
    <row r="341" spans="1:16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e">
        <f ca="1">_xlfn.XLOOKUP(C341,Customers!$A$1:$A$1001,Customers!$B$1:$B$1001,,0)</f>
        <v>#NAME?</v>
      </c>
      <c r="G341" s="2" t="e">
        <f ca="1">IF(_xlfn.XLOOKUP(C341,Customers!$A$1:$A$1001,Customers!$C$1:$C$1001,,0)=0,"",_xlfn.XLOOKUP(C341,Customers!$A$1:$A$1001,Customers!$C$1:$C$1001,,0))</f>
        <v>#NAME?</v>
      </c>
      <c r="H341" s="2" t="e">
        <f ca="1">_xlfn.XLOOKUP(C341,Customers!$A$1:$A$1001,Customers!$G$1:$G$1001,,0)</f>
        <v>#NAME?</v>
      </c>
      <c r="I341" t="str">
        <f>INDEX(Products!$A$1:$G$49,MATCH(Orders!$D341,Products!$A$1:$A$49,0),MATCH(Orders!I$1,Products!$A$1:$G$1,0))</f>
        <v>Exc</v>
      </c>
      <c r="J341" t="str">
        <f>INDEX(Products!$A$1:$G$49,MATCH(Orders!$D341,Products!$A$1:$A$49,0),MATCH(Orders!J$1,Products!$A$1:$G$1,0))</f>
        <v>D</v>
      </c>
      <c r="K341" s="4">
        <f>INDEX(Products!$A$1:$G$49,MATCH(Orders!$D341,Products!$A$1:$A$49,0),MATCH(Orders!K$1,Products!$A$1:$G$1,0))</f>
        <v>0.2</v>
      </c>
      <c r="L341" s="5">
        <f>INDEX(Products!$A$1:$G$49,MATCH(Orders!$D341,Products!$A$1:$A$49,0),MATCH(Orders!L$1,Products!$A$1:$G$1,0))</f>
        <v>3.645</v>
      </c>
      <c r="M341" s="5">
        <f t="shared" si="15"/>
        <v>7.29</v>
      </c>
      <c r="N341" t="str">
        <f t="shared" si="16"/>
        <v>Excelsa</v>
      </c>
      <c r="O341" t="str">
        <f t="shared" si="17"/>
        <v>Dark</v>
      </c>
      <c r="P341" t="e">
        <f ca="1">_xlfn.XLOOKUP(Orders[[#This Row],[Customer ID]],Customers!$A$1:$A$1001,Customers!$I$1:$I$1001,,0)</f>
        <v>#NAME?</v>
      </c>
    </row>
    <row r="342" spans="1:16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e">
        <f ca="1">_xlfn.XLOOKUP(C342,Customers!$A$1:$A$1001,Customers!$B$1:$B$1001,,0)</f>
        <v>#NAME?</v>
      </c>
      <c r="G342" s="2" t="e">
        <f ca="1">IF(_xlfn.XLOOKUP(C342,Customers!$A$1:$A$1001,Customers!$C$1:$C$1001,,0)=0,"",_xlfn.XLOOKUP(C342,Customers!$A$1:$A$1001,Customers!$C$1:$C$1001,,0))</f>
        <v>#NAME?</v>
      </c>
      <c r="H342" s="2" t="e">
        <f ca="1">_xlfn.XLOOKUP(C342,Customers!$A$1:$A$1001,Customers!$G$1:$G$1001,,0)</f>
        <v>#NAME?</v>
      </c>
      <c r="I342" t="str">
        <f>INDEX(Products!$A$1:$G$49,MATCH(Orders!$D342,Products!$A$1:$A$49,0),MATCH(Orders!I$1,Products!$A$1:$G$1,0))</f>
        <v>Exc</v>
      </c>
      <c r="J342" t="str">
        <f>INDEX(Products!$A$1:$G$49,MATCH(Orders!$D342,Products!$A$1:$A$49,0),MATCH(Orders!J$1,Products!$A$1:$G$1,0))</f>
        <v>D</v>
      </c>
      <c r="K342" s="4">
        <f>INDEX(Products!$A$1:$G$49,MATCH(Orders!$D342,Products!$A$1:$A$49,0),MATCH(Orders!K$1,Products!$A$1:$G$1,0))</f>
        <v>0.5</v>
      </c>
      <c r="L342" s="5">
        <f>INDEX(Products!$A$1:$G$49,MATCH(Orders!$D342,Products!$A$1:$A$49,0),MATCH(Orders!L$1,Products!$A$1:$G$1,0))</f>
        <v>7.29</v>
      </c>
      <c r="M342" s="5">
        <f t="shared" si="15"/>
        <v>7.29</v>
      </c>
      <c r="N342" t="str">
        <f t="shared" si="16"/>
        <v>Excelsa</v>
      </c>
      <c r="O342" t="str">
        <f t="shared" si="17"/>
        <v>Dark</v>
      </c>
      <c r="P342" t="e">
        <f ca="1">_xlfn.XLOOKUP(Orders[[#This Row],[Customer ID]],Customers!$A$1:$A$1001,Customers!$I$1:$I$1001,,0)</f>
        <v>#NAME?</v>
      </c>
    </row>
    <row r="343" spans="1:16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e">
        <f ca="1">_xlfn.XLOOKUP(C343,Customers!$A$1:$A$1001,Customers!$B$1:$B$1001,,0)</f>
        <v>#NAME?</v>
      </c>
      <c r="G343" s="2" t="e">
        <f ca="1">IF(_xlfn.XLOOKUP(C343,Customers!$A$1:$A$1001,Customers!$C$1:$C$1001,,0)=0,"",_xlfn.XLOOKUP(C343,Customers!$A$1:$A$1001,Customers!$C$1:$C$1001,,0))</f>
        <v>#NAME?</v>
      </c>
      <c r="H343" s="2" t="e">
        <f ca="1">_xlfn.XLOOKUP(C343,Customers!$A$1:$A$1001,Customers!$G$1:$G$1001,,0)</f>
        <v>#NAME?</v>
      </c>
      <c r="I343" t="str">
        <f>INDEX(Products!$A$1:$G$49,MATCH(Orders!$D343,Products!$A$1:$A$49,0),MATCH(Orders!I$1,Products!$A$1:$G$1,0))</f>
        <v>Exc</v>
      </c>
      <c r="J343" t="str">
        <f>INDEX(Products!$A$1:$G$49,MATCH(Orders!$D343,Products!$A$1:$A$49,0),MATCH(Orders!J$1,Products!$A$1:$G$1,0))</f>
        <v>L</v>
      </c>
      <c r="K343" s="4">
        <f>INDEX(Products!$A$1:$G$49,MATCH(Orders!$D343,Products!$A$1:$A$49,0),MATCH(Orders!K$1,Products!$A$1:$G$1,0))</f>
        <v>0.5</v>
      </c>
      <c r="L343" s="5">
        <f>INDEX(Products!$A$1:$G$49,MATCH(Orders!$D343,Products!$A$1:$A$49,0),MATCH(Orders!L$1,Products!$A$1:$G$1,0))</f>
        <v>8.91</v>
      </c>
      <c r="M343" s="5">
        <f t="shared" si="15"/>
        <v>17.82</v>
      </c>
      <c r="N343" t="str">
        <f t="shared" si="16"/>
        <v>Excelsa</v>
      </c>
      <c r="O343" t="str">
        <f t="shared" si="17"/>
        <v>Light</v>
      </c>
      <c r="P343" t="e">
        <f ca="1">_xlfn.XLOOKUP(Orders[[#This Row],[Customer ID]],Customers!$A$1:$A$1001,Customers!$I$1:$I$1001,,0)</f>
        <v>#NAME?</v>
      </c>
    </row>
    <row r="344" spans="1:16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e">
        <f ca="1">_xlfn.XLOOKUP(C344,Customers!$A$1:$A$1001,Customers!$B$1:$B$1001,,0)</f>
        <v>#NAME?</v>
      </c>
      <c r="G344" s="2" t="e">
        <f ca="1">IF(_xlfn.XLOOKUP(C344,Customers!$A$1:$A$1001,Customers!$C$1:$C$1001,,0)=0,"",_xlfn.XLOOKUP(C344,Customers!$A$1:$A$1001,Customers!$C$1:$C$1001,,0))</f>
        <v>#NAME?</v>
      </c>
      <c r="H344" s="2" t="e">
        <f ca="1">_xlfn.XLOOKUP(C344,Customers!$A$1:$A$1001,Customers!$G$1:$G$1001,,0)</f>
        <v>#NAME?</v>
      </c>
      <c r="I344" t="str">
        <f>INDEX(Products!$A$1:$G$49,MATCH(Orders!$D344,Products!$A$1:$A$49,0),MATCH(Orders!I$1,Products!$A$1:$G$1,0))</f>
        <v>Lib</v>
      </c>
      <c r="J344" t="str">
        <f>INDEX(Products!$A$1:$G$49,MATCH(Orders!$D344,Products!$A$1:$A$49,0),MATCH(Orders!J$1,Products!$A$1:$G$1,0))</f>
        <v>D</v>
      </c>
      <c r="K344" s="4">
        <f>INDEX(Products!$A$1:$G$49,MATCH(Orders!$D344,Products!$A$1:$A$49,0),MATCH(Orders!K$1,Products!$A$1:$G$1,0))</f>
        <v>0.5</v>
      </c>
      <c r="L344" s="5">
        <f>INDEX(Products!$A$1:$G$49,MATCH(Orders!$D344,Products!$A$1:$A$49,0),MATCH(Orders!L$1,Products!$A$1:$G$1,0))</f>
        <v>7.77</v>
      </c>
      <c r="M344" s="5">
        <f t="shared" si="15"/>
        <v>38.849999999999994</v>
      </c>
      <c r="N344" t="str">
        <f t="shared" si="16"/>
        <v>Liberica</v>
      </c>
      <c r="O344" t="str">
        <f t="shared" si="17"/>
        <v>Dark</v>
      </c>
      <c r="P344" t="e">
        <f ca="1">_xlfn.XLOOKUP(Orders[[#This Row],[Customer ID]],Customers!$A$1:$A$1001,Customers!$I$1:$I$1001,,0)</f>
        <v>#NAME?</v>
      </c>
    </row>
    <row r="345" spans="1:16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e">
        <f ca="1">_xlfn.XLOOKUP(C345,Customers!$A$1:$A$1001,Customers!$B$1:$B$1001,,0)</f>
        <v>#NAME?</v>
      </c>
      <c r="G345" s="2" t="e">
        <f ca="1">IF(_xlfn.XLOOKUP(C345,Customers!$A$1:$A$1001,Customers!$C$1:$C$1001,,0)=0,"",_xlfn.XLOOKUP(C345,Customers!$A$1:$A$1001,Customers!$C$1:$C$1001,,0))</f>
        <v>#NAME?</v>
      </c>
      <c r="H345" s="2" t="e">
        <f ca="1">_xlfn.XLOOKUP(C345,Customers!$A$1:$A$1001,Customers!$G$1:$G$1001,,0)</f>
        <v>#NAME?</v>
      </c>
      <c r="I345" t="str">
        <f>INDEX(Products!$A$1:$G$49,MATCH(Orders!$D345,Products!$A$1:$A$49,0),MATCH(Orders!I$1,Products!$A$1:$G$1,0))</f>
        <v>Rob</v>
      </c>
      <c r="J345" t="str">
        <f>INDEX(Products!$A$1:$G$49,MATCH(Orders!$D345,Products!$A$1:$A$49,0),MATCH(Orders!J$1,Products!$A$1:$G$1,0))</f>
        <v>D</v>
      </c>
      <c r="K345" s="4">
        <f>INDEX(Products!$A$1:$G$49,MATCH(Orders!$D345,Products!$A$1:$A$49,0),MATCH(Orders!K$1,Products!$A$1:$G$1,0))</f>
        <v>0.5</v>
      </c>
      <c r="L345" s="5">
        <f>INDEX(Products!$A$1:$G$49,MATCH(Orders!$D345,Products!$A$1:$A$49,0),MATCH(Orders!L$1,Products!$A$1:$G$1,0))</f>
        <v>5.3699999999999992</v>
      </c>
      <c r="M345" s="5">
        <f t="shared" si="15"/>
        <v>32.22</v>
      </c>
      <c r="N345" t="str">
        <f t="shared" si="16"/>
        <v>Robusta</v>
      </c>
      <c r="O345" t="str">
        <f t="shared" si="17"/>
        <v>Dark</v>
      </c>
      <c r="P345" t="e">
        <f ca="1">_xlfn.XLOOKUP(Orders[[#This Row],[Customer ID]],Customers!$A$1:$A$1001,Customers!$I$1:$I$1001,,0)</f>
        <v>#NAME?</v>
      </c>
    </row>
    <row r="346" spans="1:16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e">
        <f ca="1">_xlfn.XLOOKUP(C346,Customers!$A$1:$A$1001,Customers!$B$1:$B$1001,,0)</f>
        <v>#NAME?</v>
      </c>
      <c r="G346" s="2" t="e">
        <f ca="1">IF(_xlfn.XLOOKUP(C346,Customers!$A$1:$A$1001,Customers!$C$1:$C$1001,,0)=0,"",_xlfn.XLOOKUP(C346,Customers!$A$1:$A$1001,Customers!$C$1:$C$1001,,0))</f>
        <v>#NAME?</v>
      </c>
      <c r="H346" s="2" t="e">
        <f ca="1">_xlfn.XLOOKUP(C346,Customers!$A$1:$A$1001,Customers!$G$1:$G$1001,,0)</f>
        <v>#NAME?</v>
      </c>
      <c r="I346" t="str">
        <f>INDEX(Products!$A$1:$G$49,MATCH(Orders!$D346,Products!$A$1:$A$49,0),MATCH(Orders!I$1,Products!$A$1:$G$1,0))</f>
        <v>Rob</v>
      </c>
      <c r="J346" t="str">
        <f>INDEX(Products!$A$1:$G$49,MATCH(Orders!$D346,Products!$A$1:$A$49,0),MATCH(Orders!J$1,Products!$A$1:$G$1,0))</f>
        <v>M</v>
      </c>
      <c r="K346" s="4">
        <f>INDEX(Products!$A$1:$G$49,MATCH(Orders!$D346,Products!$A$1:$A$49,0),MATCH(Orders!K$1,Products!$A$1:$G$1,0))</f>
        <v>1</v>
      </c>
      <c r="L346" s="5">
        <f>INDEX(Products!$A$1:$G$49,MATCH(Orders!$D346,Products!$A$1:$A$49,0),MATCH(Orders!L$1,Products!$A$1:$G$1,0))</f>
        <v>9.9499999999999993</v>
      </c>
      <c r="M346" s="5">
        <f t="shared" si="15"/>
        <v>19.899999999999999</v>
      </c>
      <c r="N346" t="str">
        <f t="shared" si="16"/>
        <v>Robusta</v>
      </c>
      <c r="O346" t="str">
        <f t="shared" si="17"/>
        <v>Medium</v>
      </c>
      <c r="P346" t="e">
        <f ca="1">_xlfn.XLOOKUP(Orders[[#This Row],[Customer ID]],Customers!$A$1:$A$1001,Customers!$I$1:$I$1001,,0)</f>
        <v>#NAME?</v>
      </c>
    </row>
    <row r="347" spans="1:16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e">
        <f ca="1">_xlfn.XLOOKUP(C347,Customers!$A$1:$A$1001,Customers!$B$1:$B$1001,,0)</f>
        <v>#NAME?</v>
      </c>
      <c r="G347" s="2" t="e">
        <f ca="1">IF(_xlfn.XLOOKUP(C347,Customers!$A$1:$A$1001,Customers!$C$1:$C$1001,,0)=0,"",_xlfn.XLOOKUP(C347,Customers!$A$1:$A$1001,Customers!$C$1:$C$1001,,0))</f>
        <v>#NAME?</v>
      </c>
      <c r="H347" s="2" t="e">
        <f ca="1">_xlfn.XLOOKUP(C347,Customers!$A$1:$A$1001,Customers!$G$1:$G$1001,,0)</f>
        <v>#NAME?</v>
      </c>
      <c r="I347" t="str">
        <f>INDEX(Products!$A$1:$G$49,MATCH(Orders!$D347,Products!$A$1:$A$49,0),MATCH(Orders!I$1,Products!$A$1:$G$1,0))</f>
        <v>Rob</v>
      </c>
      <c r="J347" t="str">
        <f>INDEX(Products!$A$1:$G$49,MATCH(Orders!$D347,Products!$A$1:$A$49,0),MATCH(Orders!J$1,Products!$A$1:$G$1,0))</f>
        <v>L</v>
      </c>
      <c r="K347" s="4">
        <f>INDEX(Products!$A$1:$G$49,MATCH(Orders!$D347,Products!$A$1:$A$49,0),MATCH(Orders!K$1,Products!$A$1:$G$1,0))</f>
        <v>1</v>
      </c>
      <c r="L347" s="5">
        <f>INDEX(Products!$A$1:$G$49,MATCH(Orders!$D347,Products!$A$1:$A$49,0),MATCH(Orders!L$1,Products!$A$1:$G$1,0))</f>
        <v>11.95</v>
      </c>
      <c r="M347" s="5">
        <f t="shared" si="15"/>
        <v>59.75</v>
      </c>
      <c r="N347" t="str">
        <f t="shared" si="16"/>
        <v>Robusta</v>
      </c>
      <c r="O347" t="str">
        <f t="shared" si="17"/>
        <v>Light</v>
      </c>
      <c r="P347" t="e">
        <f ca="1">_xlfn.XLOOKUP(Orders[[#This Row],[Customer ID]],Customers!$A$1:$A$1001,Customers!$I$1:$I$1001,,0)</f>
        <v>#NAME?</v>
      </c>
    </row>
    <row r="348" spans="1:16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e">
        <f ca="1">_xlfn.XLOOKUP(C348,Customers!$A$1:$A$1001,Customers!$B$1:$B$1001,,0)</f>
        <v>#NAME?</v>
      </c>
      <c r="G348" s="2" t="e">
        <f ca="1">IF(_xlfn.XLOOKUP(C348,Customers!$A$1:$A$1001,Customers!$C$1:$C$1001,,0)=0,"",_xlfn.XLOOKUP(C348,Customers!$A$1:$A$1001,Customers!$C$1:$C$1001,,0))</f>
        <v>#NAME?</v>
      </c>
      <c r="H348" s="2" t="e">
        <f ca="1">_xlfn.XLOOKUP(C348,Customers!$A$1:$A$1001,Customers!$G$1:$G$1001,,0)</f>
        <v>#NAME?</v>
      </c>
      <c r="I348" t="str">
        <f>INDEX(Products!$A$1:$G$49,MATCH(Orders!$D348,Products!$A$1:$A$49,0),MATCH(Orders!I$1,Products!$A$1:$G$1,0))</f>
        <v>Ara</v>
      </c>
      <c r="J348" t="str">
        <f>INDEX(Products!$A$1:$G$49,MATCH(Orders!$D348,Products!$A$1:$A$49,0),MATCH(Orders!J$1,Products!$A$1:$G$1,0))</f>
        <v>L</v>
      </c>
      <c r="K348" s="4">
        <f>INDEX(Products!$A$1:$G$49,MATCH(Orders!$D348,Products!$A$1:$A$49,0),MATCH(Orders!K$1,Products!$A$1:$G$1,0))</f>
        <v>0.5</v>
      </c>
      <c r="L348" s="5">
        <f>INDEX(Products!$A$1:$G$49,MATCH(Orders!$D348,Products!$A$1:$A$49,0),MATCH(Orders!L$1,Products!$A$1:$G$1,0))</f>
        <v>7.77</v>
      </c>
      <c r="M348" s="5">
        <f t="shared" si="15"/>
        <v>23.31</v>
      </c>
      <c r="N348" t="str">
        <f t="shared" si="16"/>
        <v>Arabica</v>
      </c>
      <c r="O348" t="str">
        <f t="shared" si="17"/>
        <v>Light</v>
      </c>
      <c r="P348" t="e">
        <f ca="1">_xlfn.XLOOKUP(Orders[[#This Row],[Customer ID]],Customers!$A$1:$A$1001,Customers!$I$1:$I$1001,,0)</f>
        <v>#NAME?</v>
      </c>
    </row>
    <row r="349" spans="1:16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e">
        <f ca="1">_xlfn.XLOOKUP(C349,Customers!$A$1:$A$1001,Customers!$B$1:$B$1001,,0)</f>
        <v>#NAME?</v>
      </c>
      <c r="G349" s="2" t="e">
        <f ca="1">IF(_xlfn.XLOOKUP(C349,Customers!$A$1:$A$1001,Customers!$C$1:$C$1001,,0)=0,"",_xlfn.XLOOKUP(C349,Customers!$A$1:$A$1001,Customers!$C$1:$C$1001,,0))</f>
        <v>#NAME?</v>
      </c>
      <c r="H349" s="2" t="e">
        <f ca="1">_xlfn.XLOOKUP(C349,Customers!$A$1:$A$1001,Customers!$G$1:$G$1001,,0)</f>
        <v>#NAME?</v>
      </c>
      <c r="I349" t="str">
        <f>INDEX(Products!$A$1:$G$49,MATCH(Orders!$D349,Products!$A$1:$A$49,0),MATCH(Orders!I$1,Products!$A$1:$G$1,0))</f>
        <v>Lib</v>
      </c>
      <c r="J349" t="str">
        <f>INDEX(Products!$A$1:$G$49,MATCH(Orders!$D349,Products!$A$1:$A$49,0),MATCH(Orders!J$1,Products!$A$1:$G$1,0))</f>
        <v>M</v>
      </c>
      <c r="K349" s="4">
        <f>INDEX(Products!$A$1:$G$49,MATCH(Orders!$D349,Products!$A$1:$A$49,0),MATCH(Orders!K$1,Products!$A$1:$G$1,0))</f>
        <v>1</v>
      </c>
      <c r="L349" s="5">
        <f>INDEX(Products!$A$1:$G$49,MATCH(Orders!$D349,Products!$A$1:$A$49,0),MATCH(Orders!L$1,Products!$A$1:$G$1,0))</f>
        <v>14.55</v>
      </c>
      <c r="M349" s="5">
        <f t="shared" si="15"/>
        <v>43.650000000000006</v>
      </c>
      <c r="N349" t="str">
        <f t="shared" si="16"/>
        <v>Liberica</v>
      </c>
      <c r="O349" t="str">
        <f t="shared" si="17"/>
        <v>Medium</v>
      </c>
      <c r="P349" t="e">
        <f ca="1">_xlfn.XLOOKUP(Orders[[#This Row],[Customer ID]],Customers!$A$1:$A$1001,Customers!$I$1:$I$1001,,0)</f>
        <v>#NAME?</v>
      </c>
    </row>
    <row r="350" spans="1:16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e">
        <f ca="1">_xlfn.XLOOKUP(C350,Customers!$A$1:$A$1001,Customers!$B$1:$B$1001,,0)</f>
        <v>#NAME?</v>
      </c>
      <c r="G350" s="2" t="e">
        <f ca="1">IF(_xlfn.XLOOKUP(C350,Customers!$A$1:$A$1001,Customers!$C$1:$C$1001,,0)=0,"",_xlfn.XLOOKUP(C350,Customers!$A$1:$A$1001,Customers!$C$1:$C$1001,,0))</f>
        <v>#NAME?</v>
      </c>
      <c r="H350" s="2" t="e">
        <f ca="1">_xlfn.XLOOKUP(C350,Customers!$A$1:$A$1001,Customers!$G$1:$G$1001,,0)</f>
        <v>#NAME?</v>
      </c>
      <c r="I350" t="str">
        <f>INDEX(Products!$A$1:$G$49,MATCH(Orders!$D350,Products!$A$1:$A$49,0),MATCH(Orders!I$1,Products!$A$1:$G$1,0))</f>
        <v>Exc</v>
      </c>
      <c r="J350" t="str">
        <f>INDEX(Products!$A$1:$G$49,MATCH(Orders!$D350,Products!$A$1:$A$49,0),MATCH(Orders!J$1,Products!$A$1:$G$1,0))</f>
        <v>L</v>
      </c>
      <c r="K350" s="4">
        <f>INDEX(Products!$A$1:$G$49,MATCH(Orders!$D350,Products!$A$1:$A$49,0),MATCH(Orders!K$1,Products!$A$1:$G$1,0))</f>
        <v>2.5</v>
      </c>
      <c r="L350" s="5">
        <f>INDEX(Products!$A$1:$G$49,MATCH(Orders!$D350,Products!$A$1:$A$49,0),MATCH(Orders!L$1,Products!$A$1:$G$1,0))</f>
        <v>34.154999999999994</v>
      </c>
      <c r="M350" s="5">
        <f t="shared" si="15"/>
        <v>204.92999999999995</v>
      </c>
      <c r="N350" t="str">
        <f t="shared" si="16"/>
        <v>Excelsa</v>
      </c>
      <c r="O350" t="str">
        <f t="shared" si="17"/>
        <v>Light</v>
      </c>
      <c r="P350" t="e">
        <f ca="1">_xlfn.XLOOKUP(Orders[[#This Row],[Customer ID]],Customers!$A$1:$A$1001,Customers!$I$1:$I$1001,,0)</f>
        <v>#NAME?</v>
      </c>
    </row>
    <row r="351" spans="1:16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e">
        <f ca="1">_xlfn.XLOOKUP(C351,Customers!$A$1:$A$1001,Customers!$B$1:$B$1001,,0)</f>
        <v>#NAME?</v>
      </c>
      <c r="G351" s="2" t="e">
        <f ca="1">IF(_xlfn.XLOOKUP(C351,Customers!$A$1:$A$1001,Customers!$C$1:$C$1001,,0)=0,"",_xlfn.XLOOKUP(C351,Customers!$A$1:$A$1001,Customers!$C$1:$C$1001,,0))</f>
        <v>#NAME?</v>
      </c>
      <c r="H351" s="2" t="e">
        <f ca="1">_xlfn.XLOOKUP(C351,Customers!$A$1:$A$1001,Customers!$G$1:$G$1001,,0)</f>
        <v>#NAME?</v>
      </c>
      <c r="I351" t="str">
        <f>INDEX(Products!$A$1:$G$49,MATCH(Orders!$D351,Products!$A$1:$A$49,0),MATCH(Orders!I$1,Products!$A$1:$G$1,0))</f>
        <v>Rob</v>
      </c>
      <c r="J351" t="str">
        <f>INDEX(Products!$A$1:$G$49,MATCH(Orders!$D351,Products!$A$1:$A$49,0),MATCH(Orders!J$1,Products!$A$1:$G$1,0))</f>
        <v>L</v>
      </c>
      <c r="K351" s="4">
        <f>INDEX(Products!$A$1:$G$49,MATCH(Orders!$D351,Products!$A$1:$A$49,0),MATCH(Orders!K$1,Products!$A$1:$G$1,0))</f>
        <v>0.2</v>
      </c>
      <c r="L351" s="5">
        <f>INDEX(Products!$A$1:$G$49,MATCH(Orders!$D351,Products!$A$1:$A$49,0),MATCH(Orders!L$1,Products!$A$1:$G$1,0))</f>
        <v>3.5849999999999995</v>
      </c>
      <c r="M351" s="5">
        <f t="shared" si="15"/>
        <v>14.339999999999998</v>
      </c>
      <c r="N351" t="str">
        <f t="shared" si="16"/>
        <v>Robusta</v>
      </c>
      <c r="O351" t="str">
        <f t="shared" si="17"/>
        <v>Light</v>
      </c>
      <c r="P351" t="e">
        <f ca="1">_xlfn.XLOOKUP(Orders[[#This Row],[Customer ID]],Customers!$A$1:$A$1001,Customers!$I$1:$I$1001,,0)</f>
        <v>#NAME?</v>
      </c>
    </row>
    <row r="352" spans="1:16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e">
        <f ca="1">_xlfn.XLOOKUP(C352,Customers!$A$1:$A$1001,Customers!$B$1:$B$1001,,0)</f>
        <v>#NAME?</v>
      </c>
      <c r="G352" s="2" t="e">
        <f ca="1">IF(_xlfn.XLOOKUP(C352,Customers!$A$1:$A$1001,Customers!$C$1:$C$1001,,0)=0,"",_xlfn.XLOOKUP(C352,Customers!$A$1:$A$1001,Customers!$C$1:$C$1001,,0))</f>
        <v>#NAME?</v>
      </c>
      <c r="H352" s="2" t="e">
        <f ca="1">_xlfn.XLOOKUP(C352,Customers!$A$1:$A$1001,Customers!$G$1:$G$1001,,0)</f>
        <v>#NAME?</v>
      </c>
      <c r="I352" t="str">
        <f>INDEX(Products!$A$1:$G$49,MATCH(Orders!$D352,Products!$A$1:$A$49,0),MATCH(Orders!I$1,Products!$A$1:$G$1,0))</f>
        <v>Ara</v>
      </c>
      <c r="J352" t="str">
        <f>INDEX(Products!$A$1:$G$49,MATCH(Orders!$D352,Products!$A$1:$A$49,0),MATCH(Orders!J$1,Products!$A$1:$G$1,0))</f>
        <v>D</v>
      </c>
      <c r="K352" s="4">
        <f>INDEX(Products!$A$1:$G$49,MATCH(Orders!$D352,Products!$A$1:$A$49,0),MATCH(Orders!K$1,Products!$A$1:$G$1,0))</f>
        <v>0.5</v>
      </c>
      <c r="L352" s="5">
        <f>INDEX(Products!$A$1:$G$49,MATCH(Orders!$D352,Products!$A$1:$A$49,0),MATCH(Orders!L$1,Products!$A$1:$G$1,0))</f>
        <v>5.97</v>
      </c>
      <c r="M352" s="5">
        <f t="shared" si="15"/>
        <v>23.88</v>
      </c>
      <c r="N352" t="str">
        <f t="shared" si="16"/>
        <v>Arabica</v>
      </c>
      <c r="O352" t="str">
        <f t="shared" si="17"/>
        <v>Dark</v>
      </c>
      <c r="P352" t="e">
        <f ca="1">_xlfn.XLOOKUP(Orders[[#This Row],[Customer ID]],Customers!$A$1:$A$1001,Customers!$I$1:$I$1001,,0)</f>
        <v>#NAME?</v>
      </c>
    </row>
    <row r="353" spans="1:16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e">
        <f ca="1">_xlfn.XLOOKUP(C353,Customers!$A$1:$A$1001,Customers!$B$1:$B$1001,,0)</f>
        <v>#NAME?</v>
      </c>
      <c r="G353" s="2" t="e">
        <f ca="1">IF(_xlfn.XLOOKUP(C353,Customers!$A$1:$A$1001,Customers!$C$1:$C$1001,,0)=0,"",_xlfn.XLOOKUP(C353,Customers!$A$1:$A$1001,Customers!$C$1:$C$1001,,0))</f>
        <v>#NAME?</v>
      </c>
      <c r="H353" s="2" t="e">
        <f ca="1">_xlfn.XLOOKUP(C353,Customers!$A$1:$A$1001,Customers!$G$1:$G$1001,,0)</f>
        <v>#NAME?</v>
      </c>
      <c r="I353" t="str">
        <f>INDEX(Products!$A$1:$G$49,MATCH(Orders!$D353,Products!$A$1:$A$49,0),MATCH(Orders!I$1,Products!$A$1:$G$1,0))</f>
        <v>Ara</v>
      </c>
      <c r="J353" t="str">
        <f>INDEX(Products!$A$1:$G$49,MATCH(Orders!$D353,Products!$A$1:$A$49,0),MATCH(Orders!J$1,Products!$A$1:$G$1,0))</f>
        <v>M</v>
      </c>
      <c r="K353" s="4">
        <f>INDEX(Products!$A$1:$G$49,MATCH(Orders!$D353,Products!$A$1:$A$49,0),MATCH(Orders!K$1,Products!$A$1:$G$1,0))</f>
        <v>1</v>
      </c>
      <c r="L353" s="5">
        <f>INDEX(Products!$A$1:$G$49,MATCH(Orders!$D353,Products!$A$1:$A$49,0),MATCH(Orders!L$1,Products!$A$1:$G$1,0))</f>
        <v>11.25</v>
      </c>
      <c r="M353" s="5">
        <f t="shared" si="15"/>
        <v>22.5</v>
      </c>
      <c r="N353" t="str">
        <f t="shared" si="16"/>
        <v>Arabica</v>
      </c>
      <c r="O353" t="str">
        <f t="shared" si="17"/>
        <v>Medium</v>
      </c>
      <c r="P353" t="e">
        <f ca="1">_xlfn.XLOOKUP(Orders[[#This Row],[Customer ID]],Customers!$A$1:$A$1001,Customers!$I$1:$I$1001,,0)</f>
        <v>#NAME?</v>
      </c>
    </row>
    <row r="354" spans="1:16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e">
        <f ca="1">_xlfn.XLOOKUP(C354,Customers!$A$1:$A$1001,Customers!$B$1:$B$1001,,0)</f>
        <v>#NAME?</v>
      </c>
      <c r="G354" s="2" t="e">
        <f ca="1">IF(_xlfn.XLOOKUP(C354,Customers!$A$1:$A$1001,Customers!$C$1:$C$1001,,0)=0,"",_xlfn.XLOOKUP(C354,Customers!$A$1:$A$1001,Customers!$C$1:$C$1001,,0))</f>
        <v>#NAME?</v>
      </c>
      <c r="H354" s="2" t="e">
        <f ca="1">_xlfn.XLOOKUP(C354,Customers!$A$1:$A$1001,Customers!$G$1:$G$1001,,0)</f>
        <v>#NAME?</v>
      </c>
      <c r="I354" t="str">
        <f>INDEX(Products!$A$1:$G$49,MATCH(Orders!$D354,Products!$A$1:$A$49,0),MATCH(Orders!I$1,Products!$A$1:$G$1,0))</f>
        <v>Exc</v>
      </c>
      <c r="J354" t="str">
        <f>INDEX(Products!$A$1:$G$49,MATCH(Orders!$D354,Products!$A$1:$A$49,0),MATCH(Orders!J$1,Products!$A$1:$G$1,0))</f>
        <v>D</v>
      </c>
      <c r="K354" s="4">
        <f>INDEX(Products!$A$1:$G$49,MATCH(Orders!$D354,Products!$A$1:$A$49,0),MATCH(Orders!K$1,Products!$A$1:$G$1,0))</f>
        <v>0.5</v>
      </c>
      <c r="L354" s="5">
        <f>INDEX(Products!$A$1:$G$49,MATCH(Orders!$D354,Products!$A$1:$A$49,0),MATCH(Orders!L$1,Products!$A$1:$G$1,0))</f>
        <v>7.29</v>
      </c>
      <c r="M354" s="5">
        <f t="shared" si="15"/>
        <v>36.450000000000003</v>
      </c>
      <c r="N354" t="str">
        <f t="shared" si="16"/>
        <v>Excelsa</v>
      </c>
      <c r="O354" t="str">
        <f t="shared" si="17"/>
        <v>Dark</v>
      </c>
      <c r="P354" t="e">
        <f ca="1">_xlfn.XLOOKUP(Orders[[#This Row],[Customer ID]],Customers!$A$1:$A$1001,Customers!$I$1:$I$1001,,0)</f>
        <v>#NAME?</v>
      </c>
    </row>
    <row r="355" spans="1:16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e">
        <f ca="1">_xlfn.XLOOKUP(C355,Customers!$A$1:$A$1001,Customers!$B$1:$B$1001,,0)</f>
        <v>#NAME?</v>
      </c>
      <c r="G355" s="2" t="e">
        <f ca="1">IF(_xlfn.XLOOKUP(C355,Customers!$A$1:$A$1001,Customers!$C$1:$C$1001,,0)=0,"",_xlfn.XLOOKUP(C355,Customers!$A$1:$A$1001,Customers!$C$1:$C$1001,,0))</f>
        <v>#NAME?</v>
      </c>
      <c r="H355" s="2" t="e">
        <f ca="1">_xlfn.XLOOKUP(C355,Customers!$A$1:$A$1001,Customers!$G$1:$G$1001,,0)</f>
        <v>#NAME?</v>
      </c>
      <c r="I355" t="str">
        <f>INDEX(Products!$A$1:$G$49,MATCH(Orders!$D355,Products!$A$1:$A$49,0),MATCH(Orders!I$1,Products!$A$1:$G$1,0))</f>
        <v>Ara</v>
      </c>
      <c r="J355" t="str">
        <f>INDEX(Products!$A$1:$G$49,MATCH(Orders!$D355,Products!$A$1:$A$49,0),MATCH(Orders!J$1,Products!$A$1:$G$1,0))</f>
        <v>M</v>
      </c>
      <c r="K355" s="4">
        <f>INDEX(Products!$A$1:$G$49,MATCH(Orders!$D355,Products!$A$1:$A$49,0),MATCH(Orders!K$1,Products!$A$1:$G$1,0))</f>
        <v>0.5</v>
      </c>
      <c r="L355" s="5">
        <f>INDEX(Products!$A$1:$G$49,MATCH(Orders!$D355,Products!$A$1:$A$49,0),MATCH(Orders!L$1,Products!$A$1:$G$1,0))</f>
        <v>6.75</v>
      </c>
      <c r="M355" s="5">
        <f t="shared" si="15"/>
        <v>27</v>
      </c>
      <c r="N355" t="str">
        <f t="shared" si="16"/>
        <v>Arabica</v>
      </c>
      <c r="O355" t="str">
        <f t="shared" si="17"/>
        <v>Medium</v>
      </c>
      <c r="P355" t="e">
        <f ca="1">_xlfn.XLOOKUP(Orders[[#This Row],[Customer ID]],Customers!$A$1:$A$1001,Customers!$I$1:$I$1001,,0)</f>
        <v>#NAME?</v>
      </c>
    </row>
    <row r="356" spans="1:16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e">
        <f ca="1">_xlfn.XLOOKUP(C356,Customers!$A$1:$A$1001,Customers!$B$1:$B$1001,,0)</f>
        <v>#NAME?</v>
      </c>
      <c r="G356" s="2" t="e">
        <f ca="1">IF(_xlfn.XLOOKUP(C356,Customers!$A$1:$A$1001,Customers!$C$1:$C$1001,,0)=0,"",_xlfn.XLOOKUP(C356,Customers!$A$1:$A$1001,Customers!$C$1:$C$1001,,0))</f>
        <v>#NAME?</v>
      </c>
      <c r="H356" s="2" t="e">
        <f ca="1">_xlfn.XLOOKUP(C356,Customers!$A$1:$A$1001,Customers!$G$1:$G$1001,,0)</f>
        <v>#NAME?</v>
      </c>
      <c r="I356" t="str">
        <f>INDEX(Products!$A$1:$G$49,MATCH(Orders!$D356,Products!$A$1:$A$49,0),MATCH(Orders!I$1,Products!$A$1:$G$1,0))</f>
        <v>Ara</v>
      </c>
      <c r="J356" t="str">
        <f>INDEX(Products!$A$1:$G$49,MATCH(Orders!$D356,Products!$A$1:$A$49,0),MATCH(Orders!J$1,Products!$A$1:$G$1,0))</f>
        <v>M</v>
      </c>
      <c r="K356" s="4">
        <f>INDEX(Products!$A$1:$G$49,MATCH(Orders!$D356,Products!$A$1:$A$49,0),MATCH(Orders!K$1,Products!$A$1:$G$1,0))</f>
        <v>2.5</v>
      </c>
      <c r="L356" s="5">
        <f>INDEX(Products!$A$1:$G$49,MATCH(Orders!$D356,Products!$A$1:$A$49,0),MATCH(Orders!L$1,Products!$A$1:$G$1,0))</f>
        <v>25.874999999999996</v>
      </c>
      <c r="M356" s="5">
        <f t="shared" si="15"/>
        <v>155.24999999999997</v>
      </c>
      <c r="N356" t="str">
        <f t="shared" si="16"/>
        <v>Arabica</v>
      </c>
      <c r="O356" t="str">
        <f t="shared" si="17"/>
        <v>Medium</v>
      </c>
      <c r="P356" t="e">
        <f ca="1">_xlfn.XLOOKUP(Orders[[#This Row],[Customer ID]],Customers!$A$1:$A$1001,Customers!$I$1:$I$1001,,0)</f>
        <v>#NAME?</v>
      </c>
    </row>
    <row r="357" spans="1:16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e">
        <f ca="1">_xlfn.XLOOKUP(C357,Customers!$A$1:$A$1001,Customers!$B$1:$B$1001,,0)</f>
        <v>#NAME?</v>
      </c>
      <c r="G357" s="2" t="e">
        <f ca="1">IF(_xlfn.XLOOKUP(C357,Customers!$A$1:$A$1001,Customers!$C$1:$C$1001,,0)=0,"",_xlfn.XLOOKUP(C357,Customers!$A$1:$A$1001,Customers!$C$1:$C$1001,,0))</f>
        <v>#NAME?</v>
      </c>
      <c r="H357" s="2" t="e">
        <f ca="1">_xlfn.XLOOKUP(C357,Customers!$A$1:$A$1001,Customers!$G$1:$G$1001,,0)</f>
        <v>#NAME?</v>
      </c>
      <c r="I357" t="str">
        <f>INDEX(Products!$A$1:$G$49,MATCH(Orders!$D357,Products!$A$1:$A$49,0),MATCH(Orders!I$1,Products!$A$1:$G$1,0))</f>
        <v>Ara</v>
      </c>
      <c r="J357" t="str">
        <f>INDEX(Products!$A$1:$G$49,MATCH(Orders!$D357,Products!$A$1:$A$49,0),MATCH(Orders!J$1,Products!$A$1:$G$1,0))</f>
        <v>D</v>
      </c>
      <c r="K357" s="4">
        <f>INDEX(Products!$A$1:$G$49,MATCH(Orders!$D357,Products!$A$1:$A$49,0),MATCH(Orders!K$1,Products!$A$1:$G$1,0))</f>
        <v>2.5</v>
      </c>
      <c r="L357" s="5">
        <f>INDEX(Products!$A$1:$G$49,MATCH(Orders!$D357,Products!$A$1:$A$49,0),MATCH(Orders!L$1,Products!$A$1:$G$1,0))</f>
        <v>22.884999999999998</v>
      </c>
      <c r="M357" s="5">
        <f t="shared" si="15"/>
        <v>114.42499999999998</v>
      </c>
      <c r="N357" t="str">
        <f t="shared" si="16"/>
        <v>Arabica</v>
      </c>
      <c r="O357" t="str">
        <f t="shared" si="17"/>
        <v>Dark</v>
      </c>
      <c r="P357" t="e">
        <f ca="1">_xlfn.XLOOKUP(Orders[[#This Row],[Customer ID]],Customers!$A$1:$A$1001,Customers!$I$1:$I$1001,,0)</f>
        <v>#NAME?</v>
      </c>
    </row>
    <row r="358" spans="1:16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e">
        <f ca="1">_xlfn.XLOOKUP(C358,Customers!$A$1:$A$1001,Customers!$B$1:$B$1001,,0)</f>
        <v>#NAME?</v>
      </c>
      <c r="G358" s="2" t="e">
        <f ca="1">IF(_xlfn.XLOOKUP(C358,Customers!$A$1:$A$1001,Customers!$C$1:$C$1001,,0)=0,"",_xlfn.XLOOKUP(C358,Customers!$A$1:$A$1001,Customers!$C$1:$C$1001,,0))</f>
        <v>#NAME?</v>
      </c>
      <c r="H358" s="2" t="e">
        <f ca="1">_xlfn.XLOOKUP(C358,Customers!$A$1:$A$1001,Customers!$G$1:$G$1001,,0)</f>
        <v>#NAME?</v>
      </c>
      <c r="I358" t="str">
        <f>INDEX(Products!$A$1:$G$49,MATCH(Orders!$D358,Products!$A$1:$A$49,0),MATCH(Orders!I$1,Products!$A$1:$G$1,0))</f>
        <v>Lib</v>
      </c>
      <c r="J358" t="str">
        <f>INDEX(Products!$A$1:$G$49,MATCH(Orders!$D358,Products!$A$1:$A$49,0),MATCH(Orders!J$1,Products!$A$1:$G$1,0))</f>
        <v>D</v>
      </c>
      <c r="K358" s="4">
        <f>INDEX(Products!$A$1:$G$49,MATCH(Orders!$D358,Products!$A$1:$A$49,0),MATCH(Orders!K$1,Products!$A$1:$G$1,0))</f>
        <v>1</v>
      </c>
      <c r="L358" s="5">
        <f>INDEX(Products!$A$1:$G$49,MATCH(Orders!$D358,Products!$A$1:$A$49,0),MATCH(Orders!L$1,Products!$A$1:$G$1,0))</f>
        <v>12.95</v>
      </c>
      <c r="M358" s="5">
        <f t="shared" si="15"/>
        <v>51.8</v>
      </c>
      <c r="N358" t="str">
        <f t="shared" si="16"/>
        <v>Liberica</v>
      </c>
      <c r="O358" t="str">
        <f t="shared" si="17"/>
        <v>Dark</v>
      </c>
      <c r="P358" t="e">
        <f ca="1">_xlfn.XLOOKUP(Orders[[#This Row],[Customer ID]],Customers!$A$1:$A$1001,Customers!$I$1:$I$1001,,0)</f>
        <v>#NAME?</v>
      </c>
    </row>
    <row r="359" spans="1:16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e">
        <f ca="1">_xlfn.XLOOKUP(C359,Customers!$A$1:$A$1001,Customers!$B$1:$B$1001,,0)</f>
        <v>#NAME?</v>
      </c>
      <c r="G359" s="2" t="e">
        <f ca="1">IF(_xlfn.XLOOKUP(C359,Customers!$A$1:$A$1001,Customers!$C$1:$C$1001,,0)=0,"",_xlfn.XLOOKUP(C359,Customers!$A$1:$A$1001,Customers!$C$1:$C$1001,,0))</f>
        <v>#NAME?</v>
      </c>
      <c r="H359" s="2" t="e">
        <f ca="1">_xlfn.XLOOKUP(C359,Customers!$A$1:$A$1001,Customers!$G$1:$G$1001,,0)</f>
        <v>#NAME?</v>
      </c>
      <c r="I359" t="str">
        <f>INDEX(Products!$A$1:$G$49,MATCH(Orders!$D359,Products!$A$1:$A$49,0),MATCH(Orders!I$1,Products!$A$1:$G$1,0))</f>
        <v>Ara</v>
      </c>
      <c r="J359" t="str">
        <f>INDEX(Products!$A$1:$G$49,MATCH(Orders!$D359,Products!$A$1:$A$49,0),MATCH(Orders!J$1,Products!$A$1:$G$1,0))</f>
        <v>M</v>
      </c>
      <c r="K359" s="4">
        <f>INDEX(Products!$A$1:$G$49,MATCH(Orders!$D359,Products!$A$1:$A$49,0),MATCH(Orders!K$1,Products!$A$1:$G$1,0))</f>
        <v>2.5</v>
      </c>
      <c r="L359" s="5">
        <f>INDEX(Products!$A$1:$G$49,MATCH(Orders!$D359,Products!$A$1:$A$49,0),MATCH(Orders!L$1,Products!$A$1:$G$1,0))</f>
        <v>25.874999999999996</v>
      </c>
      <c r="M359" s="5">
        <f t="shared" si="15"/>
        <v>155.24999999999997</v>
      </c>
      <c r="N359" t="str">
        <f t="shared" si="16"/>
        <v>Arabica</v>
      </c>
      <c r="O359" t="str">
        <f t="shared" si="17"/>
        <v>Medium</v>
      </c>
      <c r="P359" t="e">
        <f ca="1">_xlfn.XLOOKUP(Orders[[#This Row],[Customer ID]],Customers!$A$1:$A$1001,Customers!$I$1:$I$1001,,0)</f>
        <v>#NAME?</v>
      </c>
    </row>
    <row r="360" spans="1:16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e">
        <f ca="1">_xlfn.XLOOKUP(C360,Customers!$A$1:$A$1001,Customers!$B$1:$B$1001,,0)</f>
        <v>#NAME?</v>
      </c>
      <c r="G360" s="2" t="e">
        <f ca="1">IF(_xlfn.XLOOKUP(C360,Customers!$A$1:$A$1001,Customers!$C$1:$C$1001,,0)=0,"",_xlfn.XLOOKUP(C360,Customers!$A$1:$A$1001,Customers!$C$1:$C$1001,,0))</f>
        <v>#NAME?</v>
      </c>
      <c r="H360" s="2" t="e">
        <f ca="1">_xlfn.XLOOKUP(C360,Customers!$A$1:$A$1001,Customers!$G$1:$G$1001,,0)</f>
        <v>#NAME?</v>
      </c>
      <c r="I360" t="str">
        <f>INDEX(Products!$A$1:$G$49,MATCH(Orders!$D360,Products!$A$1:$A$49,0),MATCH(Orders!I$1,Products!$A$1:$G$1,0))</f>
        <v>Ara</v>
      </c>
      <c r="J360" t="str">
        <f>INDEX(Products!$A$1:$G$49,MATCH(Orders!$D360,Products!$A$1:$A$49,0),MATCH(Orders!J$1,Products!$A$1:$G$1,0))</f>
        <v>L</v>
      </c>
      <c r="K360" s="4">
        <f>INDEX(Products!$A$1:$G$49,MATCH(Orders!$D360,Products!$A$1:$A$49,0),MATCH(Orders!K$1,Products!$A$1:$G$1,0))</f>
        <v>2.5</v>
      </c>
      <c r="L360" s="5">
        <f>INDEX(Products!$A$1:$G$49,MATCH(Orders!$D360,Products!$A$1:$A$49,0),MATCH(Orders!L$1,Products!$A$1:$G$1,0))</f>
        <v>29.784999999999997</v>
      </c>
      <c r="M360" s="5">
        <f t="shared" si="15"/>
        <v>29.784999999999997</v>
      </c>
      <c r="N360" t="str">
        <f t="shared" si="16"/>
        <v>Arabica</v>
      </c>
      <c r="O360" t="str">
        <f t="shared" si="17"/>
        <v>Light</v>
      </c>
      <c r="P360" t="e">
        <f ca="1">_xlfn.XLOOKUP(Orders[[#This Row],[Customer ID]],Customers!$A$1:$A$1001,Customers!$I$1:$I$1001,,0)</f>
        <v>#NAME?</v>
      </c>
    </row>
    <row r="361" spans="1:16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e">
        <f ca="1">_xlfn.XLOOKUP(C361,Customers!$A$1:$A$1001,Customers!$B$1:$B$1001,,0)</f>
        <v>#NAME?</v>
      </c>
      <c r="G361" s="2" t="e">
        <f ca="1">IF(_xlfn.XLOOKUP(C361,Customers!$A$1:$A$1001,Customers!$C$1:$C$1001,,0)=0,"",_xlfn.XLOOKUP(C361,Customers!$A$1:$A$1001,Customers!$C$1:$C$1001,,0))</f>
        <v>#NAME?</v>
      </c>
      <c r="H361" s="2" t="e">
        <f ca="1">_xlfn.XLOOKUP(C361,Customers!$A$1:$A$1001,Customers!$G$1:$G$1001,,0)</f>
        <v>#NAME?</v>
      </c>
      <c r="I361" t="str">
        <f>INDEX(Products!$A$1:$G$49,MATCH(Orders!$D361,Products!$A$1:$A$49,0),MATCH(Orders!I$1,Products!$A$1:$G$1,0))</f>
        <v>Rob</v>
      </c>
      <c r="J361" t="str">
        <f>INDEX(Products!$A$1:$G$49,MATCH(Orders!$D361,Products!$A$1:$A$49,0),MATCH(Orders!J$1,Products!$A$1:$G$1,0))</f>
        <v>L</v>
      </c>
      <c r="K361" s="4">
        <f>INDEX(Products!$A$1:$G$49,MATCH(Orders!$D361,Products!$A$1:$A$49,0),MATCH(Orders!K$1,Products!$A$1:$G$1,0))</f>
        <v>0.2</v>
      </c>
      <c r="L361" s="5">
        <f>INDEX(Products!$A$1:$G$49,MATCH(Orders!$D361,Products!$A$1:$A$49,0),MATCH(Orders!L$1,Products!$A$1:$G$1,0))</f>
        <v>3.5849999999999995</v>
      </c>
      <c r="M361" s="5">
        <f t="shared" si="15"/>
        <v>21.509999999999998</v>
      </c>
      <c r="N361" t="str">
        <f t="shared" si="16"/>
        <v>Robusta</v>
      </c>
      <c r="O361" t="str">
        <f t="shared" si="17"/>
        <v>Light</v>
      </c>
      <c r="P361" t="e">
        <f ca="1">_xlfn.XLOOKUP(Orders[[#This Row],[Customer ID]],Customers!$A$1:$A$1001,Customers!$I$1:$I$1001,,0)</f>
        <v>#NAME?</v>
      </c>
    </row>
    <row r="362" spans="1:16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e">
        <f ca="1">_xlfn.XLOOKUP(C362,Customers!$A$1:$A$1001,Customers!$B$1:$B$1001,,0)</f>
        <v>#NAME?</v>
      </c>
      <c r="G362" s="2" t="e">
        <f ca="1">IF(_xlfn.XLOOKUP(C362,Customers!$A$1:$A$1001,Customers!$C$1:$C$1001,,0)=0,"",_xlfn.XLOOKUP(C362,Customers!$A$1:$A$1001,Customers!$C$1:$C$1001,,0))</f>
        <v>#NAME?</v>
      </c>
      <c r="H362" s="2" t="e">
        <f ca="1">_xlfn.XLOOKUP(C362,Customers!$A$1:$A$1001,Customers!$G$1:$G$1001,,0)</f>
        <v>#NAME?</v>
      </c>
      <c r="I362" t="str">
        <f>INDEX(Products!$A$1:$G$49,MATCH(Orders!$D362,Products!$A$1:$A$49,0),MATCH(Orders!I$1,Products!$A$1:$G$1,0))</f>
        <v>Rob</v>
      </c>
      <c r="J362" t="str">
        <f>INDEX(Products!$A$1:$G$49,MATCH(Orders!$D362,Products!$A$1:$A$49,0),MATCH(Orders!J$1,Products!$A$1:$G$1,0))</f>
        <v>D</v>
      </c>
      <c r="K362" s="4">
        <f>INDEX(Products!$A$1:$G$49,MATCH(Orders!$D362,Products!$A$1:$A$49,0),MATCH(Orders!K$1,Products!$A$1:$G$1,0))</f>
        <v>2.5</v>
      </c>
      <c r="L362" s="5">
        <f>INDEX(Products!$A$1:$G$49,MATCH(Orders!$D362,Products!$A$1:$A$49,0),MATCH(Orders!L$1,Products!$A$1:$G$1,0))</f>
        <v>20.584999999999997</v>
      </c>
      <c r="M362" s="5">
        <f t="shared" si="15"/>
        <v>41.169999999999995</v>
      </c>
      <c r="N362" t="str">
        <f t="shared" si="16"/>
        <v>Robusta</v>
      </c>
      <c r="O362" t="str">
        <f t="shared" si="17"/>
        <v>Dark</v>
      </c>
      <c r="P362" t="e">
        <f ca="1">_xlfn.XLOOKUP(Orders[[#This Row],[Customer ID]],Customers!$A$1:$A$1001,Customers!$I$1:$I$1001,,0)</f>
        <v>#NAME?</v>
      </c>
    </row>
    <row r="363" spans="1:16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e">
        <f ca="1">_xlfn.XLOOKUP(C363,Customers!$A$1:$A$1001,Customers!$B$1:$B$1001,,0)</f>
        <v>#NAME?</v>
      </c>
      <c r="G363" s="2" t="e">
        <f ca="1">IF(_xlfn.XLOOKUP(C363,Customers!$A$1:$A$1001,Customers!$C$1:$C$1001,,0)=0,"",_xlfn.XLOOKUP(C363,Customers!$A$1:$A$1001,Customers!$C$1:$C$1001,,0))</f>
        <v>#NAME?</v>
      </c>
      <c r="H363" s="2" t="e">
        <f ca="1">_xlfn.XLOOKUP(C363,Customers!$A$1:$A$1001,Customers!$G$1:$G$1001,,0)</f>
        <v>#NAME?</v>
      </c>
      <c r="I363" t="str">
        <f>INDEX(Products!$A$1:$G$49,MATCH(Orders!$D363,Products!$A$1:$A$49,0),MATCH(Orders!I$1,Products!$A$1:$G$1,0))</f>
        <v>Rob</v>
      </c>
      <c r="J363" t="str">
        <f>INDEX(Products!$A$1:$G$49,MATCH(Orders!$D363,Products!$A$1:$A$49,0),MATCH(Orders!J$1,Products!$A$1:$G$1,0))</f>
        <v>M</v>
      </c>
      <c r="K363" s="4">
        <f>INDEX(Products!$A$1:$G$49,MATCH(Orders!$D363,Products!$A$1:$A$49,0),MATCH(Orders!K$1,Products!$A$1:$G$1,0))</f>
        <v>0.5</v>
      </c>
      <c r="L363" s="5">
        <f>INDEX(Products!$A$1:$G$49,MATCH(Orders!$D363,Products!$A$1:$A$49,0),MATCH(Orders!L$1,Products!$A$1:$G$1,0))</f>
        <v>5.97</v>
      </c>
      <c r="M363" s="5">
        <f t="shared" si="15"/>
        <v>5.97</v>
      </c>
      <c r="N363" t="str">
        <f t="shared" si="16"/>
        <v>Robusta</v>
      </c>
      <c r="O363" t="str">
        <f t="shared" si="17"/>
        <v>Medium</v>
      </c>
      <c r="P363" t="e">
        <f ca="1">_xlfn.XLOOKUP(Orders[[#This Row],[Customer ID]],Customers!$A$1:$A$1001,Customers!$I$1:$I$1001,,0)</f>
        <v>#NAME?</v>
      </c>
    </row>
    <row r="364" spans="1:16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e">
        <f ca="1">_xlfn.XLOOKUP(C364,Customers!$A$1:$A$1001,Customers!$B$1:$B$1001,,0)</f>
        <v>#NAME?</v>
      </c>
      <c r="G364" s="2" t="e">
        <f ca="1">IF(_xlfn.XLOOKUP(C364,Customers!$A$1:$A$1001,Customers!$C$1:$C$1001,,0)=0,"",_xlfn.XLOOKUP(C364,Customers!$A$1:$A$1001,Customers!$C$1:$C$1001,,0))</f>
        <v>#NAME?</v>
      </c>
      <c r="H364" s="2" t="e">
        <f ca="1">_xlfn.XLOOKUP(C364,Customers!$A$1:$A$1001,Customers!$G$1:$G$1001,,0)</f>
        <v>#NAME?</v>
      </c>
      <c r="I364" t="str">
        <f>INDEX(Products!$A$1:$G$49,MATCH(Orders!$D364,Products!$A$1:$A$49,0),MATCH(Orders!I$1,Products!$A$1:$G$1,0))</f>
        <v>Exc</v>
      </c>
      <c r="J364" t="str">
        <f>INDEX(Products!$A$1:$G$49,MATCH(Orders!$D364,Products!$A$1:$A$49,0),MATCH(Orders!J$1,Products!$A$1:$G$1,0))</f>
        <v>L</v>
      </c>
      <c r="K364" s="4">
        <f>INDEX(Products!$A$1:$G$49,MATCH(Orders!$D364,Products!$A$1:$A$49,0),MATCH(Orders!K$1,Products!$A$1:$G$1,0))</f>
        <v>1</v>
      </c>
      <c r="L364" s="5">
        <f>INDEX(Products!$A$1:$G$49,MATCH(Orders!$D364,Products!$A$1:$A$49,0),MATCH(Orders!L$1,Products!$A$1:$G$1,0))</f>
        <v>14.85</v>
      </c>
      <c r="M364" s="5">
        <f t="shared" si="15"/>
        <v>74.25</v>
      </c>
      <c r="N364" t="str">
        <f t="shared" si="16"/>
        <v>Excelsa</v>
      </c>
      <c r="O364" t="str">
        <f t="shared" si="17"/>
        <v>Light</v>
      </c>
      <c r="P364" t="e">
        <f ca="1">_xlfn.XLOOKUP(Orders[[#This Row],[Customer ID]],Customers!$A$1:$A$1001,Customers!$I$1:$I$1001,,0)</f>
        <v>#NAME?</v>
      </c>
    </row>
    <row r="365" spans="1:16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e">
        <f ca="1">_xlfn.XLOOKUP(C365,Customers!$A$1:$A$1001,Customers!$B$1:$B$1001,,0)</f>
        <v>#NAME?</v>
      </c>
      <c r="G365" s="2" t="e">
        <f ca="1">IF(_xlfn.XLOOKUP(C365,Customers!$A$1:$A$1001,Customers!$C$1:$C$1001,,0)=0,"",_xlfn.XLOOKUP(C365,Customers!$A$1:$A$1001,Customers!$C$1:$C$1001,,0))</f>
        <v>#NAME?</v>
      </c>
      <c r="H365" s="2" t="e">
        <f ca="1">_xlfn.XLOOKUP(C365,Customers!$A$1:$A$1001,Customers!$G$1:$G$1001,,0)</f>
        <v>#NAME?</v>
      </c>
      <c r="I365" t="str">
        <f>INDEX(Products!$A$1:$G$49,MATCH(Orders!$D365,Products!$A$1:$A$49,0),MATCH(Orders!I$1,Products!$A$1:$G$1,0))</f>
        <v>Lib</v>
      </c>
      <c r="J365" t="str">
        <f>INDEX(Products!$A$1:$G$49,MATCH(Orders!$D365,Products!$A$1:$A$49,0),MATCH(Orders!J$1,Products!$A$1:$G$1,0))</f>
        <v>M</v>
      </c>
      <c r="K365" s="4">
        <f>INDEX(Products!$A$1:$G$49,MATCH(Orders!$D365,Products!$A$1:$A$49,0),MATCH(Orders!K$1,Products!$A$1:$G$1,0))</f>
        <v>1</v>
      </c>
      <c r="L365" s="5">
        <f>INDEX(Products!$A$1:$G$49,MATCH(Orders!$D365,Products!$A$1:$A$49,0),MATCH(Orders!L$1,Products!$A$1:$G$1,0))</f>
        <v>14.55</v>
      </c>
      <c r="M365" s="5">
        <f t="shared" si="15"/>
        <v>87.300000000000011</v>
      </c>
      <c r="N365" t="str">
        <f t="shared" si="16"/>
        <v>Liberica</v>
      </c>
      <c r="O365" t="str">
        <f t="shared" si="17"/>
        <v>Medium</v>
      </c>
      <c r="P365" t="e">
        <f ca="1">_xlfn.XLOOKUP(Orders[[#This Row],[Customer ID]],Customers!$A$1:$A$1001,Customers!$I$1:$I$1001,,0)</f>
        <v>#NAME?</v>
      </c>
    </row>
    <row r="366" spans="1:16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e">
        <f ca="1">_xlfn.XLOOKUP(C366,Customers!$A$1:$A$1001,Customers!$B$1:$B$1001,,0)</f>
        <v>#NAME?</v>
      </c>
      <c r="G366" s="2" t="e">
        <f ca="1">IF(_xlfn.XLOOKUP(C366,Customers!$A$1:$A$1001,Customers!$C$1:$C$1001,,0)=0,"",_xlfn.XLOOKUP(C366,Customers!$A$1:$A$1001,Customers!$C$1:$C$1001,,0))</f>
        <v>#NAME?</v>
      </c>
      <c r="H366" s="2" t="e">
        <f ca="1">_xlfn.XLOOKUP(C366,Customers!$A$1:$A$1001,Customers!$G$1:$G$1001,,0)</f>
        <v>#NAME?</v>
      </c>
      <c r="I366" t="str">
        <f>INDEX(Products!$A$1:$G$49,MATCH(Orders!$D366,Products!$A$1:$A$49,0),MATCH(Orders!I$1,Products!$A$1:$G$1,0))</f>
        <v>Exc</v>
      </c>
      <c r="J366" t="str">
        <f>INDEX(Products!$A$1:$G$49,MATCH(Orders!$D366,Products!$A$1:$A$49,0),MATCH(Orders!J$1,Products!$A$1:$G$1,0))</f>
        <v>D</v>
      </c>
      <c r="K366" s="4">
        <f>INDEX(Products!$A$1:$G$49,MATCH(Orders!$D366,Products!$A$1:$A$49,0),MATCH(Orders!K$1,Products!$A$1:$G$1,0))</f>
        <v>1</v>
      </c>
      <c r="L366" s="5">
        <f>INDEX(Products!$A$1:$G$49,MATCH(Orders!$D366,Products!$A$1:$A$49,0),MATCH(Orders!L$1,Products!$A$1:$G$1,0))</f>
        <v>12.15</v>
      </c>
      <c r="M366" s="5">
        <f t="shared" si="15"/>
        <v>72.900000000000006</v>
      </c>
      <c r="N366" t="str">
        <f t="shared" si="16"/>
        <v>Excelsa</v>
      </c>
      <c r="O366" t="str">
        <f t="shared" si="17"/>
        <v>Dark</v>
      </c>
      <c r="P366" t="e">
        <f ca="1">_xlfn.XLOOKUP(Orders[[#This Row],[Customer ID]],Customers!$A$1:$A$1001,Customers!$I$1:$I$1001,,0)</f>
        <v>#NAME?</v>
      </c>
    </row>
    <row r="367" spans="1:16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e">
        <f ca="1">_xlfn.XLOOKUP(C367,Customers!$A$1:$A$1001,Customers!$B$1:$B$1001,,0)</f>
        <v>#NAME?</v>
      </c>
      <c r="G367" s="2" t="e">
        <f ca="1">IF(_xlfn.XLOOKUP(C367,Customers!$A$1:$A$1001,Customers!$C$1:$C$1001,,0)=0,"",_xlfn.XLOOKUP(C367,Customers!$A$1:$A$1001,Customers!$C$1:$C$1001,,0))</f>
        <v>#NAME?</v>
      </c>
      <c r="H367" s="2" t="e">
        <f ca="1">_xlfn.XLOOKUP(C367,Customers!$A$1:$A$1001,Customers!$G$1:$G$1001,,0)</f>
        <v>#NAME?</v>
      </c>
      <c r="I367" t="str">
        <f>INDEX(Products!$A$1:$G$49,MATCH(Orders!$D367,Products!$A$1:$A$49,0),MATCH(Orders!I$1,Products!$A$1:$G$1,0))</f>
        <v>Lib</v>
      </c>
      <c r="J367" t="str">
        <f>INDEX(Products!$A$1:$G$49,MATCH(Orders!$D367,Products!$A$1:$A$49,0),MATCH(Orders!J$1,Products!$A$1:$G$1,0))</f>
        <v>D</v>
      </c>
      <c r="K367" s="4">
        <f>INDEX(Products!$A$1:$G$49,MATCH(Orders!$D367,Products!$A$1:$A$49,0),MATCH(Orders!K$1,Products!$A$1:$G$1,0))</f>
        <v>0.5</v>
      </c>
      <c r="L367" s="5">
        <f>INDEX(Products!$A$1:$G$49,MATCH(Orders!$D367,Products!$A$1:$A$49,0),MATCH(Orders!L$1,Products!$A$1:$G$1,0))</f>
        <v>7.77</v>
      </c>
      <c r="M367" s="5">
        <f t="shared" si="15"/>
        <v>7.77</v>
      </c>
      <c r="N367" t="str">
        <f t="shared" si="16"/>
        <v>Liberica</v>
      </c>
      <c r="O367" t="str">
        <f t="shared" si="17"/>
        <v>Dark</v>
      </c>
      <c r="P367" t="e">
        <f ca="1">_xlfn.XLOOKUP(Orders[[#This Row],[Customer ID]],Customers!$A$1:$A$1001,Customers!$I$1:$I$1001,,0)</f>
        <v>#NAME?</v>
      </c>
    </row>
    <row r="368" spans="1:16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e">
        <f ca="1">_xlfn.XLOOKUP(C368,Customers!$A$1:$A$1001,Customers!$B$1:$B$1001,,0)</f>
        <v>#NAME?</v>
      </c>
      <c r="G368" s="2" t="e">
        <f ca="1">IF(_xlfn.XLOOKUP(C368,Customers!$A$1:$A$1001,Customers!$C$1:$C$1001,,0)=0,"",_xlfn.XLOOKUP(C368,Customers!$A$1:$A$1001,Customers!$C$1:$C$1001,,0))</f>
        <v>#NAME?</v>
      </c>
      <c r="H368" s="2" t="e">
        <f ca="1">_xlfn.XLOOKUP(C368,Customers!$A$1:$A$1001,Customers!$G$1:$G$1001,,0)</f>
        <v>#NAME?</v>
      </c>
      <c r="I368" t="str">
        <f>INDEX(Products!$A$1:$G$49,MATCH(Orders!$D368,Products!$A$1:$A$49,0),MATCH(Orders!I$1,Products!$A$1:$G$1,0))</f>
        <v>Exc</v>
      </c>
      <c r="J368" t="str">
        <f>INDEX(Products!$A$1:$G$49,MATCH(Orders!$D368,Products!$A$1:$A$49,0),MATCH(Orders!J$1,Products!$A$1:$G$1,0))</f>
        <v>D</v>
      </c>
      <c r="K368" s="4">
        <f>INDEX(Products!$A$1:$G$49,MATCH(Orders!$D368,Products!$A$1:$A$49,0),MATCH(Orders!K$1,Products!$A$1:$G$1,0))</f>
        <v>0.5</v>
      </c>
      <c r="L368" s="5">
        <f>INDEX(Products!$A$1:$G$49,MATCH(Orders!$D368,Products!$A$1:$A$49,0),MATCH(Orders!L$1,Products!$A$1:$G$1,0))</f>
        <v>7.29</v>
      </c>
      <c r="M368" s="5">
        <f t="shared" si="15"/>
        <v>43.74</v>
      </c>
      <c r="N368" t="str">
        <f t="shared" si="16"/>
        <v>Excelsa</v>
      </c>
      <c r="O368" t="str">
        <f t="shared" si="17"/>
        <v>Dark</v>
      </c>
      <c r="P368" t="e">
        <f ca="1">_xlfn.XLOOKUP(Orders[[#This Row],[Customer ID]],Customers!$A$1:$A$1001,Customers!$I$1:$I$1001,,0)</f>
        <v>#NAME?</v>
      </c>
    </row>
    <row r="369" spans="1:16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e">
        <f ca="1">_xlfn.XLOOKUP(C369,Customers!$A$1:$A$1001,Customers!$B$1:$B$1001,,0)</f>
        <v>#NAME?</v>
      </c>
      <c r="G369" s="2" t="e">
        <f ca="1">IF(_xlfn.XLOOKUP(C369,Customers!$A$1:$A$1001,Customers!$C$1:$C$1001,,0)=0,"",_xlfn.XLOOKUP(C369,Customers!$A$1:$A$1001,Customers!$C$1:$C$1001,,0))</f>
        <v>#NAME?</v>
      </c>
      <c r="H369" s="2" t="e">
        <f ca="1">_xlfn.XLOOKUP(C369,Customers!$A$1:$A$1001,Customers!$G$1:$G$1001,,0)</f>
        <v>#NAME?</v>
      </c>
      <c r="I369" t="str">
        <f>INDEX(Products!$A$1:$G$49,MATCH(Orders!$D369,Products!$A$1:$A$49,0),MATCH(Orders!I$1,Products!$A$1:$G$1,0))</f>
        <v>Lib</v>
      </c>
      <c r="J369" t="str">
        <f>INDEX(Products!$A$1:$G$49,MATCH(Orders!$D369,Products!$A$1:$A$49,0),MATCH(Orders!J$1,Products!$A$1:$G$1,0))</f>
        <v>M</v>
      </c>
      <c r="K369" s="4">
        <f>INDEX(Products!$A$1:$G$49,MATCH(Orders!$D369,Products!$A$1:$A$49,0),MATCH(Orders!K$1,Products!$A$1:$G$1,0))</f>
        <v>0.2</v>
      </c>
      <c r="L369" s="5">
        <f>INDEX(Products!$A$1:$G$49,MATCH(Orders!$D369,Products!$A$1:$A$49,0),MATCH(Orders!L$1,Products!$A$1:$G$1,0))</f>
        <v>4.3650000000000002</v>
      </c>
      <c r="M369" s="5">
        <f t="shared" si="15"/>
        <v>8.73</v>
      </c>
      <c r="N369" t="str">
        <f t="shared" si="16"/>
        <v>Liberica</v>
      </c>
      <c r="O369" t="str">
        <f t="shared" si="17"/>
        <v>Medium</v>
      </c>
      <c r="P369" t="e">
        <f ca="1">_xlfn.XLOOKUP(Orders[[#This Row],[Customer ID]],Customers!$A$1:$A$1001,Customers!$I$1:$I$1001,,0)</f>
        <v>#NAME?</v>
      </c>
    </row>
    <row r="370" spans="1:16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e">
        <f ca="1">_xlfn.XLOOKUP(C370,Customers!$A$1:$A$1001,Customers!$B$1:$B$1001,,0)</f>
        <v>#NAME?</v>
      </c>
      <c r="G370" s="2" t="e">
        <f ca="1">IF(_xlfn.XLOOKUP(C370,Customers!$A$1:$A$1001,Customers!$C$1:$C$1001,,0)=0,"",_xlfn.XLOOKUP(C370,Customers!$A$1:$A$1001,Customers!$C$1:$C$1001,,0))</f>
        <v>#NAME?</v>
      </c>
      <c r="H370" s="2" t="e">
        <f ca="1">_xlfn.XLOOKUP(C370,Customers!$A$1:$A$1001,Customers!$G$1:$G$1001,,0)</f>
        <v>#NAME?</v>
      </c>
      <c r="I370" t="str">
        <f>INDEX(Products!$A$1:$G$49,MATCH(Orders!$D370,Products!$A$1:$A$49,0),MATCH(Orders!I$1,Products!$A$1:$G$1,0))</f>
        <v>Exc</v>
      </c>
      <c r="J370" t="str">
        <f>INDEX(Products!$A$1:$G$49,MATCH(Orders!$D370,Products!$A$1:$A$49,0),MATCH(Orders!J$1,Products!$A$1:$G$1,0))</f>
        <v>M</v>
      </c>
      <c r="K370" s="4">
        <f>INDEX(Products!$A$1:$G$49,MATCH(Orders!$D370,Products!$A$1:$A$49,0),MATCH(Orders!K$1,Products!$A$1:$G$1,0))</f>
        <v>2.5</v>
      </c>
      <c r="L370" s="5">
        <f>INDEX(Products!$A$1:$G$49,MATCH(Orders!$D370,Products!$A$1:$A$49,0),MATCH(Orders!L$1,Products!$A$1:$G$1,0))</f>
        <v>31.624999999999996</v>
      </c>
      <c r="M370" s="5">
        <f t="shared" si="15"/>
        <v>63.249999999999993</v>
      </c>
      <c r="N370" t="str">
        <f t="shared" si="16"/>
        <v>Excelsa</v>
      </c>
      <c r="O370" t="str">
        <f t="shared" si="17"/>
        <v>Medium</v>
      </c>
      <c r="P370" t="e">
        <f ca="1">_xlfn.XLOOKUP(Orders[[#This Row],[Customer ID]],Customers!$A$1:$A$1001,Customers!$I$1:$I$1001,,0)</f>
        <v>#NAME?</v>
      </c>
    </row>
    <row r="371" spans="1:16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e">
        <f ca="1">_xlfn.XLOOKUP(C371,Customers!$A$1:$A$1001,Customers!$B$1:$B$1001,,0)</f>
        <v>#NAME?</v>
      </c>
      <c r="G371" s="2" t="e">
        <f ca="1">IF(_xlfn.XLOOKUP(C371,Customers!$A$1:$A$1001,Customers!$C$1:$C$1001,,0)=0,"",_xlfn.XLOOKUP(C371,Customers!$A$1:$A$1001,Customers!$C$1:$C$1001,,0))</f>
        <v>#NAME?</v>
      </c>
      <c r="H371" s="2" t="e">
        <f ca="1">_xlfn.XLOOKUP(C371,Customers!$A$1:$A$1001,Customers!$G$1:$G$1001,,0)</f>
        <v>#NAME?</v>
      </c>
      <c r="I371" t="str">
        <f>INDEX(Products!$A$1:$G$49,MATCH(Orders!$D371,Products!$A$1:$A$49,0),MATCH(Orders!I$1,Products!$A$1:$G$1,0))</f>
        <v>Exc</v>
      </c>
      <c r="J371" t="str">
        <f>INDEX(Products!$A$1:$G$49,MATCH(Orders!$D371,Products!$A$1:$A$49,0),MATCH(Orders!J$1,Products!$A$1:$G$1,0))</f>
        <v>L</v>
      </c>
      <c r="K371" s="4">
        <f>INDEX(Products!$A$1:$G$49,MATCH(Orders!$D371,Products!$A$1:$A$49,0),MATCH(Orders!K$1,Products!$A$1:$G$1,0))</f>
        <v>0.5</v>
      </c>
      <c r="L371" s="5">
        <f>INDEX(Products!$A$1:$G$49,MATCH(Orders!$D371,Products!$A$1:$A$49,0),MATCH(Orders!L$1,Products!$A$1:$G$1,0))</f>
        <v>8.91</v>
      </c>
      <c r="M371" s="5">
        <f t="shared" si="15"/>
        <v>8.91</v>
      </c>
      <c r="N371" t="str">
        <f t="shared" si="16"/>
        <v>Excelsa</v>
      </c>
      <c r="O371" t="str">
        <f t="shared" si="17"/>
        <v>Light</v>
      </c>
      <c r="P371" t="e">
        <f ca="1">_xlfn.XLOOKUP(Orders[[#This Row],[Customer ID]],Customers!$A$1:$A$1001,Customers!$I$1:$I$1001,,0)</f>
        <v>#NAME?</v>
      </c>
    </row>
    <row r="372" spans="1:16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e">
        <f ca="1">_xlfn.XLOOKUP(C372,Customers!$A$1:$A$1001,Customers!$B$1:$B$1001,,0)</f>
        <v>#NAME?</v>
      </c>
      <c r="G372" s="2" t="e">
        <f ca="1">IF(_xlfn.XLOOKUP(C372,Customers!$A$1:$A$1001,Customers!$C$1:$C$1001,,0)=0,"",_xlfn.XLOOKUP(C372,Customers!$A$1:$A$1001,Customers!$C$1:$C$1001,,0))</f>
        <v>#NAME?</v>
      </c>
      <c r="H372" s="2" t="e">
        <f ca="1">_xlfn.XLOOKUP(C372,Customers!$A$1:$A$1001,Customers!$G$1:$G$1001,,0)</f>
        <v>#NAME?</v>
      </c>
      <c r="I372" t="str">
        <f>INDEX(Products!$A$1:$G$49,MATCH(Orders!$D372,Products!$A$1:$A$49,0),MATCH(Orders!I$1,Products!$A$1:$G$1,0))</f>
        <v>Exc</v>
      </c>
      <c r="J372" t="str">
        <f>INDEX(Products!$A$1:$G$49,MATCH(Orders!$D372,Products!$A$1:$A$49,0),MATCH(Orders!J$1,Products!$A$1:$G$1,0))</f>
        <v>D</v>
      </c>
      <c r="K372" s="4">
        <f>INDEX(Products!$A$1:$G$49,MATCH(Orders!$D372,Products!$A$1:$A$49,0),MATCH(Orders!K$1,Products!$A$1:$G$1,0))</f>
        <v>1</v>
      </c>
      <c r="L372" s="5">
        <f>INDEX(Products!$A$1:$G$49,MATCH(Orders!$D372,Products!$A$1:$A$49,0),MATCH(Orders!L$1,Products!$A$1:$G$1,0))</f>
        <v>12.15</v>
      </c>
      <c r="M372" s="5">
        <f t="shared" si="15"/>
        <v>24.3</v>
      </c>
      <c r="N372" t="str">
        <f t="shared" si="16"/>
        <v>Excelsa</v>
      </c>
      <c r="O372" t="str">
        <f t="shared" si="17"/>
        <v>Dark</v>
      </c>
      <c r="P372" t="e">
        <f ca="1">_xlfn.XLOOKUP(Orders[[#This Row],[Customer ID]],Customers!$A$1:$A$1001,Customers!$I$1:$I$1001,,0)</f>
        <v>#NAME?</v>
      </c>
    </row>
    <row r="373" spans="1:16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e">
        <f ca="1">_xlfn.XLOOKUP(C373,Customers!$A$1:$A$1001,Customers!$B$1:$B$1001,,0)</f>
        <v>#NAME?</v>
      </c>
      <c r="G373" s="2" t="e">
        <f ca="1">IF(_xlfn.XLOOKUP(C373,Customers!$A$1:$A$1001,Customers!$C$1:$C$1001,,0)=0,"",_xlfn.XLOOKUP(C373,Customers!$A$1:$A$1001,Customers!$C$1:$C$1001,,0))</f>
        <v>#NAME?</v>
      </c>
      <c r="H373" s="2" t="e">
        <f ca="1">_xlfn.XLOOKUP(C373,Customers!$A$1:$A$1001,Customers!$G$1:$G$1001,,0)</f>
        <v>#NAME?</v>
      </c>
      <c r="I373" t="str">
        <f>INDEX(Products!$A$1:$G$49,MATCH(Orders!$D373,Products!$A$1:$A$49,0),MATCH(Orders!I$1,Products!$A$1:$G$1,0))</f>
        <v>Ara</v>
      </c>
      <c r="J373" t="str">
        <f>INDEX(Products!$A$1:$G$49,MATCH(Orders!$D373,Products!$A$1:$A$49,0),MATCH(Orders!J$1,Products!$A$1:$G$1,0))</f>
        <v>L</v>
      </c>
      <c r="K373" s="4">
        <f>INDEX(Products!$A$1:$G$49,MATCH(Orders!$D373,Products!$A$1:$A$49,0),MATCH(Orders!K$1,Products!$A$1:$G$1,0))</f>
        <v>0.5</v>
      </c>
      <c r="L373" s="5">
        <f>INDEX(Products!$A$1:$G$49,MATCH(Orders!$D373,Products!$A$1:$A$49,0),MATCH(Orders!L$1,Products!$A$1:$G$1,0))</f>
        <v>7.77</v>
      </c>
      <c r="M373" s="5">
        <f t="shared" si="15"/>
        <v>46.62</v>
      </c>
      <c r="N373" t="str">
        <f t="shared" si="16"/>
        <v>Arabica</v>
      </c>
      <c r="O373" t="str">
        <f t="shared" si="17"/>
        <v>Light</v>
      </c>
      <c r="P373" t="e">
        <f ca="1">_xlfn.XLOOKUP(Orders[[#This Row],[Customer ID]],Customers!$A$1:$A$1001,Customers!$I$1:$I$1001,,0)</f>
        <v>#NAME?</v>
      </c>
    </row>
    <row r="374" spans="1:16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e">
        <f ca="1">_xlfn.XLOOKUP(C374,Customers!$A$1:$A$1001,Customers!$B$1:$B$1001,,0)</f>
        <v>#NAME?</v>
      </c>
      <c r="G374" s="2" t="e">
        <f ca="1">IF(_xlfn.XLOOKUP(C374,Customers!$A$1:$A$1001,Customers!$C$1:$C$1001,,0)=0,"",_xlfn.XLOOKUP(C374,Customers!$A$1:$A$1001,Customers!$C$1:$C$1001,,0))</f>
        <v>#NAME?</v>
      </c>
      <c r="H374" s="2" t="e">
        <f ca="1">_xlfn.XLOOKUP(C374,Customers!$A$1:$A$1001,Customers!$G$1:$G$1001,,0)</f>
        <v>#NAME?</v>
      </c>
      <c r="I374" t="str">
        <f>INDEX(Products!$A$1:$G$49,MATCH(Orders!$D374,Products!$A$1:$A$49,0),MATCH(Orders!I$1,Products!$A$1:$G$1,0))</f>
        <v>Rob</v>
      </c>
      <c r="J374" t="str">
        <f>INDEX(Products!$A$1:$G$49,MATCH(Orders!$D374,Products!$A$1:$A$49,0),MATCH(Orders!J$1,Products!$A$1:$G$1,0))</f>
        <v>L</v>
      </c>
      <c r="K374" s="4">
        <f>INDEX(Products!$A$1:$G$49,MATCH(Orders!$D374,Products!$A$1:$A$49,0),MATCH(Orders!K$1,Products!$A$1:$G$1,0))</f>
        <v>0.5</v>
      </c>
      <c r="L374" s="5">
        <f>INDEX(Products!$A$1:$G$49,MATCH(Orders!$D374,Products!$A$1:$A$49,0),MATCH(Orders!L$1,Products!$A$1:$G$1,0))</f>
        <v>7.169999999999999</v>
      </c>
      <c r="M374" s="5">
        <f t="shared" si="15"/>
        <v>43.019999999999996</v>
      </c>
      <c r="N374" t="str">
        <f t="shared" si="16"/>
        <v>Robusta</v>
      </c>
      <c r="O374" t="str">
        <f t="shared" si="17"/>
        <v>Light</v>
      </c>
      <c r="P374" t="e">
        <f ca="1">_xlfn.XLOOKUP(Orders[[#This Row],[Customer ID]],Customers!$A$1:$A$1001,Customers!$I$1:$I$1001,,0)</f>
        <v>#NAME?</v>
      </c>
    </row>
    <row r="375" spans="1:16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e">
        <f ca="1">_xlfn.XLOOKUP(C375,Customers!$A$1:$A$1001,Customers!$B$1:$B$1001,,0)</f>
        <v>#NAME?</v>
      </c>
      <c r="G375" s="2" t="e">
        <f ca="1">IF(_xlfn.XLOOKUP(C375,Customers!$A$1:$A$1001,Customers!$C$1:$C$1001,,0)=0,"",_xlfn.XLOOKUP(C375,Customers!$A$1:$A$1001,Customers!$C$1:$C$1001,,0))</f>
        <v>#NAME?</v>
      </c>
      <c r="H375" s="2" t="e">
        <f ca="1">_xlfn.XLOOKUP(C375,Customers!$A$1:$A$1001,Customers!$G$1:$G$1001,,0)</f>
        <v>#NAME?</v>
      </c>
      <c r="I375" t="str">
        <f>INDEX(Products!$A$1:$G$49,MATCH(Orders!$D375,Products!$A$1:$A$49,0),MATCH(Orders!I$1,Products!$A$1:$G$1,0))</f>
        <v>Ara</v>
      </c>
      <c r="J375" t="str">
        <f>INDEX(Products!$A$1:$G$49,MATCH(Orders!$D375,Products!$A$1:$A$49,0),MATCH(Orders!J$1,Products!$A$1:$G$1,0))</f>
        <v>D</v>
      </c>
      <c r="K375" s="4">
        <f>INDEX(Products!$A$1:$G$49,MATCH(Orders!$D375,Products!$A$1:$A$49,0),MATCH(Orders!K$1,Products!$A$1:$G$1,0))</f>
        <v>0.5</v>
      </c>
      <c r="L375" s="5">
        <f>INDEX(Products!$A$1:$G$49,MATCH(Orders!$D375,Products!$A$1:$A$49,0),MATCH(Orders!L$1,Products!$A$1:$G$1,0))</f>
        <v>5.97</v>
      </c>
      <c r="M375" s="5">
        <f t="shared" si="15"/>
        <v>17.91</v>
      </c>
      <c r="N375" t="str">
        <f t="shared" si="16"/>
        <v>Arabica</v>
      </c>
      <c r="O375" t="str">
        <f t="shared" si="17"/>
        <v>Dark</v>
      </c>
      <c r="P375" t="e">
        <f ca="1">_xlfn.XLOOKUP(Orders[[#This Row],[Customer ID]],Customers!$A$1:$A$1001,Customers!$I$1:$I$1001,,0)</f>
        <v>#NAME?</v>
      </c>
    </row>
    <row r="376" spans="1:16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e">
        <f ca="1">_xlfn.XLOOKUP(C376,Customers!$A$1:$A$1001,Customers!$B$1:$B$1001,,0)</f>
        <v>#NAME?</v>
      </c>
      <c r="G376" s="2" t="e">
        <f ca="1">IF(_xlfn.XLOOKUP(C376,Customers!$A$1:$A$1001,Customers!$C$1:$C$1001,,0)=0,"",_xlfn.XLOOKUP(C376,Customers!$A$1:$A$1001,Customers!$C$1:$C$1001,,0))</f>
        <v>#NAME?</v>
      </c>
      <c r="H376" s="2" t="e">
        <f ca="1">_xlfn.XLOOKUP(C376,Customers!$A$1:$A$1001,Customers!$G$1:$G$1001,,0)</f>
        <v>#NAME?</v>
      </c>
      <c r="I376" t="str">
        <f>INDEX(Products!$A$1:$G$49,MATCH(Orders!$D376,Products!$A$1:$A$49,0),MATCH(Orders!I$1,Products!$A$1:$G$1,0))</f>
        <v>Lib</v>
      </c>
      <c r="J376" t="str">
        <f>INDEX(Products!$A$1:$G$49,MATCH(Orders!$D376,Products!$A$1:$A$49,0),MATCH(Orders!J$1,Products!$A$1:$G$1,0))</f>
        <v>L</v>
      </c>
      <c r="K376" s="4">
        <f>INDEX(Products!$A$1:$G$49,MATCH(Orders!$D376,Products!$A$1:$A$49,0),MATCH(Orders!K$1,Products!$A$1:$G$1,0))</f>
        <v>0.5</v>
      </c>
      <c r="L376" s="5">
        <f>INDEX(Products!$A$1:$G$49,MATCH(Orders!$D376,Products!$A$1:$A$49,0),MATCH(Orders!L$1,Products!$A$1:$G$1,0))</f>
        <v>9.51</v>
      </c>
      <c r="M376" s="5">
        <f t="shared" si="15"/>
        <v>38.04</v>
      </c>
      <c r="N376" t="str">
        <f t="shared" si="16"/>
        <v>Liberica</v>
      </c>
      <c r="O376" t="str">
        <f t="shared" si="17"/>
        <v>Light</v>
      </c>
      <c r="P376" t="e">
        <f ca="1">_xlfn.XLOOKUP(Orders[[#This Row],[Customer ID]],Customers!$A$1:$A$1001,Customers!$I$1:$I$1001,,0)</f>
        <v>#NAME?</v>
      </c>
    </row>
    <row r="377" spans="1:16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e">
        <f ca="1">_xlfn.XLOOKUP(C377,Customers!$A$1:$A$1001,Customers!$B$1:$B$1001,,0)</f>
        <v>#NAME?</v>
      </c>
      <c r="G377" s="2" t="e">
        <f ca="1">IF(_xlfn.XLOOKUP(C377,Customers!$A$1:$A$1001,Customers!$C$1:$C$1001,,0)=0,"",_xlfn.XLOOKUP(C377,Customers!$A$1:$A$1001,Customers!$C$1:$C$1001,,0))</f>
        <v>#NAME?</v>
      </c>
      <c r="H377" s="2" t="e">
        <f ca="1">_xlfn.XLOOKUP(C377,Customers!$A$1:$A$1001,Customers!$G$1:$G$1001,,0)</f>
        <v>#NAME?</v>
      </c>
      <c r="I377" t="str">
        <f>INDEX(Products!$A$1:$G$49,MATCH(Orders!$D377,Products!$A$1:$A$49,0),MATCH(Orders!I$1,Products!$A$1:$G$1,0))</f>
        <v>Ara</v>
      </c>
      <c r="J377" t="str">
        <f>INDEX(Products!$A$1:$G$49,MATCH(Orders!$D377,Products!$A$1:$A$49,0),MATCH(Orders!J$1,Products!$A$1:$G$1,0))</f>
        <v>M</v>
      </c>
      <c r="K377" s="4">
        <f>INDEX(Products!$A$1:$G$49,MATCH(Orders!$D377,Products!$A$1:$A$49,0),MATCH(Orders!K$1,Products!$A$1:$G$1,0))</f>
        <v>0.2</v>
      </c>
      <c r="L377" s="5">
        <f>INDEX(Products!$A$1:$G$49,MATCH(Orders!$D377,Products!$A$1:$A$49,0),MATCH(Orders!L$1,Products!$A$1:$G$1,0))</f>
        <v>3.375</v>
      </c>
      <c r="M377" s="5">
        <f t="shared" si="15"/>
        <v>6.75</v>
      </c>
      <c r="N377" t="str">
        <f t="shared" si="16"/>
        <v>Arabica</v>
      </c>
      <c r="O377" t="str">
        <f t="shared" si="17"/>
        <v>Medium</v>
      </c>
      <c r="P377" t="e">
        <f ca="1">_xlfn.XLOOKUP(Orders[[#This Row],[Customer ID]],Customers!$A$1:$A$1001,Customers!$I$1:$I$1001,,0)</f>
        <v>#NAME?</v>
      </c>
    </row>
    <row r="378" spans="1:16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e">
        <f ca="1">_xlfn.XLOOKUP(C378,Customers!$A$1:$A$1001,Customers!$B$1:$B$1001,,0)</f>
        <v>#NAME?</v>
      </c>
      <c r="G378" s="2" t="e">
        <f ca="1">IF(_xlfn.XLOOKUP(C378,Customers!$A$1:$A$1001,Customers!$C$1:$C$1001,,0)=0,"",_xlfn.XLOOKUP(C378,Customers!$A$1:$A$1001,Customers!$C$1:$C$1001,,0))</f>
        <v>#NAME?</v>
      </c>
      <c r="H378" s="2" t="e">
        <f ca="1">_xlfn.XLOOKUP(C378,Customers!$A$1:$A$1001,Customers!$G$1:$G$1001,,0)</f>
        <v>#NAME?</v>
      </c>
      <c r="I378" t="str">
        <f>INDEX(Products!$A$1:$G$49,MATCH(Orders!$D378,Products!$A$1:$A$49,0),MATCH(Orders!I$1,Products!$A$1:$G$1,0))</f>
        <v>Rob</v>
      </c>
      <c r="J378" t="str">
        <f>INDEX(Products!$A$1:$G$49,MATCH(Orders!$D378,Products!$A$1:$A$49,0),MATCH(Orders!J$1,Products!$A$1:$G$1,0))</f>
        <v>M</v>
      </c>
      <c r="K378" s="4">
        <f>INDEX(Products!$A$1:$G$49,MATCH(Orders!$D378,Products!$A$1:$A$49,0),MATCH(Orders!K$1,Products!$A$1:$G$1,0))</f>
        <v>0.5</v>
      </c>
      <c r="L378" s="5">
        <f>INDEX(Products!$A$1:$G$49,MATCH(Orders!$D378,Products!$A$1:$A$49,0),MATCH(Orders!L$1,Products!$A$1:$G$1,0))</f>
        <v>5.97</v>
      </c>
      <c r="M378" s="5">
        <f t="shared" si="15"/>
        <v>5.97</v>
      </c>
      <c r="N378" t="str">
        <f t="shared" si="16"/>
        <v>Robusta</v>
      </c>
      <c r="O378" t="str">
        <f t="shared" si="17"/>
        <v>Medium</v>
      </c>
      <c r="P378" t="e">
        <f ca="1">_xlfn.XLOOKUP(Orders[[#This Row],[Customer ID]],Customers!$A$1:$A$1001,Customers!$I$1:$I$1001,,0)</f>
        <v>#NAME?</v>
      </c>
    </row>
    <row r="379" spans="1:16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e">
        <f ca="1">_xlfn.XLOOKUP(C379,Customers!$A$1:$A$1001,Customers!$B$1:$B$1001,,0)</f>
        <v>#NAME?</v>
      </c>
      <c r="G379" s="2" t="e">
        <f ca="1">IF(_xlfn.XLOOKUP(C379,Customers!$A$1:$A$1001,Customers!$C$1:$C$1001,,0)=0,"",_xlfn.XLOOKUP(C379,Customers!$A$1:$A$1001,Customers!$C$1:$C$1001,,0))</f>
        <v>#NAME?</v>
      </c>
      <c r="H379" s="2" t="e">
        <f ca="1">_xlfn.XLOOKUP(C379,Customers!$A$1:$A$1001,Customers!$G$1:$G$1001,,0)</f>
        <v>#NAME?</v>
      </c>
      <c r="I379" t="str">
        <f>INDEX(Products!$A$1:$G$49,MATCH(Orders!$D379,Products!$A$1:$A$49,0),MATCH(Orders!I$1,Products!$A$1:$G$1,0))</f>
        <v>Rob</v>
      </c>
      <c r="J379" t="str">
        <f>INDEX(Products!$A$1:$G$49,MATCH(Orders!$D379,Products!$A$1:$A$49,0),MATCH(Orders!J$1,Products!$A$1:$G$1,0))</f>
        <v>D</v>
      </c>
      <c r="K379" s="4">
        <f>INDEX(Products!$A$1:$G$49,MATCH(Orders!$D379,Products!$A$1:$A$49,0),MATCH(Orders!K$1,Products!$A$1:$G$1,0))</f>
        <v>0.2</v>
      </c>
      <c r="L379" s="5">
        <f>INDEX(Products!$A$1:$G$49,MATCH(Orders!$D379,Products!$A$1:$A$49,0),MATCH(Orders!L$1,Products!$A$1:$G$1,0))</f>
        <v>2.6849999999999996</v>
      </c>
      <c r="M379" s="5">
        <f t="shared" si="15"/>
        <v>8.0549999999999997</v>
      </c>
      <c r="N379" t="str">
        <f t="shared" si="16"/>
        <v>Robusta</v>
      </c>
      <c r="O379" t="str">
        <f t="shared" si="17"/>
        <v>Dark</v>
      </c>
      <c r="P379" t="e">
        <f ca="1">_xlfn.XLOOKUP(Orders[[#This Row],[Customer ID]],Customers!$A$1:$A$1001,Customers!$I$1:$I$1001,,0)</f>
        <v>#NAME?</v>
      </c>
    </row>
    <row r="380" spans="1:16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e">
        <f ca="1">_xlfn.XLOOKUP(C380,Customers!$A$1:$A$1001,Customers!$B$1:$B$1001,,0)</f>
        <v>#NAME?</v>
      </c>
      <c r="G380" s="2" t="e">
        <f ca="1">IF(_xlfn.XLOOKUP(C380,Customers!$A$1:$A$1001,Customers!$C$1:$C$1001,,0)=0,"",_xlfn.XLOOKUP(C380,Customers!$A$1:$A$1001,Customers!$C$1:$C$1001,,0))</f>
        <v>#NAME?</v>
      </c>
      <c r="H380" s="2" t="e">
        <f ca="1">_xlfn.XLOOKUP(C380,Customers!$A$1:$A$1001,Customers!$G$1:$G$1001,,0)</f>
        <v>#NAME?</v>
      </c>
      <c r="I380" t="str">
        <f>INDEX(Products!$A$1:$G$49,MATCH(Orders!$D380,Products!$A$1:$A$49,0),MATCH(Orders!I$1,Products!$A$1:$G$1,0))</f>
        <v>Ara</v>
      </c>
      <c r="J380" t="str">
        <f>INDEX(Products!$A$1:$G$49,MATCH(Orders!$D380,Products!$A$1:$A$49,0),MATCH(Orders!J$1,Products!$A$1:$G$1,0))</f>
        <v>L</v>
      </c>
      <c r="K380" s="4">
        <f>INDEX(Products!$A$1:$G$49,MATCH(Orders!$D380,Products!$A$1:$A$49,0),MATCH(Orders!K$1,Products!$A$1:$G$1,0))</f>
        <v>0.5</v>
      </c>
      <c r="L380" s="5">
        <f>INDEX(Products!$A$1:$G$49,MATCH(Orders!$D380,Products!$A$1:$A$49,0),MATCH(Orders!L$1,Products!$A$1:$G$1,0))</f>
        <v>7.77</v>
      </c>
      <c r="M380" s="5">
        <f t="shared" si="15"/>
        <v>23.31</v>
      </c>
      <c r="N380" t="str">
        <f t="shared" si="16"/>
        <v>Arabica</v>
      </c>
      <c r="O380" t="str">
        <f t="shared" si="17"/>
        <v>Light</v>
      </c>
      <c r="P380" t="e">
        <f ca="1">_xlfn.XLOOKUP(Orders[[#This Row],[Customer ID]],Customers!$A$1:$A$1001,Customers!$I$1:$I$1001,,0)</f>
        <v>#NAME?</v>
      </c>
    </row>
    <row r="381" spans="1:16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e">
        <f ca="1">_xlfn.XLOOKUP(C381,Customers!$A$1:$A$1001,Customers!$B$1:$B$1001,,0)</f>
        <v>#NAME?</v>
      </c>
      <c r="G381" s="2" t="e">
        <f ca="1">IF(_xlfn.XLOOKUP(C381,Customers!$A$1:$A$1001,Customers!$C$1:$C$1001,,0)=0,"",_xlfn.XLOOKUP(C381,Customers!$A$1:$A$1001,Customers!$C$1:$C$1001,,0))</f>
        <v>#NAME?</v>
      </c>
      <c r="H381" s="2" t="e">
        <f ca="1">_xlfn.XLOOKUP(C381,Customers!$A$1:$A$1001,Customers!$G$1:$G$1001,,0)</f>
        <v>#NAME?</v>
      </c>
      <c r="I381" t="str">
        <f>INDEX(Products!$A$1:$G$49,MATCH(Orders!$D381,Products!$A$1:$A$49,0),MATCH(Orders!I$1,Products!$A$1:$G$1,0))</f>
        <v>Rob</v>
      </c>
      <c r="J381" t="str">
        <f>INDEX(Products!$A$1:$G$49,MATCH(Orders!$D381,Products!$A$1:$A$49,0),MATCH(Orders!J$1,Products!$A$1:$G$1,0))</f>
        <v>L</v>
      </c>
      <c r="K381" s="4">
        <f>INDEX(Products!$A$1:$G$49,MATCH(Orders!$D381,Products!$A$1:$A$49,0),MATCH(Orders!K$1,Products!$A$1:$G$1,0))</f>
        <v>0.5</v>
      </c>
      <c r="L381" s="5">
        <f>INDEX(Products!$A$1:$G$49,MATCH(Orders!$D381,Products!$A$1:$A$49,0),MATCH(Orders!L$1,Products!$A$1:$G$1,0))</f>
        <v>7.169999999999999</v>
      </c>
      <c r="M381" s="5">
        <f t="shared" si="15"/>
        <v>43.019999999999996</v>
      </c>
      <c r="N381" t="str">
        <f t="shared" si="16"/>
        <v>Robusta</v>
      </c>
      <c r="O381" t="str">
        <f t="shared" si="17"/>
        <v>Light</v>
      </c>
      <c r="P381" t="e">
        <f ca="1">_xlfn.XLOOKUP(Orders[[#This Row],[Customer ID]],Customers!$A$1:$A$1001,Customers!$I$1:$I$1001,,0)</f>
        <v>#NAME?</v>
      </c>
    </row>
    <row r="382" spans="1:16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e">
        <f ca="1">_xlfn.XLOOKUP(C382,Customers!$A$1:$A$1001,Customers!$B$1:$B$1001,,0)</f>
        <v>#NAME?</v>
      </c>
      <c r="G382" s="2" t="e">
        <f ca="1">IF(_xlfn.XLOOKUP(C382,Customers!$A$1:$A$1001,Customers!$C$1:$C$1001,,0)=0,"",_xlfn.XLOOKUP(C382,Customers!$A$1:$A$1001,Customers!$C$1:$C$1001,,0))</f>
        <v>#NAME?</v>
      </c>
      <c r="H382" s="2" t="e">
        <f ca="1">_xlfn.XLOOKUP(C382,Customers!$A$1:$A$1001,Customers!$G$1:$G$1001,,0)</f>
        <v>#NAME?</v>
      </c>
      <c r="I382" t="str">
        <f>INDEX(Products!$A$1:$G$49,MATCH(Orders!$D382,Products!$A$1:$A$49,0),MATCH(Orders!I$1,Products!$A$1:$G$1,0))</f>
        <v>Lib</v>
      </c>
      <c r="J382" t="str">
        <f>INDEX(Products!$A$1:$G$49,MATCH(Orders!$D382,Products!$A$1:$A$49,0),MATCH(Orders!J$1,Products!$A$1:$G$1,0))</f>
        <v>D</v>
      </c>
      <c r="K382" s="4">
        <f>INDEX(Products!$A$1:$G$49,MATCH(Orders!$D382,Products!$A$1:$A$49,0),MATCH(Orders!K$1,Products!$A$1:$G$1,0))</f>
        <v>0.5</v>
      </c>
      <c r="L382" s="5">
        <f>INDEX(Products!$A$1:$G$49,MATCH(Orders!$D382,Products!$A$1:$A$49,0),MATCH(Orders!L$1,Products!$A$1:$G$1,0))</f>
        <v>7.77</v>
      </c>
      <c r="M382" s="5">
        <f t="shared" si="15"/>
        <v>23.31</v>
      </c>
      <c r="N382" t="str">
        <f t="shared" si="16"/>
        <v>Liberica</v>
      </c>
      <c r="O382" t="str">
        <f t="shared" si="17"/>
        <v>Dark</v>
      </c>
      <c r="P382" t="e">
        <f ca="1">_xlfn.XLOOKUP(Orders[[#This Row],[Customer ID]],Customers!$A$1:$A$1001,Customers!$I$1:$I$1001,,0)</f>
        <v>#NAME?</v>
      </c>
    </row>
    <row r="383" spans="1:16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e">
        <f ca="1">_xlfn.XLOOKUP(C383,Customers!$A$1:$A$1001,Customers!$B$1:$B$1001,,0)</f>
        <v>#NAME?</v>
      </c>
      <c r="G383" s="2" t="e">
        <f ca="1">IF(_xlfn.XLOOKUP(C383,Customers!$A$1:$A$1001,Customers!$C$1:$C$1001,,0)=0,"",_xlfn.XLOOKUP(C383,Customers!$A$1:$A$1001,Customers!$C$1:$C$1001,,0))</f>
        <v>#NAME?</v>
      </c>
      <c r="H383" s="2" t="e">
        <f ca="1">_xlfn.XLOOKUP(C383,Customers!$A$1:$A$1001,Customers!$G$1:$G$1001,,0)</f>
        <v>#NAME?</v>
      </c>
      <c r="I383" t="str">
        <f>INDEX(Products!$A$1:$G$49,MATCH(Orders!$D383,Products!$A$1:$A$49,0),MATCH(Orders!I$1,Products!$A$1:$G$1,0))</f>
        <v>Ara</v>
      </c>
      <c r="J383" t="str">
        <f>INDEX(Products!$A$1:$G$49,MATCH(Orders!$D383,Products!$A$1:$A$49,0),MATCH(Orders!J$1,Products!$A$1:$G$1,0))</f>
        <v>D</v>
      </c>
      <c r="K383" s="4">
        <f>INDEX(Products!$A$1:$G$49,MATCH(Orders!$D383,Products!$A$1:$A$49,0),MATCH(Orders!K$1,Products!$A$1:$G$1,0))</f>
        <v>0.2</v>
      </c>
      <c r="L383" s="5">
        <f>INDEX(Products!$A$1:$G$49,MATCH(Orders!$D383,Products!$A$1:$A$49,0),MATCH(Orders!L$1,Products!$A$1:$G$1,0))</f>
        <v>2.9849999999999999</v>
      </c>
      <c r="M383" s="5">
        <f t="shared" si="15"/>
        <v>14.924999999999999</v>
      </c>
      <c r="N383" t="str">
        <f t="shared" si="16"/>
        <v>Arabica</v>
      </c>
      <c r="O383" t="str">
        <f t="shared" si="17"/>
        <v>Dark</v>
      </c>
      <c r="P383" t="e">
        <f ca="1">_xlfn.XLOOKUP(Orders[[#This Row],[Customer ID]],Customers!$A$1:$A$1001,Customers!$I$1:$I$1001,,0)</f>
        <v>#NAME?</v>
      </c>
    </row>
    <row r="384" spans="1:16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e">
        <f ca="1">_xlfn.XLOOKUP(C384,Customers!$A$1:$A$1001,Customers!$B$1:$B$1001,,0)</f>
        <v>#NAME?</v>
      </c>
      <c r="G384" s="2" t="e">
        <f ca="1">IF(_xlfn.XLOOKUP(C384,Customers!$A$1:$A$1001,Customers!$C$1:$C$1001,,0)=0,"",_xlfn.XLOOKUP(C384,Customers!$A$1:$A$1001,Customers!$C$1:$C$1001,,0))</f>
        <v>#NAME?</v>
      </c>
      <c r="H384" s="2" t="e">
        <f ca="1">_xlfn.XLOOKUP(C384,Customers!$A$1:$A$1001,Customers!$G$1:$G$1001,,0)</f>
        <v>#NAME?</v>
      </c>
      <c r="I384" t="str">
        <f>INDEX(Products!$A$1:$G$49,MATCH(Orders!$D384,Products!$A$1:$A$49,0),MATCH(Orders!I$1,Products!$A$1:$G$1,0))</f>
        <v>Exc</v>
      </c>
      <c r="J384" t="str">
        <f>INDEX(Products!$A$1:$G$49,MATCH(Orders!$D384,Products!$A$1:$A$49,0),MATCH(Orders!J$1,Products!$A$1:$G$1,0))</f>
        <v>D</v>
      </c>
      <c r="K384" s="4">
        <f>INDEX(Products!$A$1:$G$49,MATCH(Orders!$D384,Products!$A$1:$A$49,0),MATCH(Orders!K$1,Products!$A$1:$G$1,0))</f>
        <v>0.5</v>
      </c>
      <c r="L384" s="5">
        <f>INDEX(Products!$A$1:$G$49,MATCH(Orders!$D384,Products!$A$1:$A$49,0),MATCH(Orders!L$1,Products!$A$1:$G$1,0))</f>
        <v>7.29</v>
      </c>
      <c r="M384" s="5">
        <f t="shared" si="15"/>
        <v>21.87</v>
      </c>
      <c r="N384" t="str">
        <f t="shared" si="16"/>
        <v>Excelsa</v>
      </c>
      <c r="O384" t="str">
        <f t="shared" si="17"/>
        <v>Dark</v>
      </c>
      <c r="P384" t="e">
        <f ca="1">_xlfn.XLOOKUP(Orders[[#This Row],[Customer ID]],Customers!$A$1:$A$1001,Customers!$I$1:$I$1001,,0)</f>
        <v>#NAME?</v>
      </c>
    </row>
    <row r="385" spans="1:16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e">
        <f ca="1">_xlfn.XLOOKUP(C385,Customers!$A$1:$A$1001,Customers!$B$1:$B$1001,,0)</f>
        <v>#NAME?</v>
      </c>
      <c r="G385" s="2" t="e">
        <f ca="1">IF(_xlfn.XLOOKUP(C385,Customers!$A$1:$A$1001,Customers!$C$1:$C$1001,,0)=0,"",_xlfn.XLOOKUP(C385,Customers!$A$1:$A$1001,Customers!$C$1:$C$1001,,0))</f>
        <v>#NAME?</v>
      </c>
      <c r="H385" s="2" t="e">
        <f ca="1">_xlfn.XLOOKUP(C385,Customers!$A$1:$A$1001,Customers!$G$1:$G$1001,,0)</f>
        <v>#NAME?</v>
      </c>
      <c r="I385" t="str">
        <f>INDEX(Products!$A$1:$G$49,MATCH(Orders!$D385,Products!$A$1:$A$49,0),MATCH(Orders!I$1,Products!$A$1:$G$1,0))</f>
        <v>Exc</v>
      </c>
      <c r="J385" t="str">
        <f>INDEX(Products!$A$1:$G$49,MATCH(Orders!$D385,Products!$A$1:$A$49,0),MATCH(Orders!J$1,Products!$A$1:$G$1,0))</f>
        <v>L</v>
      </c>
      <c r="K385" s="4">
        <f>INDEX(Products!$A$1:$G$49,MATCH(Orders!$D385,Products!$A$1:$A$49,0),MATCH(Orders!K$1,Products!$A$1:$G$1,0))</f>
        <v>0.5</v>
      </c>
      <c r="L385" s="5">
        <f>INDEX(Products!$A$1:$G$49,MATCH(Orders!$D385,Products!$A$1:$A$49,0),MATCH(Orders!L$1,Products!$A$1:$G$1,0))</f>
        <v>8.91</v>
      </c>
      <c r="M385" s="5">
        <f t="shared" si="15"/>
        <v>53.46</v>
      </c>
      <c r="N385" t="str">
        <f t="shared" si="16"/>
        <v>Excelsa</v>
      </c>
      <c r="O385" t="str">
        <f t="shared" si="17"/>
        <v>Light</v>
      </c>
      <c r="P385" t="e">
        <f ca="1">_xlfn.XLOOKUP(Orders[[#This Row],[Customer ID]],Customers!$A$1:$A$1001,Customers!$I$1:$I$1001,,0)</f>
        <v>#NAME?</v>
      </c>
    </row>
    <row r="386" spans="1:16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e">
        <f ca="1">_xlfn.XLOOKUP(C386,Customers!$A$1:$A$1001,Customers!$B$1:$B$1001,,0)</f>
        <v>#NAME?</v>
      </c>
      <c r="G386" s="2" t="e">
        <f ca="1">IF(_xlfn.XLOOKUP(C386,Customers!$A$1:$A$1001,Customers!$C$1:$C$1001,,0)=0,"",_xlfn.XLOOKUP(C386,Customers!$A$1:$A$1001,Customers!$C$1:$C$1001,,0))</f>
        <v>#NAME?</v>
      </c>
      <c r="H386" s="2" t="e">
        <f ca="1">_xlfn.XLOOKUP(C386,Customers!$A$1:$A$1001,Customers!$G$1:$G$1001,,0)</f>
        <v>#NAME?</v>
      </c>
      <c r="I386" t="str">
        <f>INDEX(Products!$A$1:$G$49,MATCH(Orders!$D386,Products!$A$1:$A$49,0),MATCH(Orders!I$1,Products!$A$1:$G$1,0))</f>
        <v>Ara</v>
      </c>
      <c r="J386" t="str">
        <f>INDEX(Products!$A$1:$G$49,MATCH(Orders!$D386,Products!$A$1:$A$49,0),MATCH(Orders!J$1,Products!$A$1:$G$1,0))</f>
        <v>L</v>
      </c>
      <c r="K386" s="4">
        <f>INDEX(Products!$A$1:$G$49,MATCH(Orders!$D386,Products!$A$1:$A$49,0),MATCH(Orders!K$1,Products!$A$1:$G$1,0))</f>
        <v>2.5</v>
      </c>
      <c r="L386" s="5">
        <f>INDEX(Products!$A$1:$G$49,MATCH(Orders!$D386,Products!$A$1:$A$49,0),MATCH(Orders!L$1,Products!$A$1:$G$1,0))</f>
        <v>29.784999999999997</v>
      </c>
      <c r="M386" s="5">
        <f t="shared" si="15"/>
        <v>119.13999999999999</v>
      </c>
      <c r="N386" t="str">
        <f t="shared" si="16"/>
        <v>Arabica</v>
      </c>
      <c r="O386" t="str">
        <f t="shared" si="17"/>
        <v>Light</v>
      </c>
      <c r="P386" t="e">
        <f ca="1">_xlfn.XLOOKUP(Orders[[#This Row],[Customer ID]],Customers!$A$1:$A$1001,Customers!$I$1:$I$1001,,0)</f>
        <v>#NAME?</v>
      </c>
    </row>
    <row r="387" spans="1:16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e">
        <f ca="1">_xlfn.XLOOKUP(C387,Customers!$A$1:$A$1001,Customers!$B$1:$B$1001,,0)</f>
        <v>#NAME?</v>
      </c>
      <c r="G387" s="2" t="e">
        <f ca="1">IF(_xlfn.XLOOKUP(C387,Customers!$A$1:$A$1001,Customers!$C$1:$C$1001,,0)=0,"",_xlfn.XLOOKUP(C387,Customers!$A$1:$A$1001,Customers!$C$1:$C$1001,,0))</f>
        <v>#NAME?</v>
      </c>
      <c r="H387" s="2" t="e">
        <f ca="1">_xlfn.XLOOKUP(C387,Customers!$A$1:$A$1001,Customers!$G$1:$G$1001,,0)</f>
        <v>#NAME?</v>
      </c>
      <c r="I387" t="str">
        <f>INDEX(Products!$A$1:$G$49,MATCH(Orders!$D387,Products!$A$1:$A$49,0),MATCH(Orders!I$1,Products!$A$1:$G$1,0))</f>
        <v>Lib</v>
      </c>
      <c r="J387" t="str">
        <f>INDEX(Products!$A$1:$G$49,MATCH(Orders!$D387,Products!$A$1:$A$49,0),MATCH(Orders!J$1,Products!$A$1:$G$1,0))</f>
        <v>M</v>
      </c>
      <c r="K387" s="4">
        <f>INDEX(Products!$A$1:$G$49,MATCH(Orders!$D387,Products!$A$1:$A$49,0),MATCH(Orders!K$1,Products!$A$1:$G$1,0))</f>
        <v>0.5</v>
      </c>
      <c r="L387" s="5">
        <f>INDEX(Products!$A$1:$G$49,MATCH(Orders!$D387,Products!$A$1:$A$49,0),MATCH(Orders!L$1,Products!$A$1:$G$1,0))</f>
        <v>8.73</v>
      </c>
      <c r="M387" s="5">
        <f t="shared" ref="M387:M450" si="18">L387*E387</f>
        <v>43.650000000000006</v>
      </c>
      <c r="N387" t="str">
        <f t="shared" ref="N387:N450" si="19">IF(I387="Rob","Robusta",IF(I387="Exc","Excelsa",IF(I387="Ara","Arabica",IF(I387="Lib","Liberica",""))))</f>
        <v>Liberica</v>
      </c>
      <c r="O387" t="str">
        <f t="shared" ref="O387:O450" si="20">IF(J387="M","Medium",IF(J387="L","Light",IF(J387="D","Dark","")))</f>
        <v>Medium</v>
      </c>
      <c r="P387" t="e">
        <f ca="1">_xlfn.XLOOKUP(Orders[[#This Row],[Customer ID]],Customers!$A$1:$A$1001,Customers!$I$1:$I$1001,,0)</f>
        <v>#NAME?</v>
      </c>
    </row>
    <row r="388" spans="1:16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e">
        <f ca="1">_xlfn.XLOOKUP(C388,Customers!$A$1:$A$1001,Customers!$B$1:$B$1001,,0)</f>
        <v>#NAME?</v>
      </c>
      <c r="G388" s="2" t="e">
        <f ca="1">IF(_xlfn.XLOOKUP(C388,Customers!$A$1:$A$1001,Customers!$C$1:$C$1001,,0)=0,"",_xlfn.XLOOKUP(C388,Customers!$A$1:$A$1001,Customers!$C$1:$C$1001,,0))</f>
        <v>#NAME?</v>
      </c>
      <c r="H388" s="2" t="e">
        <f ca="1">_xlfn.XLOOKUP(C388,Customers!$A$1:$A$1001,Customers!$G$1:$G$1001,,0)</f>
        <v>#NAME?</v>
      </c>
      <c r="I388" t="str">
        <f>INDEX(Products!$A$1:$G$49,MATCH(Orders!$D388,Products!$A$1:$A$49,0),MATCH(Orders!I$1,Products!$A$1:$G$1,0))</f>
        <v>Ara</v>
      </c>
      <c r="J388" t="str">
        <f>INDEX(Products!$A$1:$G$49,MATCH(Orders!$D388,Products!$A$1:$A$49,0),MATCH(Orders!J$1,Products!$A$1:$G$1,0))</f>
        <v>D</v>
      </c>
      <c r="K388" s="4">
        <f>INDEX(Products!$A$1:$G$49,MATCH(Orders!$D388,Products!$A$1:$A$49,0),MATCH(Orders!K$1,Products!$A$1:$G$1,0))</f>
        <v>0.2</v>
      </c>
      <c r="L388" s="5">
        <f>INDEX(Products!$A$1:$G$49,MATCH(Orders!$D388,Products!$A$1:$A$49,0),MATCH(Orders!L$1,Products!$A$1:$G$1,0))</f>
        <v>2.9849999999999999</v>
      </c>
      <c r="M388" s="5">
        <f t="shared" si="18"/>
        <v>17.91</v>
      </c>
      <c r="N388" t="str">
        <f t="shared" si="19"/>
        <v>Arabica</v>
      </c>
      <c r="O388" t="str">
        <f t="shared" si="20"/>
        <v>Dark</v>
      </c>
      <c r="P388" t="e">
        <f ca="1">_xlfn.XLOOKUP(Orders[[#This Row],[Customer ID]],Customers!$A$1:$A$1001,Customers!$I$1:$I$1001,,0)</f>
        <v>#NAME?</v>
      </c>
    </row>
    <row r="389" spans="1:16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e">
        <f ca="1">_xlfn.XLOOKUP(C389,Customers!$A$1:$A$1001,Customers!$B$1:$B$1001,,0)</f>
        <v>#NAME?</v>
      </c>
      <c r="G389" s="2" t="e">
        <f ca="1">IF(_xlfn.XLOOKUP(C389,Customers!$A$1:$A$1001,Customers!$C$1:$C$1001,,0)=0,"",_xlfn.XLOOKUP(C389,Customers!$A$1:$A$1001,Customers!$C$1:$C$1001,,0))</f>
        <v>#NAME?</v>
      </c>
      <c r="H389" s="2" t="e">
        <f ca="1">_xlfn.XLOOKUP(C389,Customers!$A$1:$A$1001,Customers!$G$1:$G$1001,,0)</f>
        <v>#NAME?</v>
      </c>
      <c r="I389" t="str">
        <f>INDEX(Products!$A$1:$G$49,MATCH(Orders!$D389,Products!$A$1:$A$49,0),MATCH(Orders!I$1,Products!$A$1:$G$1,0))</f>
        <v>Exc</v>
      </c>
      <c r="J389" t="str">
        <f>INDEX(Products!$A$1:$G$49,MATCH(Orders!$D389,Products!$A$1:$A$49,0),MATCH(Orders!J$1,Products!$A$1:$G$1,0))</f>
        <v>L</v>
      </c>
      <c r="K389" s="4">
        <f>INDEX(Products!$A$1:$G$49,MATCH(Orders!$D389,Products!$A$1:$A$49,0),MATCH(Orders!K$1,Products!$A$1:$G$1,0))</f>
        <v>1</v>
      </c>
      <c r="L389" s="5">
        <f>INDEX(Products!$A$1:$G$49,MATCH(Orders!$D389,Products!$A$1:$A$49,0),MATCH(Orders!L$1,Products!$A$1:$G$1,0))</f>
        <v>14.85</v>
      </c>
      <c r="M389" s="5">
        <f t="shared" si="18"/>
        <v>74.25</v>
      </c>
      <c r="N389" t="str">
        <f t="shared" si="19"/>
        <v>Excelsa</v>
      </c>
      <c r="O389" t="str">
        <f t="shared" si="20"/>
        <v>Light</v>
      </c>
      <c r="P389" t="e">
        <f ca="1">_xlfn.XLOOKUP(Orders[[#This Row],[Customer ID]],Customers!$A$1:$A$1001,Customers!$I$1:$I$1001,,0)</f>
        <v>#NAME?</v>
      </c>
    </row>
    <row r="390" spans="1:16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e">
        <f ca="1">_xlfn.XLOOKUP(C390,Customers!$A$1:$A$1001,Customers!$B$1:$B$1001,,0)</f>
        <v>#NAME?</v>
      </c>
      <c r="G390" s="2" t="e">
        <f ca="1">IF(_xlfn.XLOOKUP(C390,Customers!$A$1:$A$1001,Customers!$C$1:$C$1001,,0)=0,"",_xlfn.XLOOKUP(C390,Customers!$A$1:$A$1001,Customers!$C$1:$C$1001,,0))</f>
        <v>#NAME?</v>
      </c>
      <c r="H390" s="2" t="e">
        <f ca="1">_xlfn.XLOOKUP(C390,Customers!$A$1:$A$1001,Customers!$G$1:$G$1001,,0)</f>
        <v>#NAME?</v>
      </c>
      <c r="I390" t="str">
        <f>INDEX(Products!$A$1:$G$49,MATCH(Orders!$D390,Products!$A$1:$A$49,0),MATCH(Orders!I$1,Products!$A$1:$G$1,0))</f>
        <v>Lib</v>
      </c>
      <c r="J390" t="str">
        <f>INDEX(Products!$A$1:$G$49,MATCH(Orders!$D390,Products!$A$1:$A$49,0),MATCH(Orders!J$1,Products!$A$1:$G$1,0))</f>
        <v>D</v>
      </c>
      <c r="K390" s="4">
        <f>INDEX(Products!$A$1:$G$49,MATCH(Orders!$D390,Products!$A$1:$A$49,0),MATCH(Orders!K$1,Products!$A$1:$G$1,0))</f>
        <v>0.2</v>
      </c>
      <c r="L390" s="5">
        <f>INDEX(Products!$A$1:$G$49,MATCH(Orders!$D390,Products!$A$1:$A$49,0),MATCH(Orders!L$1,Products!$A$1:$G$1,0))</f>
        <v>3.8849999999999998</v>
      </c>
      <c r="M390" s="5">
        <f t="shared" si="18"/>
        <v>11.654999999999999</v>
      </c>
      <c r="N390" t="str">
        <f t="shared" si="19"/>
        <v>Liberica</v>
      </c>
      <c r="O390" t="str">
        <f t="shared" si="20"/>
        <v>Dark</v>
      </c>
      <c r="P390" t="e">
        <f ca="1">_xlfn.XLOOKUP(Orders[[#This Row],[Customer ID]],Customers!$A$1:$A$1001,Customers!$I$1:$I$1001,,0)</f>
        <v>#NAME?</v>
      </c>
    </row>
    <row r="391" spans="1:16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e">
        <f ca="1">_xlfn.XLOOKUP(C391,Customers!$A$1:$A$1001,Customers!$B$1:$B$1001,,0)</f>
        <v>#NAME?</v>
      </c>
      <c r="G391" s="2" t="e">
        <f ca="1">IF(_xlfn.XLOOKUP(C391,Customers!$A$1:$A$1001,Customers!$C$1:$C$1001,,0)=0,"",_xlfn.XLOOKUP(C391,Customers!$A$1:$A$1001,Customers!$C$1:$C$1001,,0))</f>
        <v>#NAME?</v>
      </c>
      <c r="H391" s="2" t="e">
        <f ca="1">_xlfn.XLOOKUP(C391,Customers!$A$1:$A$1001,Customers!$G$1:$G$1001,,0)</f>
        <v>#NAME?</v>
      </c>
      <c r="I391" t="str">
        <f>INDEX(Products!$A$1:$G$49,MATCH(Orders!$D391,Products!$A$1:$A$49,0),MATCH(Orders!I$1,Products!$A$1:$G$1,0))</f>
        <v>Lib</v>
      </c>
      <c r="J391" t="str">
        <f>INDEX(Products!$A$1:$G$49,MATCH(Orders!$D391,Products!$A$1:$A$49,0),MATCH(Orders!J$1,Products!$A$1:$G$1,0))</f>
        <v>D</v>
      </c>
      <c r="K391" s="4">
        <f>INDEX(Products!$A$1:$G$49,MATCH(Orders!$D391,Products!$A$1:$A$49,0),MATCH(Orders!K$1,Products!$A$1:$G$1,0))</f>
        <v>0.5</v>
      </c>
      <c r="L391" s="5">
        <f>INDEX(Products!$A$1:$G$49,MATCH(Orders!$D391,Products!$A$1:$A$49,0),MATCH(Orders!L$1,Products!$A$1:$G$1,0))</f>
        <v>7.77</v>
      </c>
      <c r="M391" s="5">
        <f t="shared" si="18"/>
        <v>23.31</v>
      </c>
      <c r="N391" t="str">
        <f t="shared" si="19"/>
        <v>Liberica</v>
      </c>
      <c r="O391" t="str">
        <f t="shared" si="20"/>
        <v>Dark</v>
      </c>
      <c r="P391" t="e">
        <f ca="1">_xlfn.XLOOKUP(Orders[[#This Row],[Customer ID]],Customers!$A$1:$A$1001,Customers!$I$1:$I$1001,,0)</f>
        <v>#NAME?</v>
      </c>
    </row>
    <row r="392" spans="1:16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e">
        <f ca="1">_xlfn.XLOOKUP(C392,Customers!$A$1:$A$1001,Customers!$B$1:$B$1001,,0)</f>
        <v>#NAME?</v>
      </c>
      <c r="G392" s="2" t="e">
        <f ca="1">IF(_xlfn.XLOOKUP(C392,Customers!$A$1:$A$1001,Customers!$C$1:$C$1001,,0)=0,"",_xlfn.XLOOKUP(C392,Customers!$A$1:$A$1001,Customers!$C$1:$C$1001,,0))</f>
        <v>#NAME?</v>
      </c>
      <c r="H392" s="2" t="e">
        <f ca="1">_xlfn.XLOOKUP(C392,Customers!$A$1:$A$1001,Customers!$G$1:$G$1001,,0)</f>
        <v>#NAME?</v>
      </c>
      <c r="I392" t="str">
        <f>INDEX(Products!$A$1:$G$49,MATCH(Orders!$D392,Products!$A$1:$A$49,0),MATCH(Orders!I$1,Products!$A$1:$G$1,0))</f>
        <v>Exc</v>
      </c>
      <c r="J392" t="str">
        <f>INDEX(Products!$A$1:$G$49,MATCH(Orders!$D392,Products!$A$1:$A$49,0),MATCH(Orders!J$1,Products!$A$1:$G$1,0))</f>
        <v>D</v>
      </c>
      <c r="K392" s="4">
        <f>INDEX(Products!$A$1:$G$49,MATCH(Orders!$D392,Products!$A$1:$A$49,0),MATCH(Orders!K$1,Products!$A$1:$G$1,0))</f>
        <v>0.5</v>
      </c>
      <c r="L392" s="5">
        <f>INDEX(Products!$A$1:$G$49,MATCH(Orders!$D392,Products!$A$1:$A$49,0),MATCH(Orders!L$1,Products!$A$1:$G$1,0))</f>
        <v>7.29</v>
      </c>
      <c r="M392" s="5">
        <f t="shared" si="18"/>
        <v>14.58</v>
      </c>
      <c r="N392" t="str">
        <f t="shared" si="19"/>
        <v>Excelsa</v>
      </c>
      <c r="O392" t="str">
        <f t="shared" si="20"/>
        <v>Dark</v>
      </c>
      <c r="P392" t="e">
        <f ca="1">_xlfn.XLOOKUP(Orders[[#This Row],[Customer ID]],Customers!$A$1:$A$1001,Customers!$I$1:$I$1001,,0)</f>
        <v>#NAME?</v>
      </c>
    </row>
    <row r="393" spans="1:16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e">
        <f ca="1">_xlfn.XLOOKUP(C393,Customers!$A$1:$A$1001,Customers!$B$1:$B$1001,,0)</f>
        <v>#NAME?</v>
      </c>
      <c r="G393" s="2" t="e">
        <f ca="1">IF(_xlfn.XLOOKUP(C393,Customers!$A$1:$A$1001,Customers!$C$1:$C$1001,,0)=0,"",_xlfn.XLOOKUP(C393,Customers!$A$1:$A$1001,Customers!$C$1:$C$1001,,0))</f>
        <v>#NAME?</v>
      </c>
      <c r="H393" s="2" t="e">
        <f ca="1">_xlfn.XLOOKUP(C393,Customers!$A$1:$A$1001,Customers!$G$1:$G$1001,,0)</f>
        <v>#NAME?</v>
      </c>
      <c r="I393" t="str">
        <f>INDEX(Products!$A$1:$G$49,MATCH(Orders!$D393,Products!$A$1:$A$49,0),MATCH(Orders!I$1,Products!$A$1:$G$1,0))</f>
        <v>Ara</v>
      </c>
      <c r="J393" t="str">
        <f>INDEX(Products!$A$1:$G$49,MATCH(Orders!$D393,Products!$A$1:$A$49,0),MATCH(Orders!J$1,Products!$A$1:$G$1,0))</f>
        <v>M</v>
      </c>
      <c r="K393" s="4">
        <f>INDEX(Products!$A$1:$G$49,MATCH(Orders!$D393,Products!$A$1:$A$49,0),MATCH(Orders!K$1,Products!$A$1:$G$1,0))</f>
        <v>0.5</v>
      </c>
      <c r="L393" s="5">
        <f>INDEX(Products!$A$1:$G$49,MATCH(Orders!$D393,Products!$A$1:$A$49,0),MATCH(Orders!L$1,Products!$A$1:$G$1,0))</f>
        <v>6.75</v>
      </c>
      <c r="M393" s="5">
        <f t="shared" si="18"/>
        <v>13.5</v>
      </c>
      <c r="N393" t="str">
        <f t="shared" si="19"/>
        <v>Arabica</v>
      </c>
      <c r="O393" t="str">
        <f t="shared" si="20"/>
        <v>Medium</v>
      </c>
      <c r="P393" t="e">
        <f ca="1">_xlfn.XLOOKUP(Orders[[#This Row],[Customer ID]],Customers!$A$1:$A$1001,Customers!$I$1:$I$1001,,0)</f>
        <v>#NAME?</v>
      </c>
    </row>
    <row r="394" spans="1:16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e">
        <f ca="1">_xlfn.XLOOKUP(C394,Customers!$A$1:$A$1001,Customers!$B$1:$B$1001,,0)</f>
        <v>#NAME?</v>
      </c>
      <c r="G394" s="2" t="e">
        <f ca="1">IF(_xlfn.XLOOKUP(C394,Customers!$A$1:$A$1001,Customers!$C$1:$C$1001,,0)=0,"",_xlfn.XLOOKUP(C394,Customers!$A$1:$A$1001,Customers!$C$1:$C$1001,,0))</f>
        <v>#NAME?</v>
      </c>
      <c r="H394" s="2" t="e">
        <f ca="1">_xlfn.XLOOKUP(C394,Customers!$A$1:$A$1001,Customers!$G$1:$G$1001,,0)</f>
        <v>#NAME?</v>
      </c>
      <c r="I394" t="str">
        <f>INDEX(Products!$A$1:$G$49,MATCH(Orders!$D394,Products!$A$1:$A$49,0),MATCH(Orders!I$1,Products!$A$1:$G$1,0))</f>
        <v>Exc</v>
      </c>
      <c r="J394" t="str">
        <f>INDEX(Products!$A$1:$G$49,MATCH(Orders!$D394,Products!$A$1:$A$49,0),MATCH(Orders!J$1,Products!$A$1:$G$1,0))</f>
        <v>L</v>
      </c>
      <c r="K394" s="4">
        <f>INDEX(Products!$A$1:$G$49,MATCH(Orders!$D394,Products!$A$1:$A$49,0),MATCH(Orders!K$1,Products!$A$1:$G$1,0))</f>
        <v>1</v>
      </c>
      <c r="L394" s="5">
        <f>INDEX(Products!$A$1:$G$49,MATCH(Orders!$D394,Products!$A$1:$A$49,0),MATCH(Orders!L$1,Products!$A$1:$G$1,0))</f>
        <v>14.85</v>
      </c>
      <c r="M394" s="5">
        <f t="shared" si="18"/>
        <v>89.1</v>
      </c>
      <c r="N394" t="str">
        <f t="shared" si="19"/>
        <v>Excelsa</v>
      </c>
      <c r="O394" t="str">
        <f t="shared" si="20"/>
        <v>Light</v>
      </c>
      <c r="P394" t="e">
        <f ca="1">_xlfn.XLOOKUP(Orders[[#This Row],[Customer ID]],Customers!$A$1:$A$1001,Customers!$I$1:$I$1001,,0)</f>
        <v>#NAME?</v>
      </c>
    </row>
    <row r="395" spans="1:16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e">
        <f ca="1">_xlfn.XLOOKUP(C395,Customers!$A$1:$A$1001,Customers!$B$1:$B$1001,,0)</f>
        <v>#NAME?</v>
      </c>
      <c r="G395" s="2" t="e">
        <f ca="1">IF(_xlfn.XLOOKUP(C395,Customers!$A$1:$A$1001,Customers!$C$1:$C$1001,,0)=0,"",_xlfn.XLOOKUP(C395,Customers!$A$1:$A$1001,Customers!$C$1:$C$1001,,0))</f>
        <v>#NAME?</v>
      </c>
      <c r="H395" s="2" t="e">
        <f ca="1">_xlfn.XLOOKUP(C395,Customers!$A$1:$A$1001,Customers!$G$1:$G$1001,,0)</f>
        <v>#NAME?</v>
      </c>
      <c r="I395" t="str">
        <f>INDEX(Products!$A$1:$G$49,MATCH(Orders!$D395,Products!$A$1:$A$49,0),MATCH(Orders!I$1,Products!$A$1:$G$1,0))</f>
        <v>Ara</v>
      </c>
      <c r="J395" t="str">
        <f>INDEX(Products!$A$1:$G$49,MATCH(Orders!$D395,Products!$A$1:$A$49,0),MATCH(Orders!J$1,Products!$A$1:$G$1,0))</f>
        <v>L</v>
      </c>
      <c r="K395" s="4">
        <f>INDEX(Products!$A$1:$G$49,MATCH(Orders!$D395,Products!$A$1:$A$49,0),MATCH(Orders!K$1,Products!$A$1:$G$1,0))</f>
        <v>0.2</v>
      </c>
      <c r="L395" s="5">
        <f>INDEX(Products!$A$1:$G$49,MATCH(Orders!$D395,Products!$A$1:$A$49,0),MATCH(Orders!L$1,Products!$A$1:$G$1,0))</f>
        <v>3.8849999999999998</v>
      </c>
      <c r="M395" s="5">
        <f t="shared" si="18"/>
        <v>3.8849999999999998</v>
      </c>
      <c r="N395" t="str">
        <f t="shared" si="19"/>
        <v>Arabica</v>
      </c>
      <c r="O395" t="str">
        <f t="shared" si="20"/>
        <v>Light</v>
      </c>
      <c r="P395" t="e">
        <f ca="1">_xlfn.XLOOKUP(Orders[[#This Row],[Customer ID]],Customers!$A$1:$A$1001,Customers!$I$1:$I$1001,,0)</f>
        <v>#NAME?</v>
      </c>
    </row>
    <row r="396" spans="1:16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e">
        <f ca="1">_xlfn.XLOOKUP(C396,Customers!$A$1:$A$1001,Customers!$B$1:$B$1001,,0)</f>
        <v>#NAME?</v>
      </c>
      <c r="G396" s="2" t="e">
        <f ca="1">IF(_xlfn.XLOOKUP(C396,Customers!$A$1:$A$1001,Customers!$C$1:$C$1001,,0)=0,"",_xlfn.XLOOKUP(C396,Customers!$A$1:$A$1001,Customers!$C$1:$C$1001,,0))</f>
        <v>#NAME?</v>
      </c>
      <c r="H396" s="2" t="e">
        <f ca="1">_xlfn.XLOOKUP(C396,Customers!$A$1:$A$1001,Customers!$G$1:$G$1001,,0)</f>
        <v>#NAME?</v>
      </c>
      <c r="I396" t="str">
        <f>INDEX(Products!$A$1:$G$49,MATCH(Orders!$D396,Products!$A$1:$A$49,0),MATCH(Orders!I$1,Products!$A$1:$G$1,0))</f>
        <v>Rob</v>
      </c>
      <c r="J396" t="str">
        <f>INDEX(Products!$A$1:$G$49,MATCH(Orders!$D396,Products!$A$1:$A$49,0),MATCH(Orders!J$1,Products!$A$1:$G$1,0))</f>
        <v>L</v>
      </c>
      <c r="K396" s="4">
        <f>INDEX(Products!$A$1:$G$49,MATCH(Orders!$D396,Products!$A$1:$A$49,0),MATCH(Orders!K$1,Products!$A$1:$G$1,0))</f>
        <v>2.5</v>
      </c>
      <c r="L396" s="5">
        <f>INDEX(Products!$A$1:$G$49,MATCH(Orders!$D396,Products!$A$1:$A$49,0),MATCH(Orders!L$1,Products!$A$1:$G$1,0))</f>
        <v>27.484999999999996</v>
      </c>
      <c r="M396" s="5">
        <f t="shared" si="18"/>
        <v>109.93999999999998</v>
      </c>
      <c r="N396" t="str">
        <f t="shared" si="19"/>
        <v>Robusta</v>
      </c>
      <c r="O396" t="str">
        <f t="shared" si="20"/>
        <v>Light</v>
      </c>
      <c r="P396" t="e">
        <f ca="1">_xlfn.XLOOKUP(Orders[[#This Row],[Customer ID]],Customers!$A$1:$A$1001,Customers!$I$1:$I$1001,,0)</f>
        <v>#NAME?</v>
      </c>
    </row>
    <row r="397" spans="1:16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e">
        <f ca="1">_xlfn.XLOOKUP(C397,Customers!$A$1:$A$1001,Customers!$B$1:$B$1001,,0)</f>
        <v>#NAME?</v>
      </c>
      <c r="G397" s="2" t="e">
        <f ca="1">IF(_xlfn.XLOOKUP(C397,Customers!$A$1:$A$1001,Customers!$C$1:$C$1001,,0)=0,"",_xlfn.XLOOKUP(C397,Customers!$A$1:$A$1001,Customers!$C$1:$C$1001,,0))</f>
        <v>#NAME?</v>
      </c>
      <c r="H397" s="2" t="e">
        <f ca="1">_xlfn.XLOOKUP(C397,Customers!$A$1:$A$1001,Customers!$G$1:$G$1001,,0)</f>
        <v>#NAME?</v>
      </c>
      <c r="I397" t="str">
        <f>INDEX(Products!$A$1:$G$49,MATCH(Orders!$D397,Products!$A$1:$A$49,0),MATCH(Orders!I$1,Products!$A$1:$G$1,0))</f>
        <v>Lib</v>
      </c>
      <c r="J397" t="str">
        <f>INDEX(Products!$A$1:$G$49,MATCH(Orders!$D397,Products!$A$1:$A$49,0),MATCH(Orders!J$1,Products!$A$1:$G$1,0))</f>
        <v>D</v>
      </c>
      <c r="K397" s="4">
        <f>INDEX(Products!$A$1:$G$49,MATCH(Orders!$D397,Products!$A$1:$A$49,0),MATCH(Orders!K$1,Products!$A$1:$G$1,0))</f>
        <v>0.5</v>
      </c>
      <c r="L397" s="5">
        <f>INDEX(Products!$A$1:$G$49,MATCH(Orders!$D397,Products!$A$1:$A$49,0),MATCH(Orders!L$1,Products!$A$1:$G$1,0))</f>
        <v>7.77</v>
      </c>
      <c r="M397" s="5">
        <f t="shared" si="18"/>
        <v>46.62</v>
      </c>
      <c r="N397" t="str">
        <f t="shared" si="19"/>
        <v>Liberica</v>
      </c>
      <c r="O397" t="str">
        <f t="shared" si="20"/>
        <v>Dark</v>
      </c>
      <c r="P397" t="e">
        <f ca="1">_xlfn.XLOOKUP(Orders[[#This Row],[Customer ID]],Customers!$A$1:$A$1001,Customers!$I$1:$I$1001,,0)</f>
        <v>#NAME?</v>
      </c>
    </row>
    <row r="398" spans="1:16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e">
        <f ca="1">_xlfn.XLOOKUP(C398,Customers!$A$1:$A$1001,Customers!$B$1:$B$1001,,0)</f>
        <v>#NAME?</v>
      </c>
      <c r="G398" s="2" t="e">
        <f ca="1">IF(_xlfn.XLOOKUP(C398,Customers!$A$1:$A$1001,Customers!$C$1:$C$1001,,0)=0,"",_xlfn.XLOOKUP(C398,Customers!$A$1:$A$1001,Customers!$C$1:$C$1001,,0))</f>
        <v>#NAME?</v>
      </c>
      <c r="H398" s="2" t="e">
        <f ca="1">_xlfn.XLOOKUP(C398,Customers!$A$1:$A$1001,Customers!$G$1:$G$1001,,0)</f>
        <v>#NAME?</v>
      </c>
      <c r="I398" t="str">
        <f>INDEX(Products!$A$1:$G$49,MATCH(Orders!$D398,Products!$A$1:$A$49,0),MATCH(Orders!I$1,Products!$A$1:$G$1,0))</f>
        <v>Ara</v>
      </c>
      <c r="J398" t="str">
        <f>INDEX(Products!$A$1:$G$49,MATCH(Orders!$D398,Products!$A$1:$A$49,0),MATCH(Orders!J$1,Products!$A$1:$G$1,0))</f>
        <v>L</v>
      </c>
      <c r="K398" s="4">
        <f>INDEX(Products!$A$1:$G$49,MATCH(Orders!$D398,Products!$A$1:$A$49,0),MATCH(Orders!K$1,Products!$A$1:$G$1,0))</f>
        <v>0.5</v>
      </c>
      <c r="L398" s="5">
        <f>INDEX(Products!$A$1:$G$49,MATCH(Orders!$D398,Products!$A$1:$A$49,0),MATCH(Orders!L$1,Products!$A$1:$G$1,0))</f>
        <v>7.77</v>
      </c>
      <c r="M398" s="5">
        <f t="shared" si="18"/>
        <v>38.849999999999994</v>
      </c>
      <c r="N398" t="str">
        <f t="shared" si="19"/>
        <v>Arabica</v>
      </c>
      <c r="O398" t="str">
        <f t="shared" si="20"/>
        <v>Light</v>
      </c>
      <c r="P398" t="e">
        <f ca="1">_xlfn.XLOOKUP(Orders[[#This Row],[Customer ID]],Customers!$A$1:$A$1001,Customers!$I$1:$I$1001,,0)</f>
        <v>#NAME?</v>
      </c>
    </row>
    <row r="399" spans="1:16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e">
        <f ca="1">_xlfn.XLOOKUP(C399,Customers!$A$1:$A$1001,Customers!$B$1:$B$1001,,0)</f>
        <v>#NAME?</v>
      </c>
      <c r="G399" s="2" t="e">
        <f ca="1">IF(_xlfn.XLOOKUP(C399,Customers!$A$1:$A$1001,Customers!$C$1:$C$1001,,0)=0,"",_xlfn.XLOOKUP(C399,Customers!$A$1:$A$1001,Customers!$C$1:$C$1001,,0))</f>
        <v>#NAME?</v>
      </c>
      <c r="H399" s="2" t="e">
        <f ca="1">_xlfn.XLOOKUP(C399,Customers!$A$1:$A$1001,Customers!$G$1:$G$1001,,0)</f>
        <v>#NAME?</v>
      </c>
      <c r="I399" t="str">
        <f>INDEX(Products!$A$1:$G$49,MATCH(Orders!$D399,Products!$A$1:$A$49,0),MATCH(Orders!I$1,Products!$A$1:$G$1,0))</f>
        <v>Lib</v>
      </c>
      <c r="J399" t="str">
        <f>INDEX(Products!$A$1:$G$49,MATCH(Orders!$D399,Products!$A$1:$A$49,0),MATCH(Orders!J$1,Products!$A$1:$G$1,0))</f>
        <v>D</v>
      </c>
      <c r="K399" s="4">
        <f>INDEX(Products!$A$1:$G$49,MATCH(Orders!$D399,Products!$A$1:$A$49,0),MATCH(Orders!K$1,Products!$A$1:$G$1,0))</f>
        <v>0.5</v>
      </c>
      <c r="L399" s="5">
        <f>INDEX(Products!$A$1:$G$49,MATCH(Orders!$D399,Products!$A$1:$A$49,0),MATCH(Orders!L$1,Products!$A$1:$G$1,0))</f>
        <v>7.77</v>
      </c>
      <c r="M399" s="5">
        <f t="shared" si="18"/>
        <v>31.08</v>
      </c>
      <c r="N399" t="str">
        <f t="shared" si="19"/>
        <v>Liberica</v>
      </c>
      <c r="O399" t="str">
        <f t="shared" si="20"/>
        <v>Dark</v>
      </c>
      <c r="P399" t="e">
        <f ca="1">_xlfn.XLOOKUP(Orders[[#This Row],[Customer ID]],Customers!$A$1:$A$1001,Customers!$I$1:$I$1001,,0)</f>
        <v>#NAME?</v>
      </c>
    </row>
    <row r="400" spans="1:16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e">
        <f ca="1">_xlfn.XLOOKUP(C400,Customers!$A$1:$A$1001,Customers!$B$1:$B$1001,,0)</f>
        <v>#NAME?</v>
      </c>
      <c r="G400" s="2" t="e">
        <f ca="1">IF(_xlfn.XLOOKUP(C400,Customers!$A$1:$A$1001,Customers!$C$1:$C$1001,,0)=0,"",_xlfn.XLOOKUP(C400,Customers!$A$1:$A$1001,Customers!$C$1:$C$1001,,0))</f>
        <v>#NAME?</v>
      </c>
      <c r="H400" s="2" t="e">
        <f ca="1">_xlfn.XLOOKUP(C400,Customers!$A$1:$A$1001,Customers!$G$1:$G$1001,,0)</f>
        <v>#NAME?</v>
      </c>
      <c r="I400" t="str">
        <f>INDEX(Products!$A$1:$G$49,MATCH(Orders!$D400,Products!$A$1:$A$49,0),MATCH(Orders!I$1,Products!$A$1:$G$1,0))</f>
        <v>Ara</v>
      </c>
      <c r="J400" t="str">
        <f>INDEX(Products!$A$1:$G$49,MATCH(Orders!$D400,Products!$A$1:$A$49,0),MATCH(Orders!J$1,Products!$A$1:$G$1,0))</f>
        <v>D</v>
      </c>
      <c r="K400" s="4">
        <f>INDEX(Products!$A$1:$G$49,MATCH(Orders!$D400,Products!$A$1:$A$49,0),MATCH(Orders!K$1,Products!$A$1:$G$1,0))</f>
        <v>0.2</v>
      </c>
      <c r="L400" s="5">
        <f>INDEX(Products!$A$1:$G$49,MATCH(Orders!$D400,Products!$A$1:$A$49,0),MATCH(Orders!L$1,Products!$A$1:$G$1,0))</f>
        <v>2.9849999999999999</v>
      </c>
      <c r="M400" s="5">
        <f t="shared" si="18"/>
        <v>17.91</v>
      </c>
      <c r="N400" t="str">
        <f t="shared" si="19"/>
        <v>Arabica</v>
      </c>
      <c r="O400" t="str">
        <f t="shared" si="20"/>
        <v>Dark</v>
      </c>
      <c r="P400" t="e">
        <f ca="1">_xlfn.XLOOKUP(Orders[[#This Row],[Customer ID]],Customers!$A$1:$A$1001,Customers!$I$1:$I$1001,,0)</f>
        <v>#NAME?</v>
      </c>
    </row>
    <row r="401" spans="1:16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e">
        <f ca="1">_xlfn.XLOOKUP(C401,Customers!$A$1:$A$1001,Customers!$B$1:$B$1001,,0)</f>
        <v>#NAME?</v>
      </c>
      <c r="G401" s="2" t="e">
        <f ca="1">IF(_xlfn.XLOOKUP(C401,Customers!$A$1:$A$1001,Customers!$C$1:$C$1001,,0)=0,"",_xlfn.XLOOKUP(C401,Customers!$A$1:$A$1001,Customers!$C$1:$C$1001,,0))</f>
        <v>#NAME?</v>
      </c>
      <c r="H401" s="2" t="e">
        <f ca="1">_xlfn.XLOOKUP(C401,Customers!$A$1:$A$1001,Customers!$G$1:$G$1001,,0)</f>
        <v>#NAME?</v>
      </c>
      <c r="I401" t="str">
        <f>INDEX(Products!$A$1:$G$49,MATCH(Orders!$D401,Products!$A$1:$A$49,0),MATCH(Orders!I$1,Products!$A$1:$G$1,0))</f>
        <v>Exc</v>
      </c>
      <c r="J401" t="str">
        <f>INDEX(Products!$A$1:$G$49,MATCH(Orders!$D401,Products!$A$1:$A$49,0),MATCH(Orders!J$1,Products!$A$1:$G$1,0))</f>
        <v>D</v>
      </c>
      <c r="K401" s="4">
        <f>INDEX(Products!$A$1:$G$49,MATCH(Orders!$D401,Products!$A$1:$A$49,0),MATCH(Orders!K$1,Products!$A$1:$G$1,0))</f>
        <v>2.5</v>
      </c>
      <c r="L401" s="5">
        <f>INDEX(Products!$A$1:$G$49,MATCH(Orders!$D401,Products!$A$1:$A$49,0),MATCH(Orders!L$1,Products!$A$1:$G$1,0))</f>
        <v>27.945</v>
      </c>
      <c r="M401" s="5">
        <f t="shared" si="18"/>
        <v>167.67000000000002</v>
      </c>
      <c r="N401" t="str">
        <f t="shared" si="19"/>
        <v>Excelsa</v>
      </c>
      <c r="O401" t="str">
        <f t="shared" si="20"/>
        <v>Dark</v>
      </c>
      <c r="P401" t="e">
        <f ca="1">_xlfn.XLOOKUP(Orders[[#This Row],[Customer ID]],Customers!$A$1:$A$1001,Customers!$I$1:$I$1001,,0)</f>
        <v>#NAME?</v>
      </c>
    </row>
    <row r="402" spans="1:16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e">
        <f ca="1">_xlfn.XLOOKUP(C402,Customers!$A$1:$A$1001,Customers!$B$1:$B$1001,,0)</f>
        <v>#NAME?</v>
      </c>
      <c r="G402" s="2" t="e">
        <f ca="1">IF(_xlfn.XLOOKUP(C402,Customers!$A$1:$A$1001,Customers!$C$1:$C$1001,,0)=0,"",_xlfn.XLOOKUP(C402,Customers!$A$1:$A$1001,Customers!$C$1:$C$1001,,0))</f>
        <v>#NAME?</v>
      </c>
      <c r="H402" s="2" t="e">
        <f ca="1">_xlfn.XLOOKUP(C402,Customers!$A$1:$A$1001,Customers!$G$1:$G$1001,,0)</f>
        <v>#NAME?</v>
      </c>
      <c r="I402" t="str">
        <f>INDEX(Products!$A$1:$G$49,MATCH(Orders!$D402,Products!$A$1:$A$49,0),MATCH(Orders!I$1,Products!$A$1:$G$1,0))</f>
        <v>Lib</v>
      </c>
      <c r="J402" t="str">
        <f>INDEX(Products!$A$1:$G$49,MATCH(Orders!$D402,Products!$A$1:$A$49,0),MATCH(Orders!J$1,Products!$A$1:$G$1,0))</f>
        <v>L</v>
      </c>
      <c r="K402" s="4">
        <f>INDEX(Products!$A$1:$G$49,MATCH(Orders!$D402,Products!$A$1:$A$49,0),MATCH(Orders!K$1,Products!$A$1:$G$1,0))</f>
        <v>1</v>
      </c>
      <c r="L402" s="5">
        <f>INDEX(Products!$A$1:$G$49,MATCH(Orders!$D402,Products!$A$1:$A$49,0),MATCH(Orders!L$1,Products!$A$1:$G$1,0))</f>
        <v>15.85</v>
      </c>
      <c r="M402" s="5">
        <f t="shared" si="18"/>
        <v>63.4</v>
      </c>
      <c r="N402" t="str">
        <f t="shared" si="19"/>
        <v>Liberica</v>
      </c>
      <c r="O402" t="str">
        <f t="shared" si="20"/>
        <v>Light</v>
      </c>
      <c r="P402" t="e">
        <f ca="1">_xlfn.XLOOKUP(Orders[[#This Row],[Customer ID]],Customers!$A$1:$A$1001,Customers!$I$1:$I$1001,,0)</f>
        <v>#NAME?</v>
      </c>
    </row>
    <row r="403" spans="1:16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e">
        <f ca="1">_xlfn.XLOOKUP(C403,Customers!$A$1:$A$1001,Customers!$B$1:$B$1001,,0)</f>
        <v>#NAME?</v>
      </c>
      <c r="G403" s="2" t="e">
        <f ca="1">IF(_xlfn.XLOOKUP(C403,Customers!$A$1:$A$1001,Customers!$C$1:$C$1001,,0)=0,"",_xlfn.XLOOKUP(C403,Customers!$A$1:$A$1001,Customers!$C$1:$C$1001,,0))</f>
        <v>#NAME?</v>
      </c>
      <c r="H403" s="2" t="e">
        <f ca="1">_xlfn.XLOOKUP(C403,Customers!$A$1:$A$1001,Customers!$G$1:$G$1001,,0)</f>
        <v>#NAME?</v>
      </c>
      <c r="I403" t="str">
        <f>INDEX(Products!$A$1:$G$49,MATCH(Orders!$D403,Products!$A$1:$A$49,0),MATCH(Orders!I$1,Products!$A$1:$G$1,0))</f>
        <v>Lib</v>
      </c>
      <c r="J403" t="str">
        <f>INDEX(Products!$A$1:$G$49,MATCH(Orders!$D403,Products!$A$1:$A$49,0),MATCH(Orders!J$1,Products!$A$1:$G$1,0))</f>
        <v>M</v>
      </c>
      <c r="K403" s="4">
        <f>INDEX(Products!$A$1:$G$49,MATCH(Orders!$D403,Products!$A$1:$A$49,0),MATCH(Orders!K$1,Products!$A$1:$G$1,0))</f>
        <v>0.2</v>
      </c>
      <c r="L403" s="5">
        <f>INDEX(Products!$A$1:$G$49,MATCH(Orders!$D403,Products!$A$1:$A$49,0),MATCH(Orders!L$1,Products!$A$1:$G$1,0))</f>
        <v>4.3650000000000002</v>
      </c>
      <c r="M403" s="5">
        <f t="shared" si="18"/>
        <v>8.73</v>
      </c>
      <c r="N403" t="str">
        <f t="shared" si="19"/>
        <v>Liberica</v>
      </c>
      <c r="O403" t="str">
        <f t="shared" si="20"/>
        <v>Medium</v>
      </c>
      <c r="P403" t="e">
        <f ca="1">_xlfn.XLOOKUP(Orders[[#This Row],[Customer ID]],Customers!$A$1:$A$1001,Customers!$I$1:$I$1001,,0)</f>
        <v>#NAME?</v>
      </c>
    </row>
    <row r="404" spans="1:16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e">
        <f ca="1">_xlfn.XLOOKUP(C404,Customers!$A$1:$A$1001,Customers!$B$1:$B$1001,,0)</f>
        <v>#NAME?</v>
      </c>
      <c r="G404" s="2" t="e">
        <f ca="1">IF(_xlfn.XLOOKUP(C404,Customers!$A$1:$A$1001,Customers!$C$1:$C$1001,,0)=0,"",_xlfn.XLOOKUP(C404,Customers!$A$1:$A$1001,Customers!$C$1:$C$1001,,0))</f>
        <v>#NAME?</v>
      </c>
      <c r="H404" s="2" t="e">
        <f ca="1">_xlfn.XLOOKUP(C404,Customers!$A$1:$A$1001,Customers!$G$1:$G$1001,,0)</f>
        <v>#NAME?</v>
      </c>
      <c r="I404" t="str">
        <f>INDEX(Products!$A$1:$G$49,MATCH(Orders!$D404,Products!$A$1:$A$49,0),MATCH(Orders!I$1,Products!$A$1:$G$1,0))</f>
        <v>Rob</v>
      </c>
      <c r="J404" t="str">
        <f>INDEX(Products!$A$1:$G$49,MATCH(Orders!$D404,Products!$A$1:$A$49,0),MATCH(Orders!J$1,Products!$A$1:$G$1,0))</f>
        <v>D</v>
      </c>
      <c r="K404" s="4">
        <f>INDEX(Products!$A$1:$G$49,MATCH(Orders!$D404,Products!$A$1:$A$49,0),MATCH(Orders!K$1,Products!$A$1:$G$1,0))</f>
        <v>1</v>
      </c>
      <c r="L404" s="5">
        <f>INDEX(Products!$A$1:$G$49,MATCH(Orders!$D404,Products!$A$1:$A$49,0),MATCH(Orders!L$1,Products!$A$1:$G$1,0))</f>
        <v>8.9499999999999993</v>
      </c>
      <c r="M404" s="5">
        <f t="shared" si="18"/>
        <v>26.849999999999998</v>
      </c>
      <c r="N404" t="str">
        <f t="shared" si="19"/>
        <v>Robusta</v>
      </c>
      <c r="O404" t="str">
        <f t="shared" si="20"/>
        <v>Dark</v>
      </c>
      <c r="P404" t="e">
        <f ca="1">_xlfn.XLOOKUP(Orders[[#This Row],[Customer ID]],Customers!$A$1:$A$1001,Customers!$I$1:$I$1001,,0)</f>
        <v>#NAME?</v>
      </c>
    </row>
    <row r="405" spans="1:16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e">
        <f ca="1">_xlfn.XLOOKUP(C405,Customers!$A$1:$A$1001,Customers!$B$1:$B$1001,,0)</f>
        <v>#NAME?</v>
      </c>
      <c r="G405" s="2" t="e">
        <f ca="1">IF(_xlfn.XLOOKUP(C405,Customers!$A$1:$A$1001,Customers!$C$1:$C$1001,,0)=0,"",_xlfn.XLOOKUP(C405,Customers!$A$1:$A$1001,Customers!$C$1:$C$1001,,0))</f>
        <v>#NAME?</v>
      </c>
      <c r="H405" s="2" t="e">
        <f ca="1">_xlfn.XLOOKUP(C405,Customers!$A$1:$A$1001,Customers!$G$1:$G$1001,,0)</f>
        <v>#NAME?</v>
      </c>
      <c r="I405" t="str">
        <f>INDEX(Products!$A$1:$G$49,MATCH(Orders!$D405,Products!$A$1:$A$49,0),MATCH(Orders!I$1,Products!$A$1:$G$1,0))</f>
        <v>Lib</v>
      </c>
      <c r="J405" t="str">
        <f>INDEX(Products!$A$1:$G$49,MATCH(Orders!$D405,Products!$A$1:$A$49,0),MATCH(Orders!J$1,Products!$A$1:$G$1,0))</f>
        <v>L</v>
      </c>
      <c r="K405" s="4">
        <f>INDEX(Products!$A$1:$G$49,MATCH(Orders!$D405,Products!$A$1:$A$49,0),MATCH(Orders!K$1,Products!$A$1:$G$1,0))</f>
        <v>0.2</v>
      </c>
      <c r="L405" s="5">
        <f>INDEX(Products!$A$1:$G$49,MATCH(Orders!$D405,Products!$A$1:$A$49,0),MATCH(Orders!L$1,Products!$A$1:$G$1,0))</f>
        <v>4.7549999999999999</v>
      </c>
      <c r="M405" s="5">
        <f t="shared" si="18"/>
        <v>9.51</v>
      </c>
      <c r="N405" t="str">
        <f t="shared" si="19"/>
        <v>Liberica</v>
      </c>
      <c r="O405" t="str">
        <f t="shared" si="20"/>
        <v>Light</v>
      </c>
      <c r="P405" t="e">
        <f ca="1">_xlfn.XLOOKUP(Orders[[#This Row],[Customer ID]],Customers!$A$1:$A$1001,Customers!$I$1:$I$1001,,0)</f>
        <v>#NAME?</v>
      </c>
    </row>
    <row r="406" spans="1:16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e">
        <f ca="1">_xlfn.XLOOKUP(C406,Customers!$A$1:$A$1001,Customers!$B$1:$B$1001,,0)</f>
        <v>#NAME?</v>
      </c>
      <c r="G406" s="2" t="e">
        <f ca="1">IF(_xlfn.XLOOKUP(C406,Customers!$A$1:$A$1001,Customers!$C$1:$C$1001,,0)=0,"",_xlfn.XLOOKUP(C406,Customers!$A$1:$A$1001,Customers!$C$1:$C$1001,,0))</f>
        <v>#NAME?</v>
      </c>
      <c r="H406" s="2" t="e">
        <f ca="1">_xlfn.XLOOKUP(C406,Customers!$A$1:$A$1001,Customers!$G$1:$G$1001,,0)</f>
        <v>#NAME?</v>
      </c>
      <c r="I406" t="str">
        <f>INDEX(Products!$A$1:$G$49,MATCH(Orders!$D406,Products!$A$1:$A$49,0),MATCH(Orders!I$1,Products!$A$1:$G$1,0))</f>
        <v>Ara</v>
      </c>
      <c r="J406" t="str">
        <f>INDEX(Products!$A$1:$G$49,MATCH(Orders!$D406,Products!$A$1:$A$49,0),MATCH(Orders!J$1,Products!$A$1:$G$1,0))</f>
        <v>D</v>
      </c>
      <c r="K406" s="4">
        <f>INDEX(Products!$A$1:$G$49,MATCH(Orders!$D406,Products!$A$1:$A$49,0),MATCH(Orders!K$1,Products!$A$1:$G$1,0))</f>
        <v>1</v>
      </c>
      <c r="L406" s="5">
        <f>INDEX(Products!$A$1:$G$49,MATCH(Orders!$D406,Products!$A$1:$A$49,0),MATCH(Orders!L$1,Products!$A$1:$G$1,0))</f>
        <v>9.9499999999999993</v>
      </c>
      <c r="M406" s="5">
        <f t="shared" si="18"/>
        <v>39.799999999999997</v>
      </c>
      <c r="N406" t="str">
        <f t="shared" si="19"/>
        <v>Arabica</v>
      </c>
      <c r="O406" t="str">
        <f t="shared" si="20"/>
        <v>Dark</v>
      </c>
      <c r="P406" t="e">
        <f ca="1">_xlfn.XLOOKUP(Orders[[#This Row],[Customer ID]],Customers!$A$1:$A$1001,Customers!$I$1:$I$1001,,0)</f>
        <v>#NAME?</v>
      </c>
    </row>
    <row r="407" spans="1:16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e">
        <f ca="1">_xlfn.XLOOKUP(C407,Customers!$A$1:$A$1001,Customers!$B$1:$B$1001,,0)</f>
        <v>#NAME?</v>
      </c>
      <c r="G407" s="2" t="e">
        <f ca="1">IF(_xlfn.XLOOKUP(C407,Customers!$A$1:$A$1001,Customers!$C$1:$C$1001,,0)=0,"",_xlfn.XLOOKUP(C407,Customers!$A$1:$A$1001,Customers!$C$1:$C$1001,,0))</f>
        <v>#NAME?</v>
      </c>
      <c r="H407" s="2" t="e">
        <f ca="1">_xlfn.XLOOKUP(C407,Customers!$A$1:$A$1001,Customers!$G$1:$G$1001,,0)</f>
        <v>#NAME?</v>
      </c>
      <c r="I407" t="str">
        <f>INDEX(Products!$A$1:$G$49,MATCH(Orders!$D407,Products!$A$1:$A$49,0),MATCH(Orders!I$1,Products!$A$1:$G$1,0))</f>
        <v>Exc</v>
      </c>
      <c r="J407" t="str">
        <f>INDEX(Products!$A$1:$G$49,MATCH(Orders!$D407,Products!$A$1:$A$49,0),MATCH(Orders!J$1,Products!$A$1:$G$1,0))</f>
        <v>M</v>
      </c>
      <c r="K407" s="4">
        <f>INDEX(Products!$A$1:$G$49,MATCH(Orders!$D407,Products!$A$1:$A$49,0),MATCH(Orders!K$1,Products!$A$1:$G$1,0))</f>
        <v>0.5</v>
      </c>
      <c r="L407" s="5">
        <f>INDEX(Products!$A$1:$G$49,MATCH(Orders!$D407,Products!$A$1:$A$49,0),MATCH(Orders!L$1,Products!$A$1:$G$1,0))</f>
        <v>8.25</v>
      </c>
      <c r="M407" s="5">
        <f t="shared" si="18"/>
        <v>24.75</v>
      </c>
      <c r="N407" t="str">
        <f t="shared" si="19"/>
        <v>Excelsa</v>
      </c>
      <c r="O407" t="str">
        <f t="shared" si="20"/>
        <v>Medium</v>
      </c>
      <c r="P407" t="e">
        <f ca="1">_xlfn.XLOOKUP(Orders[[#This Row],[Customer ID]],Customers!$A$1:$A$1001,Customers!$I$1:$I$1001,,0)</f>
        <v>#NAME?</v>
      </c>
    </row>
    <row r="408" spans="1:16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e">
        <f ca="1">_xlfn.XLOOKUP(C408,Customers!$A$1:$A$1001,Customers!$B$1:$B$1001,,0)</f>
        <v>#NAME?</v>
      </c>
      <c r="G408" s="2" t="e">
        <f ca="1">IF(_xlfn.XLOOKUP(C408,Customers!$A$1:$A$1001,Customers!$C$1:$C$1001,,0)=0,"",_xlfn.XLOOKUP(C408,Customers!$A$1:$A$1001,Customers!$C$1:$C$1001,,0))</f>
        <v>#NAME?</v>
      </c>
      <c r="H408" s="2" t="e">
        <f ca="1">_xlfn.XLOOKUP(C408,Customers!$A$1:$A$1001,Customers!$G$1:$G$1001,,0)</f>
        <v>#NAME?</v>
      </c>
      <c r="I408" t="str">
        <f>INDEX(Products!$A$1:$G$49,MATCH(Orders!$D408,Products!$A$1:$A$49,0),MATCH(Orders!I$1,Products!$A$1:$G$1,0))</f>
        <v>Exc</v>
      </c>
      <c r="J408" t="str">
        <f>INDEX(Products!$A$1:$G$49,MATCH(Orders!$D408,Products!$A$1:$A$49,0),MATCH(Orders!J$1,Products!$A$1:$G$1,0))</f>
        <v>M</v>
      </c>
      <c r="K408" s="4">
        <f>INDEX(Products!$A$1:$G$49,MATCH(Orders!$D408,Products!$A$1:$A$49,0),MATCH(Orders!K$1,Products!$A$1:$G$1,0))</f>
        <v>1</v>
      </c>
      <c r="L408" s="5">
        <f>INDEX(Products!$A$1:$G$49,MATCH(Orders!$D408,Products!$A$1:$A$49,0),MATCH(Orders!L$1,Products!$A$1:$G$1,0))</f>
        <v>13.75</v>
      </c>
      <c r="M408" s="5">
        <f t="shared" si="18"/>
        <v>68.75</v>
      </c>
      <c r="N408" t="str">
        <f t="shared" si="19"/>
        <v>Excelsa</v>
      </c>
      <c r="O408" t="str">
        <f t="shared" si="20"/>
        <v>Medium</v>
      </c>
      <c r="P408" t="e">
        <f ca="1">_xlfn.XLOOKUP(Orders[[#This Row],[Customer ID]],Customers!$A$1:$A$1001,Customers!$I$1:$I$1001,,0)</f>
        <v>#NAME?</v>
      </c>
    </row>
    <row r="409" spans="1:16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e">
        <f ca="1">_xlfn.XLOOKUP(C409,Customers!$A$1:$A$1001,Customers!$B$1:$B$1001,,0)</f>
        <v>#NAME?</v>
      </c>
      <c r="G409" s="2" t="e">
        <f ca="1">IF(_xlfn.XLOOKUP(C409,Customers!$A$1:$A$1001,Customers!$C$1:$C$1001,,0)=0,"",_xlfn.XLOOKUP(C409,Customers!$A$1:$A$1001,Customers!$C$1:$C$1001,,0))</f>
        <v>#NAME?</v>
      </c>
      <c r="H409" s="2" t="e">
        <f ca="1">_xlfn.XLOOKUP(C409,Customers!$A$1:$A$1001,Customers!$G$1:$G$1001,,0)</f>
        <v>#NAME?</v>
      </c>
      <c r="I409" t="str">
        <f>INDEX(Products!$A$1:$G$49,MATCH(Orders!$D409,Products!$A$1:$A$49,0),MATCH(Orders!I$1,Products!$A$1:$G$1,0))</f>
        <v>Exc</v>
      </c>
      <c r="J409" t="str">
        <f>INDEX(Products!$A$1:$G$49,MATCH(Orders!$D409,Products!$A$1:$A$49,0),MATCH(Orders!J$1,Products!$A$1:$G$1,0))</f>
        <v>M</v>
      </c>
      <c r="K409" s="4">
        <f>INDEX(Products!$A$1:$G$49,MATCH(Orders!$D409,Products!$A$1:$A$49,0),MATCH(Orders!K$1,Products!$A$1:$G$1,0))</f>
        <v>0.5</v>
      </c>
      <c r="L409" s="5">
        <f>INDEX(Products!$A$1:$G$49,MATCH(Orders!$D409,Products!$A$1:$A$49,0),MATCH(Orders!L$1,Products!$A$1:$G$1,0))</f>
        <v>8.25</v>
      </c>
      <c r="M409" s="5">
        <f t="shared" si="18"/>
        <v>49.5</v>
      </c>
      <c r="N409" t="str">
        <f t="shared" si="19"/>
        <v>Excelsa</v>
      </c>
      <c r="O409" t="str">
        <f t="shared" si="20"/>
        <v>Medium</v>
      </c>
      <c r="P409" t="e">
        <f ca="1">_xlfn.XLOOKUP(Orders[[#This Row],[Customer ID]],Customers!$A$1:$A$1001,Customers!$I$1:$I$1001,,0)</f>
        <v>#NAME?</v>
      </c>
    </row>
    <row r="410" spans="1:16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e">
        <f ca="1">_xlfn.XLOOKUP(C410,Customers!$A$1:$A$1001,Customers!$B$1:$B$1001,,0)</f>
        <v>#NAME?</v>
      </c>
      <c r="G410" s="2" t="e">
        <f ca="1">IF(_xlfn.XLOOKUP(C410,Customers!$A$1:$A$1001,Customers!$C$1:$C$1001,,0)=0,"",_xlfn.XLOOKUP(C410,Customers!$A$1:$A$1001,Customers!$C$1:$C$1001,,0))</f>
        <v>#NAME?</v>
      </c>
      <c r="H410" s="2" t="e">
        <f ca="1">_xlfn.XLOOKUP(C410,Customers!$A$1:$A$1001,Customers!$G$1:$G$1001,,0)</f>
        <v>#NAME?</v>
      </c>
      <c r="I410" t="str">
        <f>INDEX(Products!$A$1:$G$49,MATCH(Orders!$D410,Products!$A$1:$A$49,0),MATCH(Orders!I$1,Products!$A$1:$G$1,0))</f>
        <v>Ara</v>
      </c>
      <c r="J410" t="str">
        <f>INDEX(Products!$A$1:$G$49,MATCH(Orders!$D410,Products!$A$1:$A$49,0),MATCH(Orders!J$1,Products!$A$1:$G$1,0))</f>
        <v>M</v>
      </c>
      <c r="K410" s="4">
        <f>INDEX(Products!$A$1:$G$49,MATCH(Orders!$D410,Products!$A$1:$A$49,0),MATCH(Orders!K$1,Products!$A$1:$G$1,0))</f>
        <v>2.5</v>
      </c>
      <c r="L410" s="5">
        <f>INDEX(Products!$A$1:$G$49,MATCH(Orders!$D410,Products!$A$1:$A$49,0),MATCH(Orders!L$1,Products!$A$1:$G$1,0))</f>
        <v>25.874999999999996</v>
      </c>
      <c r="M410" s="5">
        <f t="shared" si="18"/>
        <v>51.749999999999993</v>
      </c>
      <c r="N410" t="str">
        <f t="shared" si="19"/>
        <v>Arabica</v>
      </c>
      <c r="O410" t="str">
        <f t="shared" si="20"/>
        <v>Medium</v>
      </c>
      <c r="P410" t="e">
        <f ca="1">_xlfn.XLOOKUP(Orders[[#This Row],[Customer ID]],Customers!$A$1:$A$1001,Customers!$I$1:$I$1001,,0)</f>
        <v>#NAME?</v>
      </c>
    </row>
    <row r="411" spans="1:16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e">
        <f ca="1">_xlfn.XLOOKUP(C411,Customers!$A$1:$A$1001,Customers!$B$1:$B$1001,,0)</f>
        <v>#NAME?</v>
      </c>
      <c r="G411" s="2" t="e">
        <f ca="1">IF(_xlfn.XLOOKUP(C411,Customers!$A$1:$A$1001,Customers!$C$1:$C$1001,,0)=0,"",_xlfn.XLOOKUP(C411,Customers!$A$1:$A$1001,Customers!$C$1:$C$1001,,0))</f>
        <v>#NAME?</v>
      </c>
      <c r="H411" s="2" t="e">
        <f ca="1">_xlfn.XLOOKUP(C411,Customers!$A$1:$A$1001,Customers!$G$1:$G$1001,,0)</f>
        <v>#NAME?</v>
      </c>
      <c r="I411" t="str">
        <f>INDEX(Products!$A$1:$G$49,MATCH(Orders!$D411,Products!$A$1:$A$49,0),MATCH(Orders!I$1,Products!$A$1:$G$1,0))</f>
        <v>Lib</v>
      </c>
      <c r="J411" t="str">
        <f>INDEX(Products!$A$1:$G$49,MATCH(Orders!$D411,Products!$A$1:$A$49,0),MATCH(Orders!J$1,Products!$A$1:$G$1,0))</f>
        <v>L</v>
      </c>
      <c r="K411" s="4">
        <f>INDEX(Products!$A$1:$G$49,MATCH(Orders!$D411,Products!$A$1:$A$49,0),MATCH(Orders!K$1,Products!$A$1:$G$1,0))</f>
        <v>1</v>
      </c>
      <c r="L411" s="5">
        <f>INDEX(Products!$A$1:$G$49,MATCH(Orders!$D411,Products!$A$1:$A$49,0),MATCH(Orders!L$1,Products!$A$1:$G$1,0))</f>
        <v>15.85</v>
      </c>
      <c r="M411" s="5">
        <f t="shared" si="18"/>
        <v>47.55</v>
      </c>
      <c r="N411" t="str">
        <f t="shared" si="19"/>
        <v>Liberica</v>
      </c>
      <c r="O411" t="str">
        <f t="shared" si="20"/>
        <v>Light</v>
      </c>
      <c r="P411" t="e">
        <f ca="1">_xlfn.XLOOKUP(Orders[[#This Row],[Customer ID]],Customers!$A$1:$A$1001,Customers!$I$1:$I$1001,,0)</f>
        <v>#NAME?</v>
      </c>
    </row>
    <row r="412" spans="1:16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e">
        <f ca="1">_xlfn.XLOOKUP(C412,Customers!$A$1:$A$1001,Customers!$B$1:$B$1001,,0)</f>
        <v>#NAME?</v>
      </c>
      <c r="G412" s="2" t="e">
        <f ca="1">IF(_xlfn.XLOOKUP(C412,Customers!$A$1:$A$1001,Customers!$C$1:$C$1001,,0)=0,"",_xlfn.XLOOKUP(C412,Customers!$A$1:$A$1001,Customers!$C$1:$C$1001,,0))</f>
        <v>#NAME?</v>
      </c>
      <c r="H412" s="2" t="e">
        <f ca="1">_xlfn.XLOOKUP(C412,Customers!$A$1:$A$1001,Customers!$G$1:$G$1001,,0)</f>
        <v>#NAME?</v>
      </c>
      <c r="I412" t="str">
        <f>INDEX(Products!$A$1:$G$49,MATCH(Orders!$D412,Products!$A$1:$A$49,0),MATCH(Orders!I$1,Products!$A$1:$G$1,0))</f>
        <v>Ara</v>
      </c>
      <c r="J412" t="str">
        <f>INDEX(Products!$A$1:$G$49,MATCH(Orders!$D412,Products!$A$1:$A$49,0),MATCH(Orders!J$1,Products!$A$1:$G$1,0))</f>
        <v>L</v>
      </c>
      <c r="K412" s="4">
        <f>INDEX(Products!$A$1:$G$49,MATCH(Orders!$D412,Products!$A$1:$A$49,0),MATCH(Orders!K$1,Products!$A$1:$G$1,0))</f>
        <v>0.2</v>
      </c>
      <c r="L412" s="5">
        <f>INDEX(Products!$A$1:$G$49,MATCH(Orders!$D412,Products!$A$1:$A$49,0),MATCH(Orders!L$1,Products!$A$1:$G$1,0))</f>
        <v>3.8849999999999998</v>
      </c>
      <c r="M412" s="5">
        <f t="shared" si="18"/>
        <v>15.54</v>
      </c>
      <c r="N412" t="str">
        <f t="shared" si="19"/>
        <v>Arabica</v>
      </c>
      <c r="O412" t="str">
        <f t="shared" si="20"/>
        <v>Light</v>
      </c>
      <c r="P412" t="e">
        <f ca="1">_xlfn.XLOOKUP(Orders[[#This Row],[Customer ID]],Customers!$A$1:$A$1001,Customers!$I$1:$I$1001,,0)</f>
        <v>#NAME?</v>
      </c>
    </row>
    <row r="413" spans="1:16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e">
        <f ca="1">_xlfn.XLOOKUP(C413,Customers!$A$1:$A$1001,Customers!$B$1:$B$1001,,0)</f>
        <v>#NAME?</v>
      </c>
      <c r="G413" s="2" t="e">
        <f ca="1">IF(_xlfn.XLOOKUP(C413,Customers!$A$1:$A$1001,Customers!$C$1:$C$1001,,0)=0,"",_xlfn.XLOOKUP(C413,Customers!$A$1:$A$1001,Customers!$C$1:$C$1001,,0))</f>
        <v>#NAME?</v>
      </c>
      <c r="H413" s="2" t="e">
        <f ca="1">_xlfn.XLOOKUP(C413,Customers!$A$1:$A$1001,Customers!$G$1:$G$1001,,0)</f>
        <v>#NAME?</v>
      </c>
      <c r="I413" t="str">
        <f>INDEX(Products!$A$1:$G$49,MATCH(Orders!$D413,Products!$A$1:$A$49,0),MATCH(Orders!I$1,Products!$A$1:$G$1,0))</f>
        <v>Lib</v>
      </c>
      <c r="J413" t="str">
        <f>INDEX(Products!$A$1:$G$49,MATCH(Orders!$D413,Products!$A$1:$A$49,0),MATCH(Orders!J$1,Products!$A$1:$G$1,0))</f>
        <v>M</v>
      </c>
      <c r="K413" s="4">
        <f>INDEX(Products!$A$1:$G$49,MATCH(Orders!$D413,Products!$A$1:$A$49,0),MATCH(Orders!K$1,Products!$A$1:$G$1,0))</f>
        <v>1</v>
      </c>
      <c r="L413" s="5">
        <f>INDEX(Products!$A$1:$G$49,MATCH(Orders!$D413,Products!$A$1:$A$49,0),MATCH(Orders!L$1,Products!$A$1:$G$1,0))</f>
        <v>14.55</v>
      </c>
      <c r="M413" s="5">
        <f t="shared" si="18"/>
        <v>87.300000000000011</v>
      </c>
      <c r="N413" t="str">
        <f t="shared" si="19"/>
        <v>Liberica</v>
      </c>
      <c r="O413" t="str">
        <f t="shared" si="20"/>
        <v>Medium</v>
      </c>
      <c r="P413" t="e">
        <f ca="1">_xlfn.XLOOKUP(Orders[[#This Row],[Customer ID]],Customers!$A$1:$A$1001,Customers!$I$1:$I$1001,,0)</f>
        <v>#NAME?</v>
      </c>
    </row>
    <row r="414" spans="1:16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e">
        <f ca="1">_xlfn.XLOOKUP(C414,Customers!$A$1:$A$1001,Customers!$B$1:$B$1001,,0)</f>
        <v>#NAME?</v>
      </c>
      <c r="G414" s="2" t="e">
        <f ca="1">IF(_xlfn.XLOOKUP(C414,Customers!$A$1:$A$1001,Customers!$C$1:$C$1001,,0)=0,"",_xlfn.XLOOKUP(C414,Customers!$A$1:$A$1001,Customers!$C$1:$C$1001,,0))</f>
        <v>#NAME?</v>
      </c>
      <c r="H414" s="2" t="e">
        <f ca="1">_xlfn.XLOOKUP(C414,Customers!$A$1:$A$1001,Customers!$G$1:$G$1001,,0)</f>
        <v>#NAME?</v>
      </c>
      <c r="I414" t="str">
        <f>INDEX(Products!$A$1:$G$49,MATCH(Orders!$D414,Products!$A$1:$A$49,0),MATCH(Orders!I$1,Products!$A$1:$G$1,0))</f>
        <v>Ara</v>
      </c>
      <c r="J414" t="str">
        <f>INDEX(Products!$A$1:$G$49,MATCH(Orders!$D414,Products!$A$1:$A$49,0),MATCH(Orders!J$1,Products!$A$1:$G$1,0))</f>
        <v>M</v>
      </c>
      <c r="K414" s="4">
        <f>INDEX(Products!$A$1:$G$49,MATCH(Orders!$D414,Products!$A$1:$A$49,0),MATCH(Orders!K$1,Products!$A$1:$G$1,0))</f>
        <v>1</v>
      </c>
      <c r="L414" s="5">
        <f>INDEX(Products!$A$1:$G$49,MATCH(Orders!$D414,Products!$A$1:$A$49,0),MATCH(Orders!L$1,Products!$A$1:$G$1,0))</f>
        <v>11.25</v>
      </c>
      <c r="M414" s="5">
        <f t="shared" si="18"/>
        <v>56.25</v>
      </c>
      <c r="N414" t="str">
        <f t="shared" si="19"/>
        <v>Arabica</v>
      </c>
      <c r="O414" t="str">
        <f t="shared" si="20"/>
        <v>Medium</v>
      </c>
      <c r="P414" t="e">
        <f ca="1">_xlfn.XLOOKUP(Orders[[#This Row],[Customer ID]],Customers!$A$1:$A$1001,Customers!$I$1:$I$1001,,0)</f>
        <v>#NAME?</v>
      </c>
    </row>
    <row r="415" spans="1:16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e">
        <f ca="1">_xlfn.XLOOKUP(C415,Customers!$A$1:$A$1001,Customers!$B$1:$B$1001,,0)</f>
        <v>#NAME?</v>
      </c>
      <c r="G415" s="2" t="e">
        <f ca="1">IF(_xlfn.XLOOKUP(C415,Customers!$A$1:$A$1001,Customers!$C$1:$C$1001,,0)=0,"",_xlfn.XLOOKUP(C415,Customers!$A$1:$A$1001,Customers!$C$1:$C$1001,,0))</f>
        <v>#NAME?</v>
      </c>
      <c r="H415" s="2" t="e">
        <f ca="1">_xlfn.XLOOKUP(C415,Customers!$A$1:$A$1001,Customers!$G$1:$G$1001,,0)</f>
        <v>#NAME?</v>
      </c>
      <c r="I415" t="str">
        <f>INDEX(Products!$A$1:$G$49,MATCH(Orders!$D415,Products!$A$1:$A$49,0),MATCH(Orders!I$1,Products!$A$1:$G$1,0))</f>
        <v>Lib</v>
      </c>
      <c r="J415" t="str">
        <f>INDEX(Products!$A$1:$G$49,MATCH(Orders!$D415,Products!$A$1:$A$49,0),MATCH(Orders!J$1,Products!$A$1:$G$1,0))</f>
        <v>L</v>
      </c>
      <c r="K415" s="4">
        <f>INDEX(Products!$A$1:$G$49,MATCH(Orders!$D415,Products!$A$1:$A$49,0),MATCH(Orders!K$1,Products!$A$1:$G$1,0))</f>
        <v>2.5</v>
      </c>
      <c r="L415" s="5">
        <f>INDEX(Products!$A$1:$G$49,MATCH(Orders!$D415,Products!$A$1:$A$49,0),MATCH(Orders!L$1,Products!$A$1:$G$1,0))</f>
        <v>36.454999999999998</v>
      </c>
      <c r="M415" s="5">
        <f t="shared" si="18"/>
        <v>36.454999999999998</v>
      </c>
      <c r="N415" t="str">
        <f t="shared" si="19"/>
        <v>Liberica</v>
      </c>
      <c r="O415" t="str">
        <f t="shared" si="20"/>
        <v>Light</v>
      </c>
      <c r="P415" t="e">
        <f ca="1">_xlfn.XLOOKUP(Orders[[#This Row],[Customer ID]],Customers!$A$1:$A$1001,Customers!$I$1:$I$1001,,0)</f>
        <v>#NAME?</v>
      </c>
    </row>
    <row r="416" spans="1:16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e">
        <f ca="1">_xlfn.XLOOKUP(C416,Customers!$A$1:$A$1001,Customers!$B$1:$B$1001,,0)</f>
        <v>#NAME?</v>
      </c>
      <c r="G416" s="2" t="e">
        <f ca="1">IF(_xlfn.XLOOKUP(C416,Customers!$A$1:$A$1001,Customers!$C$1:$C$1001,,0)=0,"",_xlfn.XLOOKUP(C416,Customers!$A$1:$A$1001,Customers!$C$1:$C$1001,,0))</f>
        <v>#NAME?</v>
      </c>
      <c r="H416" s="2" t="e">
        <f ca="1">_xlfn.XLOOKUP(C416,Customers!$A$1:$A$1001,Customers!$G$1:$G$1001,,0)</f>
        <v>#NAME?</v>
      </c>
      <c r="I416" t="str">
        <f>INDEX(Products!$A$1:$G$49,MATCH(Orders!$D416,Products!$A$1:$A$49,0),MATCH(Orders!I$1,Products!$A$1:$G$1,0))</f>
        <v>Rob</v>
      </c>
      <c r="J416" t="str">
        <f>INDEX(Products!$A$1:$G$49,MATCH(Orders!$D416,Products!$A$1:$A$49,0),MATCH(Orders!J$1,Products!$A$1:$G$1,0))</f>
        <v>L</v>
      </c>
      <c r="K416" s="4">
        <f>INDEX(Products!$A$1:$G$49,MATCH(Orders!$D416,Products!$A$1:$A$49,0),MATCH(Orders!K$1,Products!$A$1:$G$1,0))</f>
        <v>0.2</v>
      </c>
      <c r="L416" s="5">
        <f>INDEX(Products!$A$1:$G$49,MATCH(Orders!$D416,Products!$A$1:$A$49,0),MATCH(Orders!L$1,Products!$A$1:$G$1,0))</f>
        <v>3.5849999999999995</v>
      </c>
      <c r="M416" s="5">
        <f t="shared" si="18"/>
        <v>10.754999999999999</v>
      </c>
      <c r="N416" t="str">
        <f t="shared" si="19"/>
        <v>Robusta</v>
      </c>
      <c r="O416" t="str">
        <f t="shared" si="20"/>
        <v>Light</v>
      </c>
      <c r="P416" t="e">
        <f ca="1">_xlfn.XLOOKUP(Orders[[#This Row],[Customer ID]],Customers!$A$1:$A$1001,Customers!$I$1:$I$1001,,0)</f>
        <v>#NAME?</v>
      </c>
    </row>
    <row r="417" spans="1:16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e">
        <f ca="1">_xlfn.XLOOKUP(C417,Customers!$A$1:$A$1001,Customers!$B$1:$B$1001,,0)</f>
        <v>#NAME?</v>
      </c>
      <c r="G417" s="2" t="e">
        <f ca="1">IF(_xlfn.XLOOKUP(C417,Customers!$A$1:$A$1001,Customers!$C$1:$C$1001,,0)=0,"",_xlfn.XLOOKUP(C417,Customers!$A$1:$A$1001,Customers!$C$1:$C$1001,,0))</f>
        <v>#NAME?</v>
      </c>
      <c r="H417" s="2" t="e">
        <f ca="1">_xlfn.XLOOKUP(C417,Customers!$A$1:$A$1001,Customers!$G$1:$G$1001,,0)</f>
        <v>#NAME?</v>
      </c>
      <c r="I417" t="str">
        <f>INDEX(Products!$A$1:$G$49,MATCH(Orders!$D417,Products!$A$1:$A$49,0),MATCH(Orders!I$1,Products!$A$1:$G$1,0))</f>
        <v>Rob</v>
      </c>
      <c r="J417" t="str">
        <f>INDEX(Products!$A$1:$G$49,MATCH(Orders!$D417,Products!$A$1:$A$49,0),MATCH(Orders!J$1,Products!$A$1:$G$1,0))</f>
        <v>M</v>
      </c>
      <c r="K417" s="4">
        <f>INDEX(Products!$A$1:$G$49,MATCH(Orders!$D417,Products!$A$1:$A$49,0),MATCH(Orders!K$1,Products!$A$1:$G$1,0))</f>
        <v>0.2</v>
      </c>
      <c r="L417" s="5">
        <f>INDEX(Products!$A$1:$G$49,MATCH(Orders!$D417,Products!$A$1:$A$49,0),MATCH(Orders!L$1,Products!$A$1:$G$1,0))</f>
        <v>2.9849999999999999</v>
      </c>
      <c r="M417" s="5">
        <f t="shared" si="18"/>
        <v>8.9550000000000001</v>
      </c>
      <c r="N417" t="str">
        <f t="shared" si="19"/>
        <v>Robusta</v>
      </c>
      <c r="O417" t="str">
        <f t="shared" si="20"/>
        <v>Medium</v>
      </c>
      <c r="P417" t="e">
        <f ca="1">_xlfn.XLOOKUP(Orders[[#This Row],[Customer ID]],Customers!$A$1:$A$1001,Customers!$I$1:$I$1001,,0)</f>
        <v>#NAME?</v>
      </c>
    </row>
    <row r="418" spans="1:16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e">
        <f ca="1">_xlfn.XLOOKUP(C418,Customers!$A$1:$A$1001,Customers!$B$1:$B$1001,,0)</f>
        <v>#NAME?</v>
      </c>
      <c r="G418" s="2" t="e">
        <f ca="1">IF(_xlfn.XLOOKUP(C418,Customers!$A$1:$A$1001,Customers!$C$1:$C$1001,,0)=0,"",_xlfn.XLOOKUP(C418,Customers!$A$1:$A$1001,Customers!$C$1:$C$1001,,0))</f>
        <v>#NAME?</v>
      </c>
      <c r="H418" s="2" t="e">
        <f ca="1">_xlfn.XLOOKUP(C418,Customers!$A$1:$A$1001,Customers!$G$1:$G$1001,,0)</f>
        <v>#NAME?</v>
      </c>
      <c r="I418" t="str">
        <f>INDEX(Products!$A$1:$G$49,MATCH(Orders!$D418,Products!$A$1:$A$49,0),MATCH(Orders!I$1,Products!$A$1:$G$1,0))</f>
        <v>Ara</v>
      </c>
      <c r="J418" t="str">
        <f>INDEX(Products!$A$1:$G$49,MATCH(Orders!$D418,Products!$A$1:$A$49,0),MATCH(Orders!J$1,Products!$A$1:$G$1,0))</f>
        <v>L</v>
      </c>
      <c r="K418" s="4">
        <f>INDEX(Products!$A$1:$G$49,MATCH(Orders!$D418,Products!$A$1:$A$49,0),MATCH(Orders!K$1,Products!$A$1:$G$1,0))</f>
        <v>0.5</v>
      </c>
      <c r="L418" s="5">
        <f>INDEX(Products!$A$1:$G$49,MATCH(Orders!$D418,Products!$A$1:$A$49,0),MATCH(Orders!L$1,Products!$A$1:$G$1,0))</f>
        <v>7.77</v>
      </c>
      <c r="M418" s="5">
        <f t="shared" si="18"/>
        <v>23.31</v>
      </c>
      <c r="N418" t="str">
        <f t="shared" si="19"/>
        <v>Arabica</v>
      </c>
      <c r="O418" t="str">
        <f t="shared" si="20"/>
        <v>Light</v>
      </c>
      <c r="P418" t="e">
        <f ca="1">_xlfn.XLOOKUP(Orders[[#This Row],[Customer ID]],Customers!$A$1:$A$1001,Customers!$I$1:$I$1001,,0)</f>
        <v>#NAME?</v>
      </c>
    </row>
    <row r="419" spans="1:16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e">
        <f ca="1">_xlfn.XLOOKUP(C419,Customers!$A$1:$A$1001,Customers!$B$1:$B$1001,,0)</f>
        <v>#NAME?</v>
      </c>
      <c r="G419" s="2" t="e">
        <f ca="1">IF(_xlfn.XLOOKUP(C419,Customers!$A$1:$A$1001,Customers!$C$1:$C$1001,,0)=0,"",_xlfn.XLOOKUP(C419,Customers!$A$1:$A$1001,Customers!$C$1:$C$1001,,0))</f>
        <v>#NAME?</v>
      </c>
      <c r="H419" s="2" t="e">
        <f ca="1">_xlfn.XLOOKUP(C419,Customers!$A$1:$A$1001,Customers!$G$1:$G$1001,,0)</f>
        <v>#NAME?</v>
      </c>
      <c r="I419" t="str">
        <f>INDEX(Products!$A$1:$G$49,MATCH(Orders!$D419,Products!$A$1:$A$49,0),MATCH(Orders!I$1,Products!$A$1:$G$1,0))</f>
        <v>Ara</v>
      </c>
      <c r="J419" t="str">
        <f>INDEX(Products!$A$1:$G$49,MATCH(Orders!$D419,Products!$A$1:$A$49,0),MATCH(Orders!J$1,Products!$A$1:$G$1,0))</f>
        <v>L</v>
      </c>
      <c r="K419" s="4">
        <f>INDEX(Products!$A$1:$G$49,MATCH(Orders!$D419,Products!$A$1:$A$49,0),MATCH(Orders!K$1,Products!$A$1:$G$1,0))</f>
        <v>2.5</v>
      </c>
      <c r="L419" s="5">
        <f>INDEX(Products!$A$1:$G$49,MATCH(Orders!$D419,Products!$A$1:$A$49,0),MATCH(Orders!L$1,Products!$A$1:$G$1,0))</f>
        <v>29.784999999999997</v>
      </c>
      <c r="M419" s="5">
        <f t="shared" si="18"/>
        <v>29.784999999999997</v>
      </c>
      <c r="N419" t="str">
        <f t="shared" si="19"/>
        <v>Arabica</v>
      </c>
      <c r="O419" t="str">
        <f t="shared" si="20"/>
        <v>Light</v>
      </c>
      <c r="P419" t="e">
        <f ca="1">_xlfn.XLOOKUP(Orders[[#This Row],[Customer ID]],Customers!$A$1:$A$1001,Customers!$I$1:$I$1001,,0)</f>
        <v>#NAME?</v>
      </c>
    </row>
    <row r="420" spans="1:16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e">
        <f ca="1">_xlfn.XLOOKUP(C420,Customers!$A$1:$A$1001,Customers!$B$1:$B$1001,,0)</f>
        <v>#NAME?</v>
      </c>
      <c r="G420" s="2" t="e">
        <f ca="1">IF(_xlfn.XLOOKUP(C420,Customers!$A$1:$A$1001,Customers!$C$1:$C$1001,,0)=0,"",_xlfn.XLOOKUP(C420,Customers!$A$1:$A$1001,Customers!$C$1:$C$1001,,0))</f>
        <v>#NAME?</v>
      </c>
      <c r="H420" s="2" t="e">
        <f ca="1">_xlfn.XLOOKUP(C420,Customers!$A$1:$A$1001,Customers!$G$1:$G$1001,,0)</f>
        <v>#NAME?</v>
      </c>
      <c r="I420" t="str">
        <f>INDEX(Products!$A$1:$G$49,MATCH(Orders!$D420,Products!$A$1:$A$49,0),MATCH(Orders!I$1,Products!$A$1:$G$1,0))</f>
        <v>Ara</v>
      </c>
      <c r="J420" t="str">
        <f>INDEX(Products!$A$1:$G$49,MATCH(Orders!$D420,Products!$A$1:$A$49,0),MATCH(Orders!J$1,Products!$A$1:$G$1,0))</f>
        <v>L</v>
      </c>
      <c r="K420" s="4">
        <f>INDEX(Products!$A$1:$G$49,MATCH(Orders!$D420,Products!$A$1:$A$49,0),MATCH(Orders!K$1,Products!$A$1:$G$1,0))</f>
        <v>2.5</v>
      </c>
      <c r="L420" s="5">
        <f>INDEX(Products!$A$1:$G$49,MATCH(Orders!$D420,Products!$A$1:$A$49,0),MATCH(Orders!L$1,Products!$A$1:$G$1,0))</f>
        <v>29.784999999999997</v>
      </c>
      <c r="M420" s="5">
        <f t="shared" si="18"/>
        <v>148.92499999999998</v>
      </c>
      <c r="N420" t="str">
        <f t="shared" si="19"/>
        <v>Arabica</v>
      </c>
      <c r="O420" t="str">
        <f t="shared" si="20"/>
        <v>Light</v>
      </c>
      <c r="P420" t="e">
        <f ca="1">_xlfn.XLOOKUP(Orders[[#This Row],[Customer ID]],Customers!$A$1:$A$1001,Customers!$I$1:$I$1001,,0)</f>
        <v>#NAME?</v>
      </c>
    </row>
    <row r="421" spans="1:16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e">
        <f ca="1">_xlfn.XLOOKUP(C421,Customers!$A$1:$A$1001,Customers!$B$1:$B$1001,,0)</f>
        <v>#NAME?</v>
      </c>
      <c r="G421" s="2" t="e">
        <f ca="1">IF(_xlfn.XLOOKUP(C421,Customers!$A$1:$A$1001,Customers!$C$1:$C$1001,,0)=0,"",_xlfn.XLOOKUP(C421,Customers!$A$1:$A$1001,Customers!$C$1:$C$1001,,0))</f>
        <v>#NAME?</v>
      </c>
      <c r="H421" s="2" t="e">
        <f ca="1">_xlfn.XLOOKUP(C421,Customers!$A$1:$A$1001,Customers!$G$1:$G$1001,,0)</f>
        <v>#NAME?</v>
      </c>
      <c r="I421" t="str">
        <f>INDEX(Products!$A$1:$G$49,MATCH(Orders!$D421,Products!$A$1:$A$49,0),MATCH(Orders!I$1,Products!$A$1:$G$1,0))</f>
        <v>Lib</v>
      </c>
      <c r="J421" t="str">
        <f>INDEX(Products!$A$1:$G$49,MATCH(Orders!$D421,Products!$A$1:$A$49,0),MATCH(Orders!J$1,Products!$A$1:$G$1,0))</f>
        <v>M</v>
      </c>
      <c r="K421" s="4">
        <f>INDEX(Products!$A$1:$G$49,MATCH(Orders!$D421,Products!$A$1:$A$49,0),MATCH(Orders!K$1,Products!$A$1:$G$1,0))</f>
        <v>0.5</v>
      </c>
      <c r="L421" s="5">
        <f>INDEX(Products!$A$1:$G$49,MATCH(Orders!$D421,Products!$A$1:$A$49,0),MATCH(Orders!L$1,Products!$A$1:$G$1,0))</f>
        <v>8.73</v>
      </c>
      <c r="M421" s="5">
        <f t="shared" si="18"/>
        <v>8.73</v>
      </c>
      <c r="N421" t="str">
        <f t="shared" si="19"/>
        <v>Liberica</v>
      </c>
      <c r="O421" t="str">
        <f t="shared" si="20"/>
        <v>Medium</v>
      </c>
      <c r="P421" t="e">
        <f ca="1">_xlfn.XLOOKUP(Orders[[#This Row],[Customer ID]],Customers!$A$1:$A$1001,Customers!$I$1:$I$1001,,0)</f>
        <v>#NAME?</v>
      </c>
    </row>
    <row r="422" spans="1:16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e">
        <f ca="1">_xlfn.XLOOKUP(C422,Customers!$A$1:$A$1001,Customers!$B$1:$B$1001,,0)</f>
        <v>#NAME?</v>
      </c>
      <c r="G422" s="2" t="e">
        <f ca="1">IF(_xlfn.XLOOKUP(C422,Customers!$A$1:$A$1001,Customers!$C$1:$C$1001,,0)=0,"",_xlfn.XLOOKUP(C422,Customers!$A$1:$A$1001,Customers!$C$1:$C$1001,,0))</f>
        <v>#NAME?</v>
      </c>
      <c r="H422" s="2" t="e">
        <f ca="1">_xlfn.XLOOKUP(C422,Customers!$A$1:$A$1001,Customers!$G$1:$G$1001,,0)</f>
        <v>#NAME?</v>
      </c>
      <c r="I422" t="str">
        <f>INDEX(Products!$A$1:$G$49,MATCH(Orders!$D422,Products!$A$1:$A$49,0),MATCH(Orders!I$1,Products!$A$1:$G$1,0))</f>
        <v>Lib</v>
      </c>
      <c r="J422" t="str">
        <f>INDEX(Products!$A$1:$G$49,MATCH(Orders!$D422,Products!$A$1:$A$49,0),MATCH(Orders!J$1,Products!$A$1:$G$1,0))</f>
        <v>D</v>
      </c>
      <c r="K422" s="4">
        <f>INDEX(Products!$A$1:$G$49,MATCH(Orders!$D422,Products!$A$1:$A$49,0),MATCH(Orders!K$1,Products!$A$1:$G$1,0))</f>
        <v>0.5</v>
      </c>
      <c r="L422" s="5">
        <f>INDEX(Products!$A$1:$G$49,MATCH(Orders!$D422,Products!$A$1:$A$49,0),MATCH(Orders!L$1,Products!$A$1:$G$1,0))</f>
        <v>7.77</v>
      </c>
      <c r="M422" s="5">
        <f t="shared" si="18"/>
        <v>31.08</v>
      </c>
      <c r="N422" t="str">
        <f t="shared" si="19"/>
        <v>Liberica</v>
      </c>
      <c r="O422" t="str">
        <f t="shared" si="20"/>
        <v>Dark</v>
      </c>
      <c r="P422" t="e">
        <f ca="1">_xlfn.XLOOKUP(Orders[[#This Row],[Customer ID]],Customers!$A$1:$A$1001,Customers!$I$1:$I$1001,,0)</f>
        <v>#NAME?</v>
      </c>
    </row>
    <row r="423" spans="1:16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e">
        <f ca="1">_xlfn.XLOOKUP(C423,Customers!$A$1:$A$1001,Customers!$B$1:$B$1001,,0)</f>
        <v>#NAME?</v>
      </c>
      <c r="G423" s="2" t="e">
        <f ca="1">IF(_xlfn.XLOOKUP(C423,Customers!$A$1:$A$1001,Customers!$C$1:$C$1001,,0)=0,"",_xlfn.XLOOKUP(C423,Customers!$A$1:$A$1001,Customers!$C$1:$C$1001,,0))</f>
        <v>#NAME?</v>
      </c>
      <c r="H423" s="2" t="e">
        <f ca="1">_xlfn.XLOOKUP(C423,Customers!$A$1:$A$1001,Customers!$G$1:$G$1001,,0)</f>
        <v>#NAME?</v>
      </c>
      <c r="I423" t="str">
        <f>INDEX(Products!$A$1:$G$49,MATCH(Orders!$D423,Products!$A$1:$A$49,0),MATCH(Orders!I$1,Products!$A$1:$G$1,0))</f>
        <v>Ara</v>
      </c>
      <c r="J423" t="str">
        <f>INDEX(Products!$A$1:$G$49,MATCH(Orders!$D423,Products!$A$1:$A$49,0),MATCH(Orders!J$1,Products!$A$1:$G$1,0))</f>
        <v>D</v>
      </c>
      <c r="K423" s="4">
        <f>INDEX(Products!$A$1:$G$49,MATCH(Orders!$D423,Products!$A$1:$A$49,0),MATCH(Orders!K$1,Products!$A$1:$G$1,0))</f>
        <v>2.5</v>
      </c>
      <c r="L423" s="5">
        <f>INDEX(Products!$A$1:$G$49,MATCH(Orders!$D423,Products!$A$1:$A$49,0),MATCH(Orders!L$1,Products!$A$1:$G$1,0))</f>
        <v>22.884999999999998</v>
      </c>
      <c r="M423" s="5">
        <f t="shared" si="18"/>
        <v>137.31</v>
      </c>
      <c r="N423" t="str">
        <f t="shared" si="19"/>
        <v>Arabica</v>
      </c>
      <c r="O423" t="str">
        <f t="shared" si="20"/>
        <v>Dark</v>
      </c>
      <c r="P423" t="e">
        <f ca="1">_xlfn.XLOOKUP(Orders[[#This Row],[Customer ID]],Customers!$A$1:$A$1001,Customers!$I$1:$I$1001,,0)</f>
        <v>#NAME?</v>
      </c>
    </row>
    <row r="424" spans="1:16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e">
        <f ca="1">_xlfn.XLOOKUP(C424,Customers!$A$1:$A$1001,Customers!$B$1:$B$1001,,0)</f>
        <v>#NAME?</v>
      </c>
      <c r="G424" s="2" t="e">
        <f ca="1">IF(_xlfn.XLOOKUP(C424,Customers!$A$1:$A$1001,Customers!$C$1:$C$1001,,0)=0,"",_xlfn.XLOOKUP(C424,Customers!$A$1:$A$1001,Customers!$C$1:$C$1001,,0))</f>
        <v>#NAME?</v>
      </c>
      <c r="H424" s="2" t="e">
        <f ca="1">_xlfn.XLOOKUP(C424,Customers!$A$1:$A$1001,Customers!$G$1:$G$1001,,0)</f>
        <v>#NAME?</v>
      </c>
      <c r="I424" t="str">
        <f>INDEX(Products!$A$1:$G$49,MATCH(Orders!$D424,Products!$A$1:$A$49,0),MATCH(Orders!I$1,Products!$A$1:$G$1,0))</f>
        <v>Ara</v>
      </c>
      <c r="J424" t="str">
        <f>INDEX(Products!$A$1:$G$49,MATCH(Orders!$D424,Products!$A$1:$A$49,0),MATCH(Orders!J$1,Products!$A$1:$G$1,0))</f>
        <v>D</v>
      </c>
      <c r="K424" s="4">
        <f>INDEX(Products!$A$1:$G$49,MATCH(Orders!$D424,Products!$A$1:$A$49,0),MATCH(Orders!K$1,Products!$A$1:$G$1,0))</f>
        <v>0.5</v>
      </c>
      <c r="L424" s="5">
        <f>INDEX(Products!$A$1:$G$49,MATCH(Orders!$D424,Products!$A$1:$A$49,0),MATCH(Orders!L$1,Products!$A$1:$G$1,0))</f>
        <v>5.97</v>
      </c>
      <c r="M424" s="5">
        <f t="shared" si="18"/>
        <v>29.849999999999998</v>
      </c>
      <c r="N424" t="str">
        <f t="shared" si="19"/>
        <v>Arabica</v>
      </c>
      <c r="O424" t="str">
        <f t="shared" si="20"/>
        <v>Dark</v>
      </c>
      <c r="P424" t="e">
        <f ca="1">_xlfn.XLOOKUP(Orders[[#This Row],[Customer ID]],Customers!$A$1:$A$1001,Customers!$I$1:$I$1001,,0)</f>
        <v>#NAME?</v>
      </c>
    </row>
    <row r="425" spans="1:16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e">
        <f ca="1">_xlfn.XLOOKUP(C425,Customers!$A$1:$A$1001,Customers!$B$1:$B$1001,,0)</f>
        <v>#NAME?</v>
      </c>
      <c r="G425" s="2" t="e">
        <f ca="1">IF(_xlfn.XLOOKUP(C425,Customers!$A$1:$A$1001,Customers!$C$1:$C$1001,,0)=0,"",_xlfn.XLOOKUP(C425,Customers!$A$1:$A$1001,Customers!$C$1:$C$1001,,0))</f>
        <v>#NAME?</v>
      </c>
      <c r="H425" s="2" t="e">
        <f ca="1">_xlfn.XLOOKUP(C425,Customers!$A$1:$A$1001,Customers!$G$1:$G$1001,,0)</f>
        <v>#NAME?</v>
      </c>
      <c r="I425" t="str">
        <f>INDEX(Products!$A$1:$G$49,MATCH(Orders!$D425,Products!$A$1:$A$49,0),MATCH(Orders!I$1,Products!$A$1:$G$1,0))</f>
        <v>Rob</v>
      </c>
      <c r="J425" t="str">
        <f>INDEX(Products!$A$1:$G$49,MATCH(Orders!$D425,Products!$A$1:$A$49,0),MATCH(Orders!J$1,Products!$A$1:$G$1,0))</f>
        <v>M</v>
      </c>
      <c r="K425" s="4">
        <f>INDEX(Products!$A$1:$G$49,MATCH(Orders!$D425,Products!$A$1:$A$49,0),MATCH(Orders!K$1,Products!$A$1:$G$1,0))</f>
        <v>0.5</v>
      </c>
      <c r="L425" s="5">
        <f>INDEX(Products!$A$1:$G$49,MATCH(Orders!$D425,Products!$A$1:$A$49,0),MATCH(Orders!L$1,Products!$A$1:$G$1,0))</f>
        <v>5.97</v>
      </c>
      <c r="M425" s="5">
        <f t="shared" si="18"/>
        <v>17.91</v>
      </c>
      <c r="N425" t="str">
        <f t="shared" si="19"/>
        <v>Robusta</v>
      </c>
      <c r="O425" t="str">
        <f t="shared" si="20"/>
        <v>Medium</v>
      </c>
      <c r="P425" t="e">
        <f ca="1">_xlfn.XLOOKUP(Orders[[#This Row],[Customer ID]],Customers!$A$1:$A$1001,Customers!$I$1:$I$1001,,0)</f>
        <v>#NAME?</v>
      </c>
    </row>
    <row r="426" spans="1:16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e">
        <f ca="1">_xlfn.XLOOKUP(C426,Customers!$A$1:$A$1001,Customers!$B$1:$B$1001,,0)</f>
        <v>#NAME?</v>
      </c>
      <c r="G426" s="2" t="e">
        <f ca="1">IF(_xlfn.XLOOKUP(C426,Customers!$A$1:$A$1001,Customers!$C$1:$C$1001,,0)=0,"",_xlfn.XLOOKUP(C426,Customers!$A$1:$A$1001,Customers!$C$1:$C$1001,,0))</f>
        <v>#NAME?</v>
      </c>
      <c r="H426" s="2" t="e">
        <f ca="1">_xlfn.XLOOKUP(C426,Customers!$A$1:$A$1001,Customers!$G$1:$G$1001,,0)</f>
        <v>#NAME?</v>
      </c>
      <c r="I426" t="str">
        <f>INDEX(Products!$A$1:$G$49,MATCH(Orders!$D426,Products!$A$1:$A$49,0),MATCH(Orders!I$1,Products!$A$1:$G$1,0))</f>
        <v>Exc</v>
      </c>
      <c r="J426" t="str">
        <f>INDEX(Products!$A$1:$G$49,MATCH(Orders!$D426,Products!$A$1:$A$49,0),MATCH(Orders!J$1,Products!$A$1:$G$1,0))</f>
        <v>L</v>
      </c>
      <c r="K426" s="4">
        <f>INDEX(Products!$A$1:$G$49,MATCH(Orders!$D426,Products!$A$1:$A$49,0),MATCH(Orders!K$1,Products!$A$1:$G$1,0))</f>
        <v>0.5</v>
      </c>
      <c r="L426" s="5">
        <f>INDEX(Products!$A$1:$G$49,MATCH(Orders!$D426,Products!$A$1:$A$49,0),MATCH(Orders!L$1,Products!$A$1:$G$1,0))</f>
        <v>8.91</v>
      </c>
      <c r="M426" s="5">
        <f t="shared" si="18"/>
        <v>26.73</v>
      </c>
      <c r="N426" t="str">
        <f t="shared" si="19"/>
        <v>Excelsa</v>
      </c>
      <c r="O426" t="str">
        <f t="shared" si="20"/>
        <v>Light</v>
      </c>
      <c r="P426" t="e">
        <f ca="1">_xlfn.XLOOKUP(Orders[[#This Row],[Customer ID]],Customers!$A$1:$A$1001,Customers!$I$1:$I$1001,,0)</f>
        <v>#NAME?</v>
      </c>
    </row>
    <row r="427" spans="1:16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e">
        <f ca="1">_xlfn.XLOOKUP(C427,Customers!$A$1:$A$1001,Customers!$B$1:$B$1001,,0)</f>
        <v>#NAME?</v>
      </c>
      <c r="G427" s="2" t="e">
        <f ca="1">IF(_xlfn.XLOOKUP(C427,Customers!$A$1:$A$1001,Customers!$C$1:$C$1001,,0)=0,"",_xlfn.XLOOKUP(C427,Customers!$A$1:$A$1001,Customers!$C$1:$C$1001,,0))</f>
        <v>#NAME?</v>
      </c>
      <c r="H427" s="2" t="e">
        <f ca="1">_xlfn.XLOOKUP(C427,Customers!$A$1:$A$1001,Customers!$G$1:$G$1001,,0)</f>
        <v>#NAME?</v>
      </c>
      <c r="I427" t="str">
        <f>INDEX(Products!$A$1:$G$49,MATCH(Orders!$D427,Products!$A$1:$A$49,0),MATCH(Orders!I$1,Products!$A$1:$G$1,0))</f>
        <v>Rob</v>
      </c>
      <c r="J427" t="str">
        <f>INDEX(Products!$A$1:$G$49,MATCH(Orders!$D427,Products!$A$1:$A$49,0),MATCH(Orders!J$1,Products!$A$1:$G$1,0))</f>
        <v>D</v>
      </c>
      <c r="K427" s="4">
        <f>INDEX(Products!$A$1:$G$49,MATCH(Orders!$D427,Products!$A$1:$A$49,0),MATCH(Orders!K$1,Products!$A$1:$G$1,0))</f>
        <v>1</v>
      </c>
      <c r="L427" s="5">
        <f>INDEX(Products!$A$1:$G$49,MATCH(Orders!$D427,Products!$A$1:$A$49,0),MATCH(Orders!L$1,Products!$A$1:$G$1,0))</f>
        <v>8.9499999999999993</v>
      </c>
      <c r="M427" s="5">
        <f t="shared" si="18"/>
        <v>17.899999999999999</v>
      </c>
      <c r="N427" t="str">
        <f t="shared" si="19"/>
        <v>Robusta</v>
      </c>
      <c r="O427" t="str">
        <f t="shared" si="20"/>
        <v>Dark</v>
      </c>
      <c r="P427" t="e">
        <f ca="1">_xlfn.XLOOKUP(Orders[[#This Row],[Customer ID]],Customers!$A$1:$A$1001,Customers!$I$1:$I$1001,,0)</f>
        <v>#NAME?</v>
      </c>
    </row>
    <row r="428" spans="1:16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e">
        <f ca="1">_xlfn.XLOOKUP(C428,Customers!$A$1:$A$1001,Customers!$B$1:$B$1001,,0)</f>
        <v>#NAME?</v>
      </c>
      <c r="G428" s="2" t="e">
        <f ca="1">IF(_xlfn.XLOOKUP(C428,Customers!$A$1:$A$1001,Customers!$C$1:$C$1001,,0)=0,"",_xlfn.XLOOKUP(C428,Customers!$A$1:$A$1001,Customers!$C$1:$C$1001,,0))</f>
        <v>#NAME?</v>
      </c>
      <c r="H428" s="2" t="e">
        <f ca="1">_xlfn.XLOOKUP(C428,Customers!$A$1:$A$1001,Customers!$G$1:$G$1001,,0)</f>
        <v>#NAME?</v>
      </c>
      <c r="I428" t="str">
        <f>INDEX(Products!$A$1:$G$49,MATCH(Orders!$D428,Products!$A$1:$A$49,0),MATCH(Orders!I$1,Products!$A$1:$G$1,0))</f>
        <v>Rob</v>
      </c>
      <c r="J428" t="str">
        <f>INDEX(Products!$A$1:$G$49,MATCH(Orders!$D428,Products!$A$1:$A$49,0),MATCH(Orders!J$1,Products!$A$1:$G$1,0))</f>
        <v>L</v>
      </c>
      <c r="K428" s="4">
        <f>INDEX(Products!$A$1:$G$49,MATCH(Orders!$D428,Products!$A$1:$A$49,0),MATCH(Orders!K$1,Products!$A$1:$G$1,0))</f>
        <v>0.2</v>
      </c>
      <c r="L428" s="5">
        <f>INDEX(Products!$A$1:$G$49,MATCH(Orders!$D428,Products!$A$1:$A$49,0),MATCH(Orders!L$1,Products!$A$1:$G$1,0))</f>
        <v>3.5849999999999995</v>
      </c>
      <c r="M428" s="5">
        <f t="shared" si="18"/>
        <v>14.339999999999998</v>
      </c>
      <c r="N428" t="str">
        <f t="shared" si="19"/>
        <v>Robusta</v>
      </c>
      <c r="O428" t="str">
        <f t="shared" si="20"/>
        <v>Light</v>
      </c>
      <c r="P428" t="e">
        <f ca="1">_xlfn.XLOOKUP(Orders[[#This Row],[Customer ID]],Customers!$A$1:$A$1001,Customers!$I$1:$I$1001,,0)</f>
        <v>#NAME?</v>
      </c>
    </row>
    <row r="429" spans="1:16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e">
        <f ca="1">_xlfn.XLOOKUP(C429,Customers!$A$1:$A$1001,Customers!$B$1:$B$1001,,0)</f>
        <v>#NAME?</v>
      </c>
      <c r="G429" s="2" t="e">
        <f ca="1">IF(_xlfn.XLOOKUP(C429,Customers!$A$1:$A$1001,Customers!$C$1:$C$1001,,0)=0,"",_xlfn.XLOOKUP(C429,Customers!$A$1:$A$1001,Customers!$C$1:$C$1001,,0))</f>
        <v>#NAME?</v>
      </c>
      <c r="H429" s="2" t="e">
        <f ca="1">_xlfn.XLOOKUP(C429,Customers!$A$1:$A$1001,Customers!$G$1:$G$1001,,0)</f>
        <v>#NAME?</v>
      </c>
      <c r="I429" t="str">
        <f>INDEX(Products!$A$1:$G$49,MATCH(Orders!$D429,Products!$A$1:$A$49,0),MATCH(Orders!I$1,Products!$A$1:$G$1,0))</f>
        <v>Ara</v>
      </c>
      <c r="J429" t="str">
        <f>INDEX(Products!$A$1:$G$49,MATCH(Orders!$D429,Products!$A$1:$A$49,0),MATCH(Orders!J$1,Products!$A$1:$G$1,0))</f>
        <v>M</v>
      </c>
      <c r="K429" s="4">
        <f>INDEX(Products!$A$1:$G$49,MATCH(Orders!$D429,Products!$A$1:$A$49,0),MATCH(Orders!K$1,Products!$A$1:$G$1,0))</f>
        <v>2.5</v>
      </c>
      <c r="L429" s="5">
        <f>INDEX(Products!$A$1:$G$49,MATCH(Orders!$D429,Products!$A$1:$A$49,0),MATCH(Orders!L$1,Products!$A$1:$G$1,0))</f>
        <v>25.874999999999996</v>
      </c>
      <c r="M429" s="5">
        <f t="shared" si="18"/>
        <v>77.624999999999986</v>
      </c>
      <c r="N429" t="str">
        <f t="shared" si="19"/>
        <v>Arabica</v>
      </c>
      <c r="O429" t="str">
        <f t="shared" si="20"/>
        <v>Medium</v>
      </c>
      <c r="P429" t="e">
        <f ca="1">_xlfn.XLOOKUP(Orders[[#This Row],[Customer ID]],Customers!$A$1:$A$1001,Customers!$I$1:$I$1001,,0)</f>
        <v>#NAME?</v>
      </c>
    </row>
    <row r="430" spans="1:16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e">
        <f ca="1">_xlfn.XLOOKUP(C430,Customers!$A$1:$A$1001,Customers!$B$1:$B$1001,,0)</f>
        <v>#NAME?</v>
      </c>
      <c r="G430" s="2" t="e">
        <f ca="1">IF(_xlfn.XLOOKUP(C430,Customers!$A$1:$A$1001,Customers!$C$1:$C$1001,,0)=0,"",_xlfn.XLOOKUP(C430,Customers!$A$1:$A$1001,Customers!$C$1:$C$1001,,0))</f>
        <v>#NAME?</v>
      </c>
      <c r="H430" s="2" t="e">
        <f ca="1">_xlfn.XLOOKUP(C430,Customers!$A$1:$A$1001,Customers!$G$1:$G$1001,,0)</f>
        <v>#NAME?</v>
      </c>
      <c r="I430" t="str">
        <f>INDEX(Products!$A$1:$G$49,MATCH(Orders!$D430,Products!$A$1:$A$49,0),MATCH(Orders!I$1,Products!$A$1:$G$1,0))</f>
        <v>Rob</v>
      </c>
      <c r="J430" t="str">
        <f>INDEX(Products!$A$1:$G$49,MATCH(Orders!$D430,Products!$A$1:$A$49,0),MATCH(Orders!J$1,Products!$A$1:$G$1,0))</f>
        <v>L</v>
      </c>
      <c r="K430" s="4">
        <f>INDEX(Products!$A$1:$G$49,MATCH(Orders!$D430,Products!$A$1:$A$49,0),MATCH(Orders!K$1,Products!$A$1:$G$1,0))</f>
        <v>1</v>
      </c>
      <c r="L430" s="5">
        <f>INDEX(Products!$A$1:$G$49,MATCH(Orders!$D430,Products!$A$1:$A$49,0),MATCH(Orders!L$1,Products!$A$1:$G$1,0))</f>
        <v>11.95</v>
      </c>
      <c r="M430" s="5">
        <f t="shared" si="18"/>
        <v>59.75</v>
      </c>
      <c r="N430" t="str">
        <f t="shared" si="19"/>
        <v>Robusta</v>
      </c>
      <c r="O430" t="str">
        <f t="shared" si="20"/>
        <v>Light</v>
      </c>
      <c r="P430" t="e">
        <f ca="1">_xlfn.XLOOKUP(Orders[[#This Row],[Customer ID]],Customers!$A$1:$A$1001,Customers!$I$1:$I$1001,,0)</f>
        <v>#NAME?</v>
      </c>
    </row>
    <row r="431" spans="1:16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e">
        <f ca="1">_xlfn.XLOOKUP(C431,Customers!$A$1:$A$1001,Customers!$B$1:$B$1001,,0)</f>
        <v>#NAME?</v>
      </c>
      <c r="G431" s="2" t="e">
        <f ca="1">IF(_xlfn.XLOOKUP(C431,Customers!$A$1:$A$1001,Customers!$C$1:$C$1001,,0)=0,"",_xlfn.XLOOKUP(C431,Customers!$A$1:$A$1001,Customers!$C$1:$C$1001,,0))</f>
        <v>#NAME?</v>
      </c>
      <c r="H431" s="2" t="e">
        <f ca="1">_xlfn.XLOOKUP(C431,Customers!$A$1:$A$1001,Customers!$G$1:$G$1001,,0)</f>
        <v>#NAME?</v>
      </c>
      <c r="I431" t="str">
        <f>INDEX(Products!$A$1:$G$49,MATCH(Orders!$D431,Products!$A$1:$A$49,0),MATCH(Orders!I$1,Products!$A$1:$G$1,0))</f>
        <v>Ara</v>
      </c>
      <c r="J431" t="str">
        <f>INDEX(Products!$A$1:$G$49,MATCH(Orders!$D431,Products!$A$1:$A$49,0),MATCH(Orders!J$1,Products!$A$1:$G$1,0))</f>
        <v>L</v>
      </c>
      <c r="K431" s="4">
        <f>INDEX(Products!$A$1:$G$49,MATCH(Orders!$D431,Products!$A$1:$A$49,0),MATCH(Orders!K$1,Products!$A$1:$G$1,0))</f>
        <v>1</v>
      </c>
      <c r="L431" s="5">
        <f>INDEX(Products!$A$1:$G$49,MATCH(Orders!$D431,Products!$A$1:$A$49,0),MATCH(Orders!L$1,Products!$A$1:$G$1,0))</f>
        <v>12.95</v>
      </c>
      <c r="M431" s="5">
        <f t="shared" si="18"/>
        <v>77.699999999999989</v>
      </c>
      <c r="N431" t="str">
        <f t="shared" si="19"/>
        <v>Arabica</v>
      </c>
      <c r="O431" t="str">
        <f t="shared" si="20"/>
        <v>Light</v>
      </c>
      <c r="P431" t="e">
        <f ca="1">_xlfn.XLOOKUP(Orders[[#This Row],[Customer ID]],Customers!$A$1:$A$1001,Customers!$I$1:$I$1001,,0)</f>
        <v>#NAME?</v>
      </c>
    </row>
    <row r="432" spans="1:16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e">
        <f ca="1">_xlfn.XLOOKUP(C432,Customers!$A$1:$A$1001,Customers!$B$1:$B$1001,,0)</f>
        <v>#NAME?</v>
      </c>
      <c r="G432" s="2" t="e">
        <f ca="1">IF(_xlfn.XLOOKUP(C432,Customers!$A$1:$A$1001,Customers!$C$1:$C$1001,,0)=0,"",_xlfn.XLOOKUP(C432,Customers!$A$1:$A$1001,Customers!$C$1:$C$1001,,0))</f>
        <v>#NAME?</v>
      </c>
      <c r="H432" s="2" t="e">
        <f ca="1">_xlfn.XLOOKUP(C432,Customers!$A$1:$A$1001,Customers!$G$1:$G$1001,,0)</f>
        <v>#NAME?</v>
      </c>
      <c r="I432" t="str">
        <f>INDEX(Products!$A$1:$G$49,MATCH(Orders!$D432,Products!$A$1:$A$49,0),MATCH(Orders!I$1,Products!$A$1:$G$1,0))</f>
        <v>Rob</v>
      </c>
      <c r="J432" t="str">
        <f>INDEX(Products!$A$1:$G$49,MATCH(Orders!$D432,Products!$A$1:$A$49,0),MATCH(Orders!J$1,Products!$A$1:$G$1,0))</f>
        <v>D</v>
      </c>
      <c r="K432" s="4">
        <f>INDEX(Products!$A$1:$G$49,MATCH(Orders!$D432,Products!$A$1:$A$49,0),MATCH(Orders!K$1,Products!$A$1:$G$1,0))</f>
        <v>0.2</v>
      </c>
      <c r="L432" s="5">
        <f>INDEX(Products!$A$1:$G$49,MATCH(Orders!$D432,Products!$A$1:$A$49,0),MATCH(Orders!L$1,Products!$A$1:$G$1,0))</f>
        <v>2.6849999999999996</v>
      </c>
      <c r="M432" s="5">
        <f t="shared" si="18"/>
        <v>5.3699999999999992</v>
      </c>
      <c r="N432" t="str">
        <f t="shared" si="19"/>
        <v>Robusta</v>
      </c>
      <c r="O432" t="str">
        <f t="shared" si="20"/>
        <v>Dark</v>
      </c>
      <c r="P432" t="e">
        <f ca="1">_xlfn.XLOOKUP(Orders[[#This Row],[Customer ID]],Customers!$A$1:$A$1001,Customers!$I$1:$I$1001,,0)</f>
        <v>#NAME?</v>
      </c>
    </row>
    <row r="433" spans="1:16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e">
        <f ca="1">_xlfn.XLOOKUP(C433,Customers!$A$1:$A$1001,Customers!$B$1:$B$1001,,0)</f>
        <v>#NAME?</v>
      </c>
      <c r="G433" s="2" t="e">
        <f ca="1">IF(_xlfn.XLOOKUP(C433,Customers!$A$1:$A$1001,Customers!$C$1:$C$1001,,0)=0,"",_xlfn.XLOOKUP(C433,Customers!$A$1:$A$1001,Customers!$C$1:$C$1001,,0))</f>
        <v>#NAME?</v>
      </c>
      <c r="H433" s="2" t="e">
        <f ca="1">_xlfn.XLOOKUP(C433,Customers!$A$1:$A$1001,Customers!$G$1:$G$1001,,0)</f>
        <v>#NAME?</v>
      </c>
      <c r="I433" t="str">
        <f>INDEX(Products!$A$1:$G$49,MATCH(Orders!$D433,Products!$A$1:$A$49,0),MATCH(Orders!I$1,Products!$A$1:$G$1,0))</f>
        <v>Exc</v>
      </c>
      <c r="J433" t="str">
        <f>INDEX(Products!$A$1:$G$49,MATCH(Orders!$D433,Products!$A$1:$A$49,0),MATCH(Orders!J$1,Products!$A$1:$G$1,0))</f>
        <v>D</v>
      </c>
      <c r="K433" s="4">
        <f>INDEX(Products!$A$1:$G$49,MATCH(Orders!$D433,Products!$A$1:$A$49,0),MATCH(Orders!K$1,Products!$A$1:$G$1,0))</f>
        <v>2.5</v>
      </c>
      <c r="L433" s="5">
        <f>INDEX(Products!$A$1:$G$49,MATCH(Orders!$D433,Products!$A$1:$A$49,0),MATCH(Orders!L$1,Products!$A$1:$G$1,0))</f>
        <v>27.945</v>
      </c>
      <c r="M433" s="5">
        <f t="shared" si="18"/>
        <v>83.835000000000008</v>
      </c>
      <c r="N433" t="str">
        <f t="shared" si="19"/>
        <v>Excelsa</v>
      </c>
      <c r="O433" t="str">
        <f t="shared" si="20"/>
        <v>Dark</v>
      </c>
      <c r="P433" t="e">
        <f ca="1">_xlfn.XLOOKUP(Orders[[#This Row],[Customer ID]],Customers!$A$1:$A$1001,Customers!$I$1:$I$1001,,0)</f>
        <v>#NAME?</v>
      </c>
    </row>
    <row r="434" spans="1:16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e">
        <f ca="1">_xlfn.XLOOKUP(C434,Customers!$A$1:$A$1001,Customers!$B$1:$B$1001,,0)</f>
        <v>#NAME?</v>
      </c>
      <c r="G434" s="2" t="e">
        <f ca="1">IF(_xlfn.XLOOKUP(C434,Customers!$A$1:$A$1001,Customers!$C$1:$C$1001,,0)=0,"",_xlfn.XLOOKUP(C434,Customers!$A$1:$A$1001,Customers!$C$1:$C$1001,,0))</f>
        <v>#NAME?</v>
      </c>
      <c r="H434" s="2" t="e">
        <f ca="1">_xlfn.XLOOKUP(C434,Customers!$A$1:$A$1001,Customers!$G$1:$G$1001,,0)</f>
        <v>#NAME?</v>
      </c>
      <c r="I434" t="str">
        <f>INDEX(Products!$A$1:$G$49,MATCH(Orders!$D434,Products!$A$1:$A$49,0),MATCH(Orders!I$1,Products!$A$1:$G$1,0))</f>
        <v>Ara</v>
      </c>
      <c r="J434" t="str">
        <f>INDEX(Products!$A$1:$G$49,MATCH(Orders!$D434,Products!$A$1:$A$49,0),MATCH(Orders!J$1,Products!$A$1:$G$1,0))</f>
        <v>M</v>
      </c>
      <c r="K434" s="4">
        <f>INDEX(Products!$A$1:$G$49,MATCH(Orders!$D434,Products!$A$1:$A$49,0),MATCH(Orders!K$1,Products!$A$1:$G$1,0))</f>
        <v>1</v>
      </c>
      <c r="L434" s="5">
        <f>INDEX(Products!$A$1:$G$49,MATCH(Orders!$D434,Products!$A$1:$A$49,0),MATCH(Orders!L$1,Products!$A$1:$G$1,0))</f>
        <v>11.25</v>
      </c>
      <c r="M434" s="5">
        <f t="shared" si="18"/>
        <v>22.5</v>
      </c>
      <c r="N434" t="str">
        <f t="shared" si="19"/>
        <v>Arabica</v>
      </c>
      <c r="O434" t="str">
        <f t="shared" si="20"/>
        <v>Medium</v>
      </c>
      <c r="P434" t="e">
        <f ca="1">_xlfn.XLOOKUP(Orders[[#This Row],[Customer ID]],Customers!$A$1:$A$1001,Customers!$I$1:$I$1001,,0)</f>
        <v>#NAME?</v>
      </c>
    </row>
    <row r="435" spans="1:16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e">
        <f ca="1">_xlfn.XLOOKUP(C435,Customers!$A$1:$A$1001,Customers!$B$1:$B$1001,,0)</f>
        <v>#NAME?</v>
      </c>
      <c r="G435" s="2" t="e">
        <f ca="1">IF(_xlfn.XLOOKUP(C435,Customers!$A$1:$A$1001,Customers!$C$1:$C$1001,,0)=0,"",_xlfn.XLOOKUP(C435,Customers!$A$1:$A$1001,Customers!$C$1:$C$1001,,0))</f>
        <v>#NAME?</v>
      </c>
      <c r="H435" s="2" t="e">
        <f ca="1">_xlfn.XLOOKUP(C435,Customers!$A$1:$A$1001,Customers!$G$1:$G$1001,,0)</f>
        <v>#NAME?</v>
      </c>
      <c r="I435" t="str">
        <f>INDEX(Products!$A$1:$G$49,MATCH(Orders!$D435,Products!$A$1:$A$49,0),MATCH(Orders!I$1,Products!$A$1:$G$1,0))</f>
        <v>Lib</v>
      </c>
      <c r="J435" t="str">
        <f>INDEX(Products!$A$1:$G$49,MATCH(Orders!$D435,Products!$A$1:$A$49,0),MATCH(Orders!J$1,Products!$A$1:$G$1,0))</f>
        <v>M</v>
      </c>
      <c r="K435" s="4">
        <f>INDEX(Products!$A$1:$G$49,MATCH(Orders!$D435,Products!$A$1:$A$49,0),MATCH(Orders!K$1,Products!$A$1:$G$1,0))</f>
        <v>2.5</v>
      </c>
      <c r="L435" s="5">
        <f>INDEX(Products!$A$1:$G$49,MATCH(Orders!$D435,Products!$A$1:$A$49,0),MATCH(Orders!L$1,Products!$A$1:$G$1,0))</f>
        <v>33.464999999999996</v>
      </c>
      <c r="M435" s="5">
        <f t="shared" si="18"/>
        <v>200.78999999999996</v>
      </c>
      <c r="N435" t="str">
        <f t="shared" si="19"/>
        <v>Liberica</v>
      </c>
      <c r="O435" t="str">
        <f t="shared" si="20"/>
        <v>Medium</v>
      </c>
      <c r="P435" t="e">
        <f ca="1">_xlfn.XLOOKUP(Orders[[#This Row],[Customer ID]],Customers!$A$1:$A$1001,Customers!$I$1:$I$1001,,0)</f>
        <v>#NAME?</v>
      </c>
    </row>
    <row r="436" spans="1:16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e">
        <f ca="1">_xlfn.XLOOKUP(C436,Customers!$A$1:$A$1001,Customers!$B$1:$B$1001,,0)</f>
        <v>#NAME?</v>
      </c>
      <c r="G436" s="2" t="e">
        <f ca="1">IF(_xlfn.XLOOKUP(C436,Customers!$A$1:$A$1001,Customers!$C$1:$C$1001,,0)=0,"",_xlfn.XLOOKUP(C436,Customers!$A$1:$A$1001,Customers!$C$1:$C$1001,,0))</f>
        <v>#NAME?</v>
      </c>
      <c r="H436" s="2" t="e">
        <f ca="1">_xlfn.XLOOKUP(C436,Customers!$A$1:$A$1001,Customers!$G$1:$G$1001,,0)</f>
        <v>#NAME?</v>
      </c>
      <c r="I436" t="str">
        <f>INDEX(Products!$A$1:$G$49,MATCH(Orders!$D436,Products!$A$1:$A$49,0),MATCH(Orders!I$1,Products!$A$1:$G$1,0))</f>
        <v>Ara</v>
      </c>
      <c r="J436" t="str">
        <f>INDEX(Products!$A$1:$G$49,MATCH(Orders!$D436,Products!$A$1:$A$49,0),MATCH(Orders!J$1,Products!$A$1:$G$1,0))</f>
        <v>M</v>
      </c>
      <c r="K436" s="4">
        <f>INDEX(Products!$A$1:$G$49,MATCH(Orders!$D436,Products!$A$1:$A$49,0),MATCH(Orders!K$1,Products!$A$1:$G$1,0))</f>
        <v>1</v>
      </c>
      <c r="L436" s="5">
        <f>INDEX(Products!$A$1:$G$49,MATCH(Orders!$D436,Products!$A$1:$A$49,0),MATCH(Orders!L$1,Products!$A$1:$G$1,0))</f>
        <v>11.25</v>
      </c>
      <c r="M436" s="5">
        <f t="shared" si="18"/>
        <v>67.5</v>
      </c>
      <c r="N436" t="str">
        <f t="shared" si="19"/>
        <v>Arabica</v>
      </c>
      <c r="O436" t="str">
        <f t="shared" si="20"/>
        <v>Medium</v>
      </c>
      <c r="P436" t="e">
        <f ca="1">_xlfn.XLOOKUP(Orders[[#This Row],[Customer ID]],Customers!$A$1:$A$1001,Customers!$I$1:$I$1001,,0)</f>
        <v>#NAME?</v>
      </c>
    </row>
    <row r="437" spans="1:16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e">
        <f ca="1">_xlfn.XLOOKUP(C437,Customers!$A$1:$A$1001,Customers!$B$1:$B$1001,,0)</f>
        <v>#NAME?</v>
      </c>
      <c r="G437" s="2" t="e">
        <f ca="1">IF(_xlfn.XLOOKUP(C437,Customers!$A$1:$A$1001,Customers!$C$1:$C$1001,,0)=0,"",_xlfn.XLOOKUP(C437,Customers!$A$1:$A$1001,Customers!$C$1:$C$1001,,0))</f>
        <v>#NAME?</v>
      </c>
      <c r="H437" s="2" t="e">
        <f ca="1">_xlfn.XLOOKUP(C437,Customers!$A$1:$A$1001,Customers!$G$1:$G$1001,,0)</f>
        <v>#NAME?</v>
      </c>
      <c r="I437" t="str">
        <f>INDEX(Products!$A$1:$G$49,MATCH(Orders!$D437,Products!$A$1:$A$49,0),MATCH(Orders!I$1,Products!$A$1:$G$1,0))</f>
        <v>Exc</v>
      </c>
      <c r="J437" t="str">
        <f>INDEX(Products!$A$1:$G$49,MATCH(Orders!$D437,Products!$A$1:$A$49,0),MATCH(Orders!J$1,Products!$A$1:$G$1,0))</f>
        <v>M</v>
      </c>
      <c r="K437" s="4">
        <f>INDEX(Products!$A$1:$G$49,MATCH(Orders!$D437,Products!$A$1:$A$49,0),MATCH(Orders!K$1,Products!$A$1:$G$1,0))</f>
        <v>0.5</v>
      </c>
      <c r="L437" s="5">
        <f>INDEX(Products!$A$1:$G$49,MATCH(Orders!$D437,Products!$A$1:$A$49,0),MATCH(Orders!L$1,Products!$A$1:$G$1,0))</f>
        <v>8.25</v>
      </c>
      <c r="M437" s="5">
        <f t="shared" si="18"/>
        <v>8.25</v>
      </c>
      <c r="N437" t="str">
        <f t="shared" si="19"/>
        <v>Excelsa</v>
      </c>
      <c r="O437" t="str">
        <f t="shared" si="20"/>
        <v>Medium</v>
      </c>
      <c r="P437" t="e">
        <f ca="1">_xlfn.XLOOKUP(Orders[[#This Row],[Customer ID]],Customers!$A$1:$A$1001,Customers!$I$1:$I$1001,,0)</f>
        <v>#NAME?</v>
      </c>
    </row>
    <row r="438" spans="1:16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e">
        <f ca="1">_xlfn.XLOOKUP(C438,Customers!$A$1:$A$1001,Customers!$B$1:$B$1001,,0)</f>
        <v>#NAME?</v>
      </c>
      <c r="G438" s="2" t="e">
        <f ca="1">IF(_xlfn.XLOOKUP(C438,Customers!$A$1:$A$1001,Customers!$C$1:$C$1001,,0)=0,"",_xlfn.XLOOKUP(C438,Customers!$A$1:$A$1001,Customers!$C$1:$C$1001,,0))</f>
        <v>#NAME?</v>
      </c>
      <c r="H438" s="2" t="e">
        <f ca="1">_xlfn.XLOOKUP(C438,Customers!$A$1:$A$1001,Customers!$G$1:$G$1001,,0)</f>
        <v>#NAME?</v>
      </c>
      <c r="I438" t="str">
        <f>INDEX(Products!$A$1:$G$49,MATCH(Orders!$D438,Products!$A$1:$A$49,0),MATCH(Orders!I$1,Products!$A$1:$G$1,0))</f>
        <v>Lib</v>
      </c>
      <c r="J438" t="str">
        <f>INDEX(Products!$A$1:$G$49,MATCH(Orders!$D438,Products!$A$1:$A$49,0),MATCH(Orders!J$1,Products!$A$1:$G$1,0))</f>
        <v>L</v>
      </c>
      <c r="K438" s="4">
        <f>INDEX(Products!$A$1:$G$49,MATCH(Orders!$D438,Products!$A$1:$A$49,0),MATCH(Orders!K$1,Products!$A$1:$G$1,0))</f>
        <v>0.2</v>
      </c>
      <c r="L438" s="5">
        <f>INDEX(Products!$A$1:$G$49,MATCH(Orders!$D438,Products!$A$1:$A$49,0),MATCH(Orders!L$1,Products!$A$1:$G$1,0))</f>
        <v>4.7549999999999999</v>
      </c>
      <c r="M438" s="5">
        <f t="shared" si="18"/>
        <v>9.51</v>
      </c>
      <c r="N438" t="str">
        <f t="shared" si="19"/>
        <v>Liberica</v>
      </c>
      <c r="O438" t="str">
        <f t="shared" si="20"/>
        <v>Light</v>
      </c>
      <c r="P438" t="e">
        <f ca="1">_xlfn.XLOOKUP(Orders[[#This Row],[Customer ID]],Customers!$A$1:$A$1001,Customers!$I$1:$I$1001,,0)</f>
        <v>#NAME?</v>
      </c>
    </row>
    <row r="439" spans="1:16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e">
        <f ca="1">_xlfn.XLOOKUP(C439,Customers!$A$1:$A$1001,Customers!$B$1:$B$1001,,0)</f>
        <v>#NAME?</v>
      </c>
      <c r="G439" s="2" t="e">
        <f ca="1">IF(_xlfn.XLOOKUP(C439,Customers!$A$1:$A$1001,Customers!$C$1:$C$1001,,0)=0,"",_xlfn.XLOOKUP(C439,Customers!$A$1:$A$1001,Customers!$C$1:$C$1001,,0))</f>
        <v>#NAME?</v>
      </c>
      <c r="H439" s="2" t="e">
        <f ca="1">_xlfn.XLOOKUP(C439,Customers!$A$1:$A$1001,Customers!$G$1:$G$1001,,0)</f>
        <v>#NAME?</v>
      </c>
      <c r="I439" t="str">
        <f>INDEX(Products!$A$1:$G$49,MATCH(Orders!$D439,Products!$A$1:$A$49,0),MATCH(Orders!I$1,Products!$A$1:$G$1,0))</f>
        <v>Lib</v>
      </c>
      <c r="J439" t="str">
        <f>INDEX(Products!$A$1:$G$49,MATCH(Orders!$D439,Products!$A$1:$A$49,0),MATCH(Orders!J$1,Products!$A$1:$G$1,0))</f>
        <v>D</v>
      </c>
      <c r="K439" s="4">
        <f>INDEX(Products!$A$1:$G$49,MATCH(Orders!$D439,Products!$A$1:$A$49,0),MATCH(Orders!K$1,Products!$A$1:$G$1,0))</f>
        <v>2.5</v>
      </c>
      <c r="L439" s="5">
        <f>INDEX(Products!$A$1:$G$49,MATCH(Orders!$D439,Products!$A$1:$A$49,0),MATCH(Orders!L$1,Products!$A$1:$G$1,0))</f>
        <v>29.784999999999997</v>
      </c>
      <c r="M439" s="5">
        <f t="shared" si="18"/>
        <v>29.784999999999997</v>
      </c>
      <c r="N439" t="str">
        <f t="shared" si="19"/>
        <v>Liberica</v>
      </c>
      <c r="O439" t="str">
        <f t="shared" si="20"/>
        <v>Dark</v>
      </c>
      <c r="P439" t="e">
        <f ca="1">_xlfn.XLOOKUP(Orders[[#This Row],[Customer ID]],Customers!$A$1:$A$1001,Customers!$I$1:$I$1001,,0)</f>
        <v>#NAME?</v>
      </c>
    </row>
    <row r="440" spans="1:16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e">
        <f ca="1">_xlfn.XLOOKUP(C440,Customers!$A$1:$A$1001,Customers!$B$1:$B$1001,,0)</f>
        <v>#NAME?</v>
      </c>
      <c r="G440" s="2" t="e">
        <f ca="1">IF(_xlfn.XLOOKUP(C440,Customers!$A$1:$A$1001,Customers!$C$1:$C$1001,,0)=0,"",_xlfn.XLOOKUP(C440,Customers!$A$1:$A$1001,Customers!$C$1:$C$1001,,0))</f>
        <v>#NAME?</v>
      </c>
      <c r="H440" s="2" t="e">
        <f ca="1">_xlfn.XLOOKUP(C440,Customers!$A$1:$A$1001,Customers!$G$1:$G$1001,,0)</f>
        <v>#NAME?</v>
      </c>
      <c r="I440" t="str">
        <f>INDEX(Products!$A$1:$G$49,MATCH(Orders!$D440,Products!$A$1:$A$49,0),MATCH(Orders!I$1,Products!$A$1:$G$1,0))</f>
        <v>Lib</v>
      </c>
      <c r="J440" t="str">
        <f>INDEX(Products!$A$1:$G$49,MATCH(Orders!$D440,Products!$A$1:$A$49,0),MATCH(Orders!J$1,Products!$A$1:$G$1,0))</f>
        <v>D</v>
      </c>
      <c r="K440" s="4">
        <f>INDEX(Products!$A$1:$G$49,MATCH(Orders!$D440,Products!$A$1:$A$49,0),MATCH(Orders!K$1,Products!$A$1:$G$1,0))</f>
        <v>0.5</v>
      </c>
      <c r="L440" s="5">
        <f>INDEX(Products!$A$1:$G$49,MATCH(Orders!$D440,Products!$A$1:$A$49,0),MATCH(Orders!L$1,Products!$A$1:$G$1,0))</f>
        <v>7.77</v>
      </c>
      <c r="M440" s="5">
        <f t="shared" si="18"/>
        <v>15.54</v>
      </c>
      <c r="N440" t="str">
        <f t="shared" si="19"/>
        <v>Liberica</v>
      </c>
      <c r="O440" t="str">
        <f t="shared" si="20"/>
        <v>Dark</v>
      </c>
      <c r="P440" t="e">
        <f ca="1">_xlfn.XLOOKUP(Orders[[#This Row],[Customer ID]],Customers!$A$1:$A$1001,Customers!$I$1:$I$1001,,0)</f>
        <v>#NAME?</v>
      </c>
    </row>
    <row r="441" spans="1:16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e">
        <f ca="1">_xlfn.XLOOKUP(C441,Customers!$A$1:$A$1001,Customers!$B$1:$B$1001,,0)</f>
        <v>#NAME?</v>
      </c>
      <c r="G441" s="2" t="e">
        <f ca="1">IF(_xlfn.XLOOKUP(C441,Customers!$A$1:$A$1001,Customers!$C$1:$C$1001,,0)=0,"",_xlfn.XLOOKUP(C441,Customers!$A$1:$A$1001,Customers!$C$1:$C$1001,,0))</f>
        <v>#NAME?</v>
      </c>
      <c r="H441" s="2" t="e">
        <f ca="1">_xlfn.XLOOKUP(C441,Customers!$A$1:$A$1001,Customers!$G$1:$G$1001,,0)</f>
        <v>#NAME?</v>
      </c>
      <c r="I441" t="str">
        <f>INDEX(Products!$A$1:$G$49,MATCH(Orders!$D441,Products!$A$1:$A$49,0),MATCH(Orders!I$1,Products!$A$1:$G$1,0))</f>
        <v>Exc</v>
      </c>
      <c r="J441" t="str">
        <f>INDEX(Products!$A$1:$G$49,MATCH(Orders!$D441,Products!$A$1:$A$49,0),MATCH(Orders!J$1,Products!$A$1:$G$1,0))</f>
        <v>L</v>
      </c>
      <c r="K441" s="4">
        <f>INDEX(Products!$A$1:$G$49,MATCH(Orders!$D441,Products!$A$1:$A$49,0),MATCH(Orders!K$1,Products!$A$1:$G$1,0))</f>
        <v>0.5</v>
      </c>
      <c r="L441" s="5">
        <f>INDEX(Products!$A$1:$G$49,MATCH(Orders!$D441,Products!$A$1:$A$49,0),MATCH(Orders!L$1,Products!$A$1:$G$1,0))</f>
        <v>8.91</v>
      </c>
      <c r="M441" s="5">
        <f t="shared" si="18"/>
        <v>35.64</v>
      </c>
      <c r="N441" t="str">
        <f t="shared" si="19"/>
        <v>Excelsa</v>
      </c>
      <c r="O441" t="str">
        <f t="shared" si="20"/>
        <v>Light</v>
      </c>
      <c r="P441" t="e">
        <f ca="1">_xlfn.XLOOKUP(Orders[[#This Row],[Customer ID]],Customers!$A$1:$A$1001,Customers!$I$1:$I$1001,,0)</f>
        <v>#NAME?</v>
      </c>
    </row>
    <row r="442" spans="1:16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e">
        <f ca="1">_xlfn.XLOOKUP(C442,Customers!$A$1:$A$1001,Customers!$B$1:$B$1001,,0)</f>
        <v>#NAME?</v>
      </c>
      <c r="G442" s="2" t="e">
        <f ca="1">IF(_xlfn.XLOOKUP(C442,Customers!$A$1:$A$1001,Customers!$C$1:$C$1001,,0)=0,"",_xlfn.XLOOKUP(C442,Customers!$A$1:$A$1001,Customers!$C$1:$C$1001,,0))</f>
        <v>#NAME?</v>
      </c>
      <c r="H442" s="2" t="e">
        <f ca="1">_xlfn.XLOOKUP(C442,Customers!$A$1:$A$1001,Customers!$G$1:$G$1001,,0)</f>
        <v>#NAME?</v>
      </c>
      <c r="I442" t="str">
        <f>INDEX(Products!$A$1:$G$49,MATCH(Orders!$D442,Products!$A$1:$A$49,0),MATCH(Orders!I$1,Products!$A$1:$G$1,0))</f>
        <v>Ara</v>
      </c>
      <c r="J442" t="str">
        <f>INDEX(Products!$A$1:$G$49,MATCH(Orders!$D442,Products!$A$1:$A$49,0),MATCH(Orders!J$1,Products!$A$1:$G$1,0))</f>
        <v>M</v>
      </c>
      <c r="K442" s="4">
        <f>INDEX(Products!$A$1:$G$49,MATCH(Orders!$D442,Products!$A$1:$A$49,0),MATCH(Orders!K$1,Products!$A$1:$G$1,0))</f>
        <v>2.5</v>
      </c>
      <c r="L442" s="5">
        <f>INDEX(Products!$A$1:$G$49,MATCH(Orders!$D442,Products!$A$1:$A$49,0),MATCH(Orders!L$1,Products!$A$1:$G$1,0))</f>
        <v>25.874999999999996</v>
      </c>
      <c r="M442" s="5">
        <f t="shared" si="18"/>
        <v>103.49999999999999</v>
      </c>
      <c r="N442" t="str">
        <f t="shared" si="19"/>
        <v>Arabica</v>
      </c>
      <c r="O442" t="str">
        <f t="shared" si="20"/>
        <v>Medium</v>
      </c>
      <c r="P442" t="e">
        <f ca="1">_xlfn.XLOOKUP(Orders[[#This Row],[Customer ID]],Customers!$A$1:$A$1001,Customers!$I$1:$I$1001,,0)</f>
        <v>#NAME?</v>
      </c>
    </row>
    <row r="443" spans="1:16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e">
        <f ca="1">_xlfn.XLOOKUP(C443,Customers!$A$1:$A$1001,Customers!$B$1:$B$1001,,0)</f>
        <v>#NAME?</v>
      </c>
      <c r="G443" s="2" t="e">
        <f ca="1">IF(_xlfn.XLOOKUP(C443,Customers!$A$1:$A$1001,Customers!$C$1:$C$1001,,0)=0,"",_xlfn.XLOOKUP(C443,Customers!$A$1:$A$1001,Customers!$C$1:$C$1001,,0))</f>
        <v>#NAME?</v>
      </c>
      <c r="H443" s="2" t="e">
        <f ca="1">_xlfn.XLOOKUP(C443,Customers!$A$1:$A$1001,Customers!$G$1:$G$1001,,0)</f>
        <v>#NAME?</v>
      </c>
      <c r="I443" t="str">
        <f>INDEX(Products!$A$1:$G$49,MATCH(Orders!$D443,Products!$A$1:$A$49,0),MATCH(Orders!I$1,Products!$A$1:$G$1,0))</f>
        <v>Exc</v>
      </c>
      <c r="J443" t="str">
        <f>INDEX(Products!$A$1:$G$49,MATCH(Orders!$D443,Products!$A$1:$A$49,0),MATCH(Orders!J$1,Products!$A$1:$G$1,0))</f>
        <v>D</v>
      </c>
      <c r="K443" s="4">
        <f>INDEX(Products!$A$1:$G$49,MATCH(Orders!$D443,Products!$A$1:$A$49,0),MATCH(Orders!K$1,Products!$A$1:$G$1,0))</f>
        <v>1</v>
      </c>
      <c r="L443" s="5">
        <f>INDEX(Products!$A$1:$G$49,MATCH(Orders!$D443,Products!$A$1:$A$49,0),MATCH(Orders!L$1,Products!$A$1:$G$1,0))</f>
        <v>12.15</v>
      </c>
      <c r="M443" s="5">
        <f t="shared" si="18"/>
        <v>36.450000000000003</v>
      </c>
      <c r="N443" t="str">
        <f t="shared" si="19"/>
        <v>Excelsa</v>
      </c>
      <c r="O443" t="str">
        <f t="shared" si="20"/>
        <v>Dark</v>
      </c>
      <c r="P443" t="e">
        <f ca="1">_xlfn.XLOOKUP(Orders[[#This Row],[Customer ID]],Customers!$A$1:$A$1001,Customers!$I$1:$I$1001,,0)</f>
        <v>#NAME?</v>
      </c>
    </row>
    <row r="444" spans="1:16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e">
        <f ca="1">_xlfn.XLOOKUP(C444,Customers!$A$1:$A$1001,Customers!$B$1:$B$1001,,0)</f>
        <v>#NAME?</v>
      </c>
      <c r="G444" s="2" t="e">
        <f ca="1">IF(_xlfn.XLOOKUP(C444,Customers!$A$1:$A$1001,Customers!$C$1:$C$1001,,0)=0,"",_xlfn.XLOOKUP(C444,Customers!$A$1:$A$1001,Customers!$C$1:$C$1001,,0))</f>
        <v>#NAME?</v>
      </c>
      <c r="H444" s="2" t="e">
        <f ca="1">_xlfn.XLOOKUP(C444,Customers!$A$1:$A$1001,Customers!$G$1:$G$1001,,0)</f>
        <v>#NAME?</v>
      </c>
      <c r="I444" t="str">
        <f>INDEX(Products!$A$1:$G$49,MATCH(Orders!$D444,Products!$A$1:$A$49,0),MATCH(Orders!I$1,Products!$A$1:$G$1,0))</f>
        <v>Rob</v>
      </c>
      <c r="J444" t="str">
        <f>INDEX(Products!$A$1:$G$49,MATCH(Orders!$D444,Products!$A$1:$A$49,0),MATCH(Orders!J$1,Products!$A$1:$G$1,0))</f>
        <v>L</v>
      </c>
      <c r="K444" s="4">
        <f>INDEX(Products!$A$1:$G$49,MATCH(Orders!$D444,Products!$A$1:$A$49,0),MATCH(Orders!K$1,Products!$A$1:$G$1,0))</f>
        <v>0.5</v>
      </c>
      <c r="L444" s="5">
        <f>INDEX(Products!$A$1:$G$49,MATCH(Orders!$D444,Products!$A$1:$A$49,0),MATCH(Orders!L$1,Products!$A$1:$G$1,0))</f>
        <v>7.169999999999999</v>
      </c>
      <c r="M444" s="5">
        <f t="shared" si="18"/>
        <v>35.849999999999994</v>
      </c>
      <c r="N444" t="str">
        <f t="shared" si="19"/>
        <v>Robusta</v>
      </c>
      <c r="O444" t="str">
        <f t="shared" si="20"/>
        <v>Light</v>
      </c>
      <c r="P444" t="e">
        <f ca="1">_xlfn.XLOOKUP(Orders[[#This Row],[Customer ID]],Customers!$A$1:$A$1001,Customers!$I$1:$I$1001,,0)</f>
        <v>#NAME?</v>
      </c>
    </row>
    <row r="445" spans="1:16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e">
        <f ca="1">_xlfn.XLOOKUP(C445,Customers!$A$1:$A$1001,Customers!$B$1:$B$1001,,0)</f>
        <v>#NAME?</v>
      </c>
      <c r="G445" s="2" t="e">
        <f ca="1">IF(_xlfn.XLOOKUP(C445,Customers!$A$1:$A$1001,Customers!$C$1:$C$1001,,0)=0,"",_xlfn.XLOOKUP(C445,Customers!$A$1:$A$1001,Customers!$C$1:$C$1001,,0))</f>
        <v>#NAME?</v>
      </c>
      <c r="H445" s="2" t="e">
        <f ca="1">_xlfn.XLOOKUP(C445,Customers!$A$1:$A$1001,Customers!$G$1:$G$1001,,0)</f>
        <v>#NAME?</v>
      </c>
      <c r="I445" t="str">
        <f>INDEX(Products!$A$1:$G$49,MATCH(Orders!$D445,Products!$A$1:$A$49,0),MATCH(Orders!I$1,Products!$A$1:$G$1,0))</f>
        <v>Exc</v>
      </c>
      <c r="J445" t="str">
        <f>INDEX(Products!$A$1:$G$49,MATCH(Orders!$D445,Products!$A$1:$A$49,0),MATCH(Orders!J$1,Products!$A$1:$G$1,0))</f>
        <v>L</v>
      </c>
      <c r="K445" s="4">
        <f>INDEX(Products!$A$1:$G$49,MATCH(Orders!$D445,Products!$A$1:$A$49,0),MATCH(Orders!K$1,Products!$A$1:$G$1,0))</f>
        <v>0.2</v>
      </c>
      <c r="L445" s="5">
        <f>INDEX(Products!$A$1:$G$49,MATCH(Orders!$D445,Products!$A$1:$A$49,0),MATCH(Orders!L$1,Products!$A$1:$G$1,0))</f>
        <v>4.4550000000000001</v>
      </c>
      <c r="M445" s="5">
        <f t="shared" si="18"/>
        <v>22.274999999999999</v>
      </c>
      <c r="N445" t="str">
        <f t="shared" si="19"/>
        <v>Excelsa</v>
      </c>
      <c r="O445" t="str">
        <f t="shared" si="20"/>
        <v>Light</v>
      </c>
      <c r="P445" t="e">
        <f ca="1">_xlfn.XLOOKUP(Orders[[#This Row],[Customer ID]],Customers!$A$1:$A$1001,Customers!$I$1:$I$1001,,0)</f>
        <v>#NAME?</v>
      </c>
    </row>
    <row r="446" spans="1:16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e">
        <f ca="1">_xlfn.XLOOKUP(C446,Customers!$A$1:$A$1001,Customers!$B$1:$B$1001,,0)</f>
        <v>#NAME?</v>
      </c>
      <c r="G446" s="2" t="e">
        <f ca="1">IF(_xlfn.XLOOKUP(C446,Customers!$A$1:$A$1001,Customers!$C$1:$C$1001,,0)=0,"",_xlfn.XLOOKUP(C446,Customers!$A$1:$A$1001,Customers!$C$1:$C$1001,,0))</f>
        <v>#NAME?</v>
      </c>
      <c r="H446" s="2" t="e">
        <f ca="1">_xlfn.XLOOKUP(C446,Customers!$A$1:$A$1001,Customers!$G$1:$G$1001,,0)</f>
        <v>#NAME?</v>
      </c>
      <c r="I446" t="str">
        <f>INDEX(Products!$A$1:$G$49,MATCH(Orders!$D446,Products!$A$1:$A$49,0),MATCH(Orders!I$1,Products!$A$1:$G$1,0))</f>
        <v>Exc</v>
      </c>
      <c r="J446" t="str">
        <f>INDEX(Products!$A$1:$G$49,MATCH(Orders!$D446,Products!$A$1:$A$49,0),MATCH(Orders!J$1,Products!$A$1:$G$1,0))</f>
        <v>M</v>
      </c>
      <c r="K446" s="4">
        <f>INDEX(Products!$A$1:$G$49,MATCH(Orders!$D446,Products!$A$1:$A$49,0),MATCH(Orders!K$1,Products!$A$1:$G$1,0))</f>
        <v>0.2</v>
      </c>
      <c r="L446" s="5">
        <f>INDEX(Products!$A$1:$G$49,MATCH(Orders!$D446,Products!$A$1:$A$49,0),MATCH(Orders!L$1,Products!$A$1:$G$1,0))</f>
        <v>4.125</v>
      </c>
      <c r="M446" s="5">
        <f t="shared" si="18"/>
        <v>24.75</v>
      </c>
      <c r="N446" t="str">
        <f t="shared" si="19"/>
        <v>Excelsa</v>
      </c>
      <c r="O446" t="str">
        <f t="shared" si="20"/>
        <v>Medium</v>
      </c>
      <c r="P446" t="e">
        <f ca="1">_xlfn.XLOOKUP(Orders[[#This Row],[Customer ID]],Customers!$A$1:$A$1001,Customers!$I$1:$I$1001,,0)</f>
        <v>#NAME?</v>
      </c>
    </row>
    <row r="447" spans="1:16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e">
        <f ca="1">_xlfn.XLOOKUP(C447,Customers!$A$1:$A$1001,Customers!$B$1:$B$1001,,0)</f>
        <v>#NAME?</v>
      </c>
      <c r="G447" s="2" t="e">
        <f ca="1">IF(_xlfn.XLOOKUP(C447,Customers!$A$1:$A$1001,Customers!$C$1:$C$1001,,0)=0,"",_xlfn.XLOOKUP(C447,Customers!$A$1:$A$1001,Customers!$C$1:$C$1001,,0))</f>
        <v>#NAME?</v>
      </c>
      <c r="H447" s="2" t="e">
        <f ca="1">_xlfn.XLOOKUP(C447,Customers!$A$1:$A$1001,Customers!$G$1:$G$1001,,0)</f>
        <v>#NAME?</v>
      </c>
      <c r="I447" t="str">
        <f>INDEX(Products!$A$1:$G$49,MATCH(Orders!$D447,Products!$A$1:$A$49,0),MATCH(Orders!I$1,Products!$A$1:$G$1,0))</f>
        <v>Lib</v>
      </c>
      <c r="J447" t="str">
        <f>INDEX(Products!$A$1:$G$49,MATCH(Orders!$D447,Products!$A$1:$A$49,0),MATCH(Orders!J$1,Products!$A$1:$G$1,0))</f>
        <v>M</v>
      </c>
      <c r="K447" s="4">
        <f>INDEX(Products!$A$1:$G$49,MATCH(Orders!$D447,Products!$A$1:$A$49,0),MATCH(Orders!K$1,Products!$A$1:$G$1,0))</f>
        <v>2.5</v>
      </c>
      <c r="L447" s="5">
        <f>INDEX(Products!$A$1:$G$49,MATCH(Orders!$D447,Products!$A$1:$A$49,0),MATCH(Orders!L$1,Products!$A$1:$G$1,0))</f>
        <v>33.464999999999996</v>
      </c>
      <c r="M447" s="5">
        <f t="shared" si="18"/>
        <v>66.929999999999993</v>
      </c>
      <c r="N447" t="str">
        <f t="shared" si="19"/>
        <v>Liberica</v>
      </c>
      <c r="O447" t="str">
        <f t="shared" si="20"/>
        <v>Medium</v>
      </c>
      <c r="P447" t="e">
        <f ca="1">_xlfn.XLOOKUP(Orders[[#This Row],[Customer ID]],Customers!$A$1:$A$1001,Customers!$I$1:$I$1001,,0)</f>
        <v>#NAME?</v>
      </c>
    </row>
    <row r="448" spans="1:16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e">
        <f ca="1">_xlfn.XLOOKUP(C448,Customers!$A$1:$A$1001,Customers!$B$1:$B$1001,,0)</f>
        <v>#NAME?</v>
      </c>
      <c r="G448" s="2" t="e">
        <f ca="1">IF(_xlfn.XLOOKUP(C448,Customers!$A$1:$A$1001,Customers!$C$1:$C$1001,,0)=0,"",_xlfn.XLOOKUP(C448,Customers!$A$1:$A$1001,Customers!$C$1:$C$1001,,0))</f>
        <v>#NAME?</v>
      </c>
      <c r="H448" s="2" t="e">
        <f ca="1">_xlfn.XLOOKUP(C448,Customers!$A$1:$A$1001,Customers!$G$1:$G$1001,,0)</f>
        <v>#NAME?</v>
      </c>
      <c r="I448" t="str">
        <f>INDEX(Products!$A$1:$G$49,MATCH(Orders!$D448,Products!$A$1:$A$49,0),MATCH(Orders!I$1,Products!$A$1:$G$1,0))</f>
        <v>Lib</v>
      </c>
      <c r="J448" t="str">
        <f>INDEX(Products!$A$1:$G$49,MATCH(Orders!$D448,Products!$A$1:$A$49,0),MATCH(Orders!J$1,Products!$A$1:$G$1,0))</f>
        <v>M</v>
      </c>
      <c r="K448" s="4">
        <f>INDEX(Products!$A$1:$G$49,MATCH(Orders!$D448,Products!$A$1:$A$49,0),MATCH(Orders!K$1,Products!$A$1:$G$1,0))</f>
        <v>0.5</v>
      </c>
      <c r="L448" s="5">
        <f>INDEX(Products!$A$1:$G$49,MATCH(Orders!$D448,Products!$A$1:$A$49,0),MATCH(Orders!L$1,Products!$A$1:$G$1,0))</f>
        <v>8.73</v>
      </c>
      <c r="M448" s="5">
        <f t="shared" si="18"/>
        <v>8.73</v>
      </c>
      <c r="N448" t="str">
        <f t="shared" si="19"/>
        <v>Liberica</v>
      </c>
      <c r="O448" t="str">
        <f t="shared" si="20"/>
        <v>Medium</v>
      </c>
      <c r="P448" t="e">
        <f ca="1">_xlfn.XLOOKUP(Orders[[#This Row],[Customer ID]],Customers!$A$1:$A$1001,Customers!$I$1:$I$1001,,0)</f>
        <v>#NAME?</v>
      </c>
    </row>
    <row r="449" spans="1:16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e">
        <f ca="1">_xlfn.XLOOKUP(C449,Customers!$A$1:$A$1001,Customers!$B$1:$B$1001,,0)</f>
        <v>#NAME?</v>
      </c>
      <c r="G449" s="2" t="e">
        <f ca="1">IF(_xlfn.XLOOKUP(C449,Customers!$A$1:$A$1001,Customers!$C$1:$C$1001,,0)=0,"",_xlfn.XLOOKUP(C449,Customers!$A$1:$A$1001,Customers!$C$1:$C$1001,,0))</f>
        <v>#NAME?</v>
      </c>
      <c r="H449" s="2" t="e">
        <f ca="1">_xlfn.XLOOKUP(C449,Customers!$A$1:$A$1001,Customers!$G$1:$G$1001,,0)</f>
        <v>#NAME?</v>
      </c>
      <c r="I449" t="str">
        <f>INDEX(Products!$A$1:$G$49,MATCH(Orders!$D449,Products!$A$1:$A$49,0),MATCH(Orders!I$1,Products!$A$1:$G$1,0))</f>
        <v>Rob</v>
      </c>
      <c r="J449" t="str">
        <f>INDEX(Products!$A$1:$G$49,MATCH(Orders!$D449,Products!$A$1:$A$49,0),MATCH(Orders!J$1,Products!$A$1:$G$1,0))</f>
        <v>M</v>
      </c>
      <c r="K449" s="4">
        <f>INDEX(Products!$A$1:$G$49,MATCH(Orders!$D449,Products!$A$1:$A$49,0),MATCH(Orders!K$1,Products!$A$1:$G$1,0))</f>
        <v>0.5</v>
      </c>
      <c r="L449" s="5">
        <f>INDEX(Products!$A$1:$G$49,MATCH(Orders!$D449,Products!$A$1:$A$49,0),MATCH(Orders!L$1,Products!$A$1:$G$1,0))</f>
        <v>5.97</v>
      </c>
      <c r="M449" s="5">
        <f t="shared" si="18"/>
        <v>17.91</v>
      </c>
      <c r="N449" t="str">
        <f t="shared" si="19"/>
        <v>Robusta</v>
      </c>
      <c r="O449" t="str">
        <f t="shared" si="20"/>
        <v>Medium</v>
      </c>
      <c r="P449" t="e">
        <f ca="1">_xlfn.XLOOKUP(Orders[[#This Row],[Customer ID]],Customers!$A$1:$A$1001,Customers!$I$1:$I$1001,,0)</f>
        <v>#NAME?</v>
      </c>
    </row>
    <row r="450" spans="1:16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e">
        <f ca="1">_xlfn.XLOOKUP(C450,Customers!$A$1:$A$1001,Customers!$B$1:$B$1001,,0)</f>
        <v>#NAME?</v>
      </c>
      <c r="G450" s="2" t="e">
        <f ca="1">IF(_xlfn.XLOOKUP(C450,Customers!$A$1:$A$1001,Customers!$C$1:$C$1001,,0)=0,"",_xlfn.XLOOKUP(C450,Customers!$A$1:$A$1001,Customers!$C$1:$C$1001,,0))</f>
        <v>#NAME?</v>
      </c>
      <c r="H450" s="2" t="e">
        <f ca="1">_xlfn.XLOOKUP(C450,Customers!$A$1:$A$1001,Customers!$G$1:$G$1001,,0)</f>
        <v>#NAME?</v>
      </c>
      <c r="I450" t="str">
        <f>INDEX(Products!$A$1:$G$49,MATCH(Orders!$D450,Products!$A$1:$A$49,0),MATCH(Orders!I$1,Products!$A$1:$G$1,0))</f>
        <v>Rob</v>
      </c>
      <c r="J450" t="str">
        <f>INDEX(Products!$A$1:$G$49,MATCH(Orders!$D450,Products!$A$1:$A$49,0),MATCH(Orders!J$1,Products!$A$1:$G$1,0))</f>
        <v>L</v>
      </c>
      <c r="K450" s="4">
        <f>INDEX(Products!$A$1:$G$49,MATCH(Orders!$D450,Products!$A$1:$A$49,0),MATCH(Orders!K$1,Products!$A$1:$G$1,0))</f>
        <v>0.5</v>
      </c>
      <c r="L450" s="5">
        <f>INDEX(Products!$A$1:$G$49,MATCH(Orders!$D450,Products!$A$1:$A$49,0),MATCH(Orders!L$1,Products!$A$1:$G$1,0))</f>
        <v>7.169999999999999</v>
      </c>
      <c r="M450" s="5">
        <f t="shared" si="18"/>
        <v>7.169999999999999</v>
      </c>
      <c r="N450" t="str">
        <f t="shared" si="19"/>
        <v>Robusta</v>
      </c>
      <c r="O450" t="str">
        <f t="shared" si="20"/>
        <v>Light</v>
      </c>
      <c r="P450" t="e">
        <f ca="1">_xlfn.XLOOKUP(Orders[[#This Row],[Customer ID]],Customers!$A$1:$A$1001,Customers!$I$1:$I$1001,,0)</f>
        <v>#NAME?</v>
      </c>
    </row>
    <row r="451" spans="1:16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e">
        <f ca="1">_xlfn.XLOOKUP(C451,Customers!$A$1:$A$1001,Customers!$B$1:$B$1001,,0)</f>
        <v>#NAME?</v>
      </c>
      <c r="G451" s="2" t="e">
        <f ca="1">IF(_xlfn.XLOOKUP(C451,Customers!$A$1:$A$1001,Customers!$C$1:$C$1001,,0)=0,"",_xlfn.XLOOKUP(C451,Customers!$A$1:$A$1001,Customers!$C$1:$C$1001,,0))</f>
        <v>#NAME?</v>
      </c>
      <c r="H451" s="2" t="e">
        <f ca="1">_xlfn.XLOOKUP(C451,Customers!$A$1:$A$1001,Customers!$G$1:$G$1001,,0)</f>
        <v>#NAME?</v>
      </c>
      <c r="I451" t="str">
        <f>INDEX(Products!$A$1:$G$49,MATCH(Orders!$D451,Products!$A$1:$A$49,0),MATCH(Orders!I$1,Products!$A$1:$G$1,0))</f>
        <v>Rob</v>
      </c>
      <c r="J451" t="str">
        <f>INDEX(Products!$A$1:$G$49,MATCH(Orders!$D451,Products!$A$1:$A$49,0),MATCH(Orders!J$1,Products!$A$1:$G$1,0))</f>
        <v>D</v>
      </c>
      <c r="K451" s="4">
        <f>INDEX(Products!$A$1:$G$49,MATCH(Orders!$D451,Products!$A$1:$A$49,0),MATCH(Orders!K$1,Products!$A$1:$G$1,0))</f>
        <v>0.2</v>
      </c>
      <c r="L451" s="5">
        <f>INDEX(Products!$A$1:$G$49,MATCH(Orders!$D451,Products!$A$1:$A$49,0),MATCH(Orders!L$1,Products!$A$1:$G$1,0))</f>
        <v>2.6849999999999996</v>
      </c>
      <c r="M451" s="5">
        <f t="shared" ref="M451:M514" si="21">L451*E451</f>
        <v>5.3699999999999992</v>
      </c>
      <c r="N451" t="str">
        <f t="shared" ref="N451:N514" si="22">IF(I451="Rob","Robusta",IF(I451="Exc","Excelsa",IF(I451="Ara","Arabica",IF(I451="Lib","Liberica",""))))</f>
        <v>Robusta</v>
      </c>
      <c r="O451" t="str">
        <f t="shared" ref="O451:O514" si="23">IF(J451="M","Medium",IF(J451="L","Light",IF(J451="D","Dark","")))</f>
        <v>Dark</v>
      </c>
      <c r="P451" t="e">
        <f ca="1">_xlfn.XLOOKUP(Orders[[#This Row],[Customer ID]],Customers!$A$1:$A$1001,Customers!$I$1:$I$1001,,0)</f>
        <v>#NAME?</v>
      </c>
    </row>
    <row r="452" spans="1:16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e">
        <f ca="1">_xlfn.XLOOKUP(C452,Customers!$A$1:$A$1001,Customers!$B$1:$B$1001,,0)</f>
        <v>#NAME?</v>
      </c>
      <c r="G452" s="2" t="e">
        <f ca="1">IF(_xlfn.XLOOKUP(C452,Customers!$A$1:$A$1001,Customers!$C$1:$C$1001,,0)=0,"",_xlfn.XLOOKUP(C452,Customers!$A$1:$A$1001,Customers!$C$1:$C$1001,,0))</f>
        <v>#NAME?</v>
      </c>
      <c r="H452" s="2" t="e">
        <f ca="1">_xlfn.XLOOKUP(C452,Customers!$A$1:$A$1001,Customers!$G$1:$G$1001,,0)</f>
        <v>#NAME?</v>
      </c>
      <c r="I452" t="str">
        <f>INDEX(Products!$A$1:$G$49,MATCH(Orders!$D452,Products!$A$1:$A$49,0),MATCH(Orders!I$1,Products!$A$1:$G$1,0))</f>
        <v>Lib</v>
      </c>
      <c r="J452" t="str">
        <f>INDEX(Products!$A$1:$G$49,MATCH(Orders!$D452,Products!$A$1:$A$49,0),MATCH(Orders!J$1,Products!$A$1:$G$1,0))</f>
        <v>L</v>
      </c>
      <c r="K452" s="4">
        <f>INDEX(Products!$A$1:$G$49,MATCH(Orders!$D452,Products!$A$1:$A$49,0),MATCH(Orders!K$1,Products!$A$1:$G$1,0))</f>
        <v>0.2</v>
      </c>
      <c r="L452" s="5">
        <f>INDEX(Products!$A$1:$G$49,MATCH(Orders!$D452,Products!$A$1:$A$49,0),MATCH(Orders!L$1,Products!$A$1:$G$1,0))</f>
        <v>4.7549999999999999</v>
      </c>
      <c r="M452" s="5">
        <f t="shared" si="21"/>
        <v>23.774999999999999</v>
      </c>
      <c r="N452" t="str">
        <f t="shared" si="22"/>
        <v>Liberica</v>
      </c>
      <c r="O452" t="str">
        <f t="shared" si="23"/>
        <v>Light</v>
      </c>
      <c r="P452" t="e">
        <f ca="1">_xlfn.XLOOKUP(Orders[[#This Row],[Customer ID]],Customers!$A$1:$A$1001,Customers!$I$1:$I$1001,,0)</f>
        <v>#NAME?</v>
      </c>
    </row>
    <row r="453" spans="1:16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e">
        <f ca="1">_xlfn.XLOOKUP(C453,Customers!$A$1:$A$1001,Customers!$B$1:$B$1001,,0)</f>
        <v>#NAME?</v>
      </c>
      <c r="G453" s="2" t="e">
        <f ca="1">IF(_xlfn.XLOOKUP(C453,Customers!$A$1:$A$1001,Customers!$C$1:$C$1001,,0)=0,"",_xlfn.XLOOKUP(C453,Customers!$A$1:$A$1001,Customers!$C$1:$C$1001,,0))</f>
        <v>#NAME?</v>
      </c>
      <c r="H453" s="2" t="e">
        <f ca="1">_xlfn.XLOOKUP(C453,Customers!$A$1:$A$1001,Customers!$G$1:$G$1001,,0)</f>
        <v>#NAME?</v>
      </c>
      <c r="I453" t="str">
        <f>INDEX(Products!$A$1:$G$49,MATCH(Orders!$D453,Products!$A$1:$A$49,0),MATCH(Orders!I$1,Products!$A$1:$G$1,0))</f>
        <v>Rob</v>
      </c>
      <c r="J453" t="str">
        <f>INDEX(Products!$A$1:$G$49,MATCH(Orders!$D453,Products!$A$1:$A$49,0),MATCH(Orders!J$1,Products!$A$1:$G$1,0))</f>
        <v>D</v>
      </c>
      <c r="K453" s="4">
        <f>INDEX(Products!$A$1:$G$49,MATCH(Orders!$D453,Products!$A$1:$A$49,0),MATCH(Orders!K$1,Products!$A$1:$G$1,0))</f>
        <v>2.5</v>
      </c>
      <c r="L453" s="5">
        <f>INDEX(Products!$A$1:$G$49,MATCH(Orders!$D453,Products!$A$1:$A$49,0),MATCH(Orders!L$1,Products!$A$1:$G$1,0))</f>
        <v>20.584999999999997</v>
      </c>
      <c r="M453" s="5">
        <f t="shared" si="21"/>
        <v>41.169999999999995</v>
      </c>
      <c r="N453" t="str">
        <f t="shared" si="22"/>
        <v>Robusta</v>
      </c>
      <c r="O453" t="str">
        <f t="shared" si="23"/>
        <v>Dark</v>
      </c>
      <c r="P453" t="e">
        <f ca="1">_xlfn.XLOOKUP(Orders[[#This Row],[Customer ID]],Customers!$A$1:$A$1001,Customers!$I$1:$I$1001,,0)</f>
        <v>#NAME?</v>
      </c>
    </row>
    <row r="454" spans="1:16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e">
        <f ca="1">_xlfn.XLOOKUP(C454,Customers!$A$1:$A$1001,Customers!$B$1:$B$1001,,0)</f>
        <v>#NAME?</v>
      </c>
      <c r="G454" s="2" t="e">
        <f ca="1">IF(_xlfn.XLOOKUP(C454,Customers!$A$1:$A$1001,Customers!$C$1:$C$1001,,0)=0,"",_xlfn.XLOOKUP(C454,Customers!$A$1:$A$1001,Customers!$C$1:$C$1001,,0))</f>
        <v>#NAME?</v>
      </c>
      <c r="H454" s="2" t="e">
        <f ca="1">_xlfn.XLOOKUP(C454,Customers!$A$1:$A$1001,Customers!$G$1:$G$1001,,0)</f>
        <v>#NAME?</v>
      </c>
      <c r="I454" t="str">
        <f>INDEX(Products!$A$1:$G$49,MATCH(Orders!$D454,Products!$A$1:$A$49,0),MATCH(Orders!I$1,Products!$A$1:$G$1,0))</f>
        <v>Ara</v>
      </c>
      <c r="J454" t="str">
        <f>INDEX(Products!$A$1:$G$49,MATCH(Orders!$D454,Products!$A$1:$A$49,0),MATCH(Orders!J$1,Products!$A$1:$G$1,0))</f>
        <v>L</v>
      </c>
      <c r="K454" s="4">
        <f>INDEX(Products!$A$1:$G$49,MATCH(Orders!$D454,Products!$A$1:$A$49,0),MATCH(Orders!K$1,Products!$A$1:$G$1,0))</f>
        <v>0.2</v>
      </c>
      <c r="L454" s="5">
        <f>INDEX(Products!$A$1:$G$49,MATCH(Orders!$D454,Products!$A$1:$A$49,0),MATCH(Orders!L$1,Products!$A$1:$G$1,0))</f>
        <v>3.8849999999999998</v>
      </c>
      <c r="M454" s="5">
        <f t="shared" si="21"/>
        <v>11.654999999999999</v>
      </c>
      <c r="N454" t="str">
        <f t="shared" si="22"/>
        <v>Arabica</v>
      </c>
      <c r="O454" t="str">
        <f t="shared" si="23"/>
        <v>Light</v>
      </c>
      <c r="P454" t="e">
        <f ca="1">_xlfn.XLOOKUP(Orders[[#This Row],[Customer ID]],Customers!$A$1:$A$1001,Customers!$I$1:$I$1001,,0)</f>
        <v>#NAME?</v>
      </c>
    </row>
    <row r="455" spans="1:16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e">
        <f ca="1">_xlfn.XLOOKUP(C455,Customers!$A$1:$A$1001,Customers!$B$1:$B$1001,,0)</f>
        <v>#NAME?</v>
      </c>
      <c r="G455" s="2" t="e">
        <f ca="1">IF(_xlfn.XLOOKUP(C455,Customers!$A$1:$A$1001,Customers!$C$1:$C$1001,,0)=0,"",_xlfn.XLOOKUP(C455,Customers!$A$1:$A$1001,Customers!$C$1:$C$1001,,0))</f>
        <v>#NAME?</v>
      </c>
      <c r="H455" s="2" t="e">
        <f ca="1">_xlfn.XLOOKUP(C455,Customers!$A$1:$A$1001,Customers!$G$1:$G$1001,,0)</f>
        <v>#NAME?</v>
      </c>
      <c r="I455" t="str">
        <f>INDEX(Products!$A$1:$G$49,MATCH(Orders!$D455,Products!$A$1:$A$49,0),MATCH(Orders!I$1,Products!$A$1:$G$1,0))</f>
        <v>Lib</v>
      </c>
      <c r="J455" t="str">
        <f>INDEX(Products!$A$1:$G$49,MATCH(Orders!$D455,Products!$A$1:$A$49,0),MATCH(Orders!J$1,Products!$A$1:$G$1,0))</f>
        <v>L</v>
      </c>
      <c r="K455" s="4">
        <f>INDEX(Products!$A$1:$G$49,MATCH(Orders!$D455,Products!$A$1:$A$49,0),MATCH(Orders!K$1,Products!$A$1:$G$1,0))</f>
        <v>0.5</v>
      </c>
      <c r="L455" s="5">
        <f>INDEX(Products!$A$1:$G$49,MATCH(Orders!$D455,Products!$A$1:$A$49,0),MATCH(Orders!L$1,Products!$A$1:$G$1,0))</f>
        <v>9.51</v>
      </c>
      <c r="M455" s="5">
        <f t="shared" si="21"/>
        <v>38.04</v>
      </c>
      <c r="N455" t="str">
        <f t="shared" si="22"/>
        <v>Liberica</v>
      </c>
      <c r="O455" t="str">
        <f t="shared" si="23"/>
        <v>Light</v>
      </c>
      <c r="P455" t="e">
        <f ca="1">_xlfn.XLOOKUP(Orders[[#This Row],[Customer ID]],Customers!$A$1:$A$1001,Customers!$I$1:$I$1001,,0)</f>
        <v>#NAME?</v>
      </c>
    </row>
    <row r="456" spans="1:16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e">
        <f ca="1">_xlfn.XLOOKUP(C456,Customers!$A$1:$A$1001,Customers!$B$1:$B$1001,,0)</f>
        <v>#NAME?</v>
      </c>
      <c r="G456" s="2" t="e">
        <f ca="1">IF(_xlfn.XLOOKUP(C456,Customers!$A$1:$A$1001,Customers!$C$1:$C$1001,,0)=0,"",_xlfn.XLOOKUP(C456,Customers!$A$1:$A$1001,Customers!$C$1:$C$1001,,0))</f>
        <v>#NAME?</v>
      </c>
      <c r="H456" s="2" t="e">
        <f ca="1">_xlfn.XLOOKUP(C456,Customers!$A$1:$A$1001,Customers!$G$1:$G$1001,,0)</f>
        <v>#NAME?</v>
      </c>
      <c r="I456" t="str">
        <f>INDEX(Products!$A$1:$G$49,MATCH(Orders!$D456,Products!$A$1:$A$49,0),MATCH(Orders!I$1,Products!$A$1:$G$1,0))</f>
        <v>Rob</v>
      </c>
      <c r="J456" t="str">
        <f>INDEX(Products!$A$1:$G$49,MATCH(Orders!$D456,Products!$A$1:$A$49,0),MATCH(Orders!J$1,Products!$A$1:$G$1,0))</f>
        <v>D</v>
      </c>
      <c r="K456" s="4">
        <f>INDEX(Products!$A$1:$G$49,MATCH(Orders!$D456,Products!$A$1:$A$49,0),MATCH(Orders!K$1,Products!$A$1:$G$1,0))</f>
        <v>2.5</v>
      </c>
      <c r="L456" s="5">
        <f>INDEX(Products!$A$1:$G$49,MATCH(Orders!$D456,Products!$A$1:$A$49,0),MATCH(Orders!L$1,Products!$A$1:$G$1,0))</f>
        <v>20.584999999999997</v>
      </c>
      <c r="M456" s="5">
        <f t="shared" si="21"/>
        <v>82.339999999999989</v>
      </c>
      <c r="N456" t="str">
        <f t="shared" si="22"/>
        <v>Robusta</v>
      </c>
      <c r="O456" t="str">
        <f t="shared" si="23"/>
        <v>Dark</v>
      </c>
      <c r="P456" t="e">
        <f ca="1">_xlfn.XLOOKUP(Orders[[#This Row],[Customer ID]],Customers!$A$1:$A$1001,Customers!$I$1:$I$1001,,0)</f>
        <v>#NAME?</v>
      </c>
    </row>
    <row r="457" spans="1:16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e">
        <f ca="1">_xlfn.XLOOKUP(C457,Customers!$A$1:$A$1001,Customers!$B$1:$B$1001,,0)</f>
        <v>#NAME?</v>
      </c>
      <c r="G457" s="2" t="e">
        <f ca="1">IF(_xlfn.XLOOKUP(C457,Customers!$A$1:$A$1001,Customers!$C$1:$C$1001,,0)=0,"",_xlfn.XLOOKUP(C457,Customers!$A$1:$A$1001,Customers!$C$1:$C$1001,,0))</f>
        <v>#NAME?</v>
      </c>
      <c r="H457" s="2" t="e">
        <f ca="1">_xlfn.XLOOKUP(C457,Customers!$A$1:$A$1001,Customers!$G$1:$G$1001,,0)</f>
        <v>#NAME?</v>
      </c>
      <c r="I457" t="str">
        <f>INDEX(Products!$A$1:$G$49,MATCH(Orders!$D457,Products!$A$1:$A$49,0),MATCH(Orders!I$1,Products!$A$1:$G$1,0))</f>
        <v>Lib</v>
      </c>
      <c r="J457" t="str">
        <f>INDEX(Products!$A$1:$G$49,MATCH(Orders!$D457,Products!$A$1:$A$49,0),MATCH(Orders!J$1,Products!$A$1:$G$1,0))</f>
        <v>L</v>
      </c>
      <c r="K457" s="4">
        <f>INDEX(Products!$A$1:$G$49,MATCH(Orders!$D457,Products!$A$1:$A$49,0),MATCH(Orders!K$1,Products!$A$1:$G$1,0))</f>
        <v>0.2</v>
      </c>
      <c r="L457" s="5">
        <f>INDEX(Products!$A$1:$G$49,MATCH(Orders!$D457,Products!$A$1:$A$49,0),MATCH(Orders!L$1,Products!$A$1:$G$1,0))</f>
        <v>4.7549999999999999</v>
      </c>
      <c r="M457" s="5">
        <f t="shared" si="21"/>
        <v>9.51</v>
      </c>
      <c r="N457" t="str">
        <f t="shared" si="22"/>
        <v>Liberica</v>
      </c>
      <c r="O457" t="str">
        <f t="shared" si="23"/>
        <v>Light</v>
      </c>
      <c r="P457" t="e">
        <f ca="1">_xlfn.XLOOKUP(Orders[[#This Row],[Customer ID]],Customers!$A$1:$A$1001,Customers!$I$1:$I$1001,,0)</f>
        <v>#NAME?</v>
      </c>
    </row>
    <row r="458" spans="1:16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e">
        <f ca="1">_xlfn.XLOOKUP(C458,Customers!$A$1:$A$1001,Customers!$B$1:$B$1001,,0)</f>
        <v>#NAME?</v>
      </c>
      <c r="G458" s="2" t="e">
        <f ca="1">IF(_xlfn.XLOOKUP(C458,Customers!$A$1:$A$1001,Customers!$C$1:$C$1001,,0)=0,"",_xlfn.XLOOKUP(C458,Customers!$A$1:$A$1001,Customers!$C$1:$C$1001,,0))</f>
        <v>#NAME?</v>
      </c>
      <c r="H458" s="2" t="e">
        <f ca="1">_xlfn.XLOOKUP(C458,Customers!$A$1:$A$1001,Customers!$G$1:$G$1001,,0)</f>
        <v>#NAME?</v>
      </c>
      <c r="I458" t="str">
        <f>INDEX(Products!$A$1:$G$49,MATCH(Orders!$D458,Products!$A$1:$A$49,0),MATCH(Orders!I$1,Products!$A$1:$G$1,0))</f>
        <v>Rob</v>
      </c>
      <c r="J458" t="str">
        <f>INDEX(Products!$A$1:$G$49,MATCH(Orders!$D458,Products!$A$1:$A$49,0),MATCH(Orders!J$1,Products!$A$1:$G$1,0))</f>
        <v>D</v>
      </c>
      <c r="K458" s="4">
        <f>INDEX(Products!$A$1:$G$49,MATCH(Orders!$D458,Products!$A$1:$A$49,0),MATCH(Orders!K$1,Products!$A$1:$G$1,0))</f>
        <v>2.5</v>
      </c>
      <c r="L458" s="5">
        <f>INDEX(Products!$A$1:$G$49,MATCH(Orders!$D458,Products!$A$1:$A$49,0),MATCH(Orders!L$1,Products!$A$1:$G$1,0))</f>
        <v>20.584999999999997</v>
      </c>
      <c r="M458" s="5">
        <f t="shared" si="21"/>
        <v>41.169999999999995</v>
      </c>
      <c r="N458" t="str">
        <f t="shared" si="22"/>
        <v>Robusta</v>
      </c>
      <c r="O458" t="str">
        <f t="shared" si="23"/>
        <v>Dark</v>
      </c>
      <c r="P458" t="e">
        <f ca="1">_xlfn.XLOOKUP(Orders[[#This Row],[Customer ID]],Customers!$A$1:$A$1001,Customers!$I$1:$I$1001,,0)</f>
        <v>#NAME?</v>
      </c>
    </row>
    <row r="459" spans="1:16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e">
        <f ca="1">_xlfn.XLOOKUP(C459,Customers!$A$1:$A$1001,Customers!$B$1:$B$1001,,0)</f>
        <v>#NAME?</v>
      </c>
      <c r="G459" s="2" t="e">
        <f ca="1">IF(_xlfn.XLOOKUP(C459,Customers!$A$1:$A$1001,Customers!$C$1:$C$1001,,0)=0,"",_xlfn.XLOOKUP(C459,Customers!$A$1:$A$1001,Customers!$C$1:$C$1001,,0))</f>
        <v>#NAME?</v>
      </c>
      <c r="H459" s="2" t="e">
        <f ca="1">_xlfn.XLOOKUP(C459,Customers!$A$1:$A$1001,Customers!$G$1:$G$1001,,0)</f>
        <v>#NAME?</v>
      </c>
      <c r="I459" t="str">
        <f>INDEX(Products!$A$1:$G$49,MATCH(Orders!$D459,Products!$A$1:$A$49,0),MATCH(Orders!I$1,Products!$A$1:$G$1,0))</f>
        <v>Lib</v>
      </c>
      <c r="J459" t="str">
        <f>INDEX(Products!$A$1:$G$49,MATCH(Orders!$D459,Products!$A$1:$A$49,0),MATCH(Orders!J$1,Products!$A$1:$G$1,0))</f>
        <v>L</v>
      </c>
      <c r="K459" s="4">
        <f>INDEX(Products!$A$1:$G$49,MATCH(Orders!$D459,Products!$A$1:$A$49,0),MATCH(Orders!K$1,Products!$A$1:$G$1,0))</f>
        <v>0.5</v>
      </c>
      <c r="L459" s="5">
        <f>INDEX(Products!$A$1:$G$49,MATCH(Orders!$D459,Products!$A$1:$A$49,0),MATCH(Orders!L$1,Products!$A$1:$G$1,0))</f>
        <v>9.51</v>
      </c>
      <c r="M459" s="5">
        <f t="shared" si="21"/>
        <v>47.55</v>
      </c>
      <c r="N459" t="str">
        <f t="shared" si="22"/>
        <v>Liberica</v>
      </c>
      <c r="O459" t="str">
        <f t="shared" si="23"/>
        <v>Light</v>
      </c>
      <c r="P459" t="e">
        <f ca="1">_xlfn.XLOOKUP(Orders[[#This Row],[Customer ID]],Customers!$A$1:$A$1001,Customers!$I$1:$I$1001,,0)</f>
        <v>#NAME?</v>
      </c>
    </row>
    <row r="460" spans="1:16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e">
        <f ca="1">_xlfn.XLOOKUP(C460,Customers!$A$1:$A$1001,Customers!$B$1:$B$1001,,0)</f>
        <v>#NAME?</v>
      </c>
      <c r="G460" s="2" t="e">
        <f ca="1">IF(_xlfn.XLOOKUP(C460,Customers!$A$1:$A$1001,Customers!$C$1:$C$1001,,0)=0,"",_xlfn.XLOOKUP(C460,Customers!$A$1:$A$1001,Customers!$C$1:$C$1001,,0))</f>
        <v>#NAME?</v>
      </c>
      <c r="H460" s="2" t="e">
        <f ca="1">_xlfn.XLOOKUP(C460,Customers!$A$1:$A$1001,Customers!$G$1:$G$1001,,0)</f>
        <v>#NAME?</v>
      </c>
      <c r="I460" t="str">
        <f>INDEX(Products!$A$1:$G$49,MATCH(Orders!$D460,Products!$A$1:$A$49,0),MATCH(Orders!I$1,Products!$A$1:$G$1,0))</f>
        <v>Ara</v>
      </c>
      <c r="J460" t="str">
        <f>INDEX(Products!$A$1:$G$49,MATCH(Orders!$D460,Products!$A$1:$A$49,0),MATCH(Orders!J$1,Products!$A$1:$G$1,0))</f>
        <v>M</v>
      </c>
      <c r="K460" s="4">
        <f>INDEX(Products!$A$1:$G$49,MATCH(Orders!$D460,Products!$A$1:$A$49,0),MATCH(Orders!K$1,Products!$A$1:$G$1,0))</f>
        <v>1</v>
      </c>
      <c r="L460" s="5">
        <f>INDEX(Products!$A$1:$G$49,MATCH(Orders!$D460,Products!$A$1:$A$49,0),MATCH(Orders!L$1,Products!$A$1:$G$1,0))</f>
        <v>11.25</v>
      </c>
      <c r="M460" s="5">
        <f t="shared" si="21"/>
        <v>45</v>
      </c>
      <c r="N460" t="str">
        <f t="shared" si="22"/>
        <v>Arabica</v>
      </c>
      <c r="O460" t="str">
        <f t="shared" si="23"/>
        <v>Medium</v>
      </c>
      <c r="P460" t="e">
        <f ca="1">_xlfn.XLOOKUP(Orders[[#This Row],[Customer ID]],Customers!$A$1:$A$1001,Customers!$I$1:$I$1001,,0)</f>
        <v>#NAME?</v>
      </c>
    </row>
    <row r="461" spans="1:16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e">
        <f ca="1">_xlfn.XLOOKUP(C461,Customers!$A$1:$A$1001,Customers!$B$1:$B$1001,,0)</f>
        <v>#NAME?</v>
      </c>
      <c r="G461" s="2" t="e">
        <f ca="1">IF(_xlfn.XLOOKUP(C461,Customers!$A$1:$A$1001,Customers!$C$1:$C$1001,,0)=0,"",_xlfn.XLOOKUP(C461,Customers!$A$1:$A$1001,Customers!$C$1:$C$1001,,0))</f>
        <v>#NAME?</v>
      </c>
      <c r="H461" s="2" t="e">
        <f ca="1">_xlfn.XLOOKUP(C461,Customers!$A$1:$A$1001,Customers!$G$1:$G$1001,,0)</f>
        <v>#NAME?</v>
      </c>
      <c r="I461" t="str">
        <f>INDEX(Products!$A$1:$G$49,MATCH(Orders!$D461,Products!$A$1:$A$49,0),MATCH(Orders!I$1,Products!$A$1:$G$1,0))</f>
        <v>Lib</v>
      </c>
      <c r="J461" t="str">
        <f>INDEX(Products!$A$1:$G$49,MATCH(Orders!$D461,Products!$A$1:$A$49,0),MATCH(Orders!J$1,Products!$A$1:$G$1,0))</f>
        <v>L</v>
      </c>
      <c r="K461" s="4">
        <f>INDEX(Products!$A$1:$G$49,MATCH(Orders!$D461,Products!$A$1:$A$49,0),MATCH(Orders!K$1,Products!$A$1:$G$1,0))</f>
        <v>0.2</v>
      </c>
      <c r="L461" s="5">
        <f>INDEX(Products!$A$1:$G$49,MATCH(Orders!$D461,Products!$A$1:$A$49,0),MATCH(Orders!L$1,Products!$A$1:$G$1,0))</f>
        <v>4.7549999999999999</v>
      </c>
      <c r="M461" s="5">
        <f t="shared" si="21"/>
        <v>23.774999999999999</v>
      </c>
      <c r="N461" t="str">
        <f t="shared" si="22"/>
        <v>Liberica</v>
      </c>
      <c r="O461" t="str">
        <f t="shared" si="23"/>
        <v>Light</v>
      </c>
      <c r="P461" t="e">
        <f ca="1">_xlfn.XLOOKUP(Orders[[#This Row],[Customer ID]],Customers!$A$1:$A$1001,Customers!$I$1:$I$1001,,0)</f>
        <v>#NAME?</v>
      </c>
    </row>
    <row r="462" spans="1:16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e">
        <f ca="1">_xlfn.XLOOKUP(C462,Customers!$A$1:$A$1001,Customers!$B$1:$B$1001,,0)</f>
        <v>#NAME?</v>
      </c>
      <c r="G462" s="2" t="e">
        <f ca="1">IF(_xlfn.XLOOKUP(C462,Customers!$A$1:$A$1001,Customers!$C$1:$C$1001,,0)=0,"",_xlfn.XLOOKUP(C462,Customers!$A$1:$A$1001,Customers!$C$1:$C$1001,,0))</f>
        <v>#NAME?</v>
      </c>
      <c r="H462" s="2" t="e">
        <f ca="1">_xlfn.XLOOKUP(C462,Customers!$A$1:$A$1001,Customers!$G$1:$G$1001,,0)</f>
        <v>#NAME?</v>
      </c>
      <c r="I462" t="str">
        <f>INDEX(Products!$A$1:$G$49,MATCH(Orders!$D462,Products!$A$1:$A$49,0),MATCH(Orders!I$1,Products!$A$1:$G$1,0))</f>
        <v>Rob</v>
      </c>
      <c r="J462" t="str">
        <f>INDEX(Products!$A$1:$G$49,MATCH(Orders!$D462,Products!$A$1:$A$49,0),MATCH(Orders!J$1,Products!$A$1:$G$1,0))</f>
        <v>D</v>
      </c>
      <c r="K462" s="4">
        <f>INDEX(Products!$A$1:$G$49,MATCH(Orders!$D462,Products!$A$1:$A$49,0),MATCH(Orders!K$1,Products!$A$1:$G$1,0))</f>
        <v>0.5</v>
      </c>
      <c r="L462" s="5">
        <f>INDEX(Products!$A$1:$G$49,MATCH(Orders!$D462,Products!$A$1:$A$49,0),MATCH(Orders!L$1,Products!$A$1:$G$1,0))</f>
        <v>5.3699999999999992</v>
      </c>
      <c r="M462" s="5">
        <f t="shared" si="21"/>
        <v>16.11</v>
      </c>
      <c r="N462" t="str">
        <f t="shared" si="22"/>
        <v>Robusta</v>
      </c>
      <c r="O462" t="str">
        <f t="shared" si="23"/>
        <v>Dark</v>
      </c>
      <c r="P462" t="e">
        <f ca="1">_xlfn.XLOOKUP(Orders[[#This Row],[Customer ID]],Customers!$A$1:$A$1001,Customers!$I$1:$I$1001,,0)</f>
        <v>#NAME?</v>
      </c>
    </row>
    <row r="463" spans="1:16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e">
        <f ca="1">_xlfn.XLOOKUP(C463,Customers!$A$1:$A$1001,Customers!$B$1:$B$1001,,0)</f>
        <v>#NAME?</v>
      </c>
      <c r="G463" s="2" t="e">
        <f ca="1">IF(_xlfn.XLOOKUP(C463,Customers!$A$1:$A$1001,Customers!$C$1:$C$1001,,0)=0,"",_xlfn.XLOOKUP(C463,Customers!$A$1:$A$1001,Customers!$C$1:$C$1001,,0))</f>
        <v>#NAME?</v>
      </c>
      <c r="H463" s="2" t="e">
        <f ca="1">_xlfn.XLOOKUP(C463,Customers!$A$1:$A$1001,Customers!$G$1:$G$1001,,0)</f>
        <v>#NAME?</v>
      </c>
      <c r="I463" t="str">
        <f>INDEX(Products!$A$1:$G$49,MATCH(Orders!$D463,Products!$A$1:$A$49,0),MATCH(Orders!I$1,Products!$A$1:$G$1,0))</f>
        <v>Rob</v>
      </c>
      <c r="J463" t="str">
        <f>INDEX(Products!$A$1:$G$49,MATCH(Orders!$D463,Products!$A$1:$A$49,0),MATCH(Orders!J$1,Products!$A$1:$G$1,0))</f>
        <v>D</v>
      </c>
      <c r="K463" s="4">
        <f>INDEX(Products!$A$1:$G$49,MATCH(Orders!$D463,Products!$A$1:$A$49,0),MATCH(Orders!K$1,Products!$A$1:$G$1,0))</f>
        <v>0.2</v>
      </c>
      <c r="L463" s="5">
        <f>INDEX(Products!$A$1:$G$49,MATCH(Orders!$D463,Products!$A$1:$A$49,0),MATCH(Orders!L$1,Products!$A$1:$G$1,0))</f>
        <v>2.6849999999999996</v>
      </c>
      <c r="M463" s="5">
        <f t="shared" si="21"/>
        <v>10.739999999999998</v>
      </c>
      <c r="N463" t="str">
        <f t="shared" si="22"/>
        <v>Robusta</v>
      </c>
      <c r="O463" t="str">
        <f t="shared" si="23"/>
        <v>Dark</v>
      </c>
      <c r="P463" t="e">
        <f ca="1">_xlfn.XLOOKUP(Orders[[#This Row],[Customer ID]],Customers!$A$1:$A$1001,Customers!$I$1:$I$1001,,0)</f>
        <v>#NAME?</v>
      </c>
    </row>
    <row r="464" spans="1:16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e">
        <f ca="1">_xlfn.XLOOKUP(C464,Customers!$A$1:$A$1001,Customers!$B$1:$B$1001,,0)</f>
        <v>#NAME?</v>
      </c>
      <c r="G464" s="2" t="e">
        <f ca="1">IF(_xlfn.XLOOKUP(C464,Customers!$A$1:$A$1001,Customers!$C$1:$C$1001,,0)=0,"",_xlfn.XLOOKUP(C464,Customers!$A$1:$A$1001,Customers!$C$1:$C$1001,,0))</f>
        <v>#NAME?</v>
      </c>
      <c r="H464" s="2" t="e">
        <f ca="1">_xlfn.XLOOKUP(C464,Customers!$A$1:$A$1001,Customers!$G$1:$G$1001,,0)</f>
        <v>#NAME?</v>
      </c>
      <c r="I464" t="str">
        <f>INDEX(Products!$A$1:$G$49,MATCH(Orders!$D464,Products!$A$1:$A$49,0),MATCH(Orders!I$1,Products!$A$1:$G$1,0))</f>
        <v>Ara</v>
      </c>
      <c r="J464" t="str">
        <f>INDEX(Products!$A$1:$G$49,MATCH(Orders!$D464,Products!$A$1:$A$49,0),MATCH(Orders!J$1,Products!$A$1:$G$1,0))</f>
        <v>D</v>
      </c>
      <c r="K464" s="4">
        <f>INDEX(Products!$A$1:$G$49,MATCH(Orders!$D464,Products!$A$1:$A$49,0),MATCH(Orders!K$1,Products!$A$1:$G$1,0))</f>
        <v>1</v>
      </c>
      <c r="L464" s="5">
        <f>INDEX(Products!$A$1:$G$49,MATCH(Orders!$D464,Products!$A$1:$A$49,0),MATCH(Orders!L$1,Products!$A$1:$G$1,0))</f>
        <v>9.9499999999999993</v>
      </c>
      <c r="M464" s="5">
        <f t="shared" si="21"/>
        <v>49.75</v>
      </c>
      <c r="N464" t="str">
        <f t="shared" si="22"/>
        <v>Arabica</v>
      </c>
      <c r="O464" t="str">
        <f t="shared" si="23"/>
        <v>Dark</v>
      </c>
      <c r="P464" t="e">
        <f ca="1">_xlfn.XLOOKUP(Orders[[#This Row],[Customer ID]],Customers!$A$1:$A$1001,Customers!$I$1:$I$1001,,0)</f>
        <v>#NAME?</v>
      </c>
    </row>
    <row r="465" spans="1:16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e">
        <f ca="1">_xlfn.XLOOKUP(C465,Customers!$A$1:$A$1001,Customers!$B$1:$B$1001,,0)</f>
        <v>#NAME?</v>
      </c>
      <c r="G465" s="2" t="e">
        <f ca="1">IF(_xlfn.XLOOKUP(C465,Customers!$A$1:$A$1001,Customers!$C$1:$C$1001,,0)=0,"",_xlfn.XLOOKUP(C465,Customers!$A$1:$A$1001,Customers!$C$1:$C$1001,,0))</f>
        <v>#NAME?</v>
      </c>
      <c r="H465" s="2" t="e">
        <f ca="1">_xlfn.XLOOKUP(C465,Customers!$A$1:$A$1001,Customers!$G$1:$G$1001,,0)</f>
        <v>#NAME?</v>
      </c>
      <c r="I465" t="str">
        <f>INDEX(Products!$A$1:$G$49,MATCH(Orders!$D465,Products!$A$1:$A$49,0),MATCH(Orders!I$1,Products!$A$1:$G$1,0))</f>
        <v>Exc</v>
      </c>
      <c r="J465" t="str">
        <f>INDEX(Products!$A$1:$G$49,MATCH(Orders!$D465,Products!$A$1:$A$49,0),MATCH(Orders!J$1,Products!$A$1:$G$1,0))</f>
        <v>M</v>
      </c>
      <c r="K465" s="4">
        <f>INDEX(Products!$A$1:$G$49,MATCH(Orders!$D465,Products!$A$1:$A$49,0),MATCH(Orders!K$1,Products!$A$1:$G$1,0))</f>
        <v>1</v>
      </c>
      <c r="L465" s="5">
        <f>INDEX(Products!$A$1:$G$49,MATCH(Orders!$D465,Products!$A$1:$A$49,0),MATCH(Orders!L$1,Products!$A$1:$G$1,0))</f>
        <v>13.75</v>
      </c>
      <c r="M465" s="5">
        <f t="shared" si="21"/>
        <v>27.5</v>
      </c>
      <c r="N465" t="str">
        <f t="shared" si="22"/>
        <v>Excelsa</v>
      </c>
      <c r="O465" t="str">
        <f t="shared" si="23"/>
        <v>Medium</v>
      </c>
      <c r="P465" t="e">
        <f ca="1">_xlfn.XLOOKUP(Orders[[#This Row],[Customer ID]],Customers!$A$1:$A$1001,Customers!$I$1:$I$1001,,0)</f>
        <v>#NAME?</v>
      </c>
    </row>
    <row r="466" spans="1:16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e">
        <f ca="1">_xlfn.XLOOKUP(C466,Customers!$A$1:$A$1001,Customers!$B$1:$B$1001,,0)</f>
        <v>#NAME?</v>
      </c>
      <c r="G466" s="2" t="e">
        <f ca="1">IF(_xlfn.XLOOKUP(C466,Customers!$A$1:$A$1001,Customers!$C$1:$C$1001,,0)=0,"",_xlfn.XLOOKUP(C466,Customers!$A$1:$A$1001,Customers!$C$1:$C$1001,,0))</f>
        <v>#NAME?</v>
      </c>
      <c r="H466" s="2" t="e">
        <f ca="1">_xlfn.XLOOKUP(C466,Customers!$A$1:$A$1001,Customers!$G$1:$G$1001,,0)</f>
        <v>#NAME?</v>
      </c>
      <c r="I466" t="str">
        <f>INDEX(Products!$A$1:$G$49,MATCH(Orders!$D466,Products!$A$1:$A$49,0),MATCH(Orders!I$1,Products!$A$1:$G$1,0))</f>
        <v>Lib</v>
      </c>
      <c r="J466" t="str">
        <f>INDEX(Products!$A$1:$G$49,MATCH(Orders!$D466,Products!$A$1:$A$49,0),MATCH(Orders!J$1,Products!$A$1:$G$1,0))</f>
        <v>D</v>
      </c>
      <c r="K466" s="4">
        <f>INDEX(Products!$A$1:$G$49,MATCH(Orders!$D466,Products!$A$1:$A$49,0),MATCH(Orders!K$1,Products!$A$1:$G$1,0))</f>
        <v>2.5</v>
      </c>
      <c r="L466" s="5">
        <f>INDEX(Products!$A$1:$G$49,MATCH(Orders!$D466,Products!$A$1:$A$49,0),MATCH(Orders!L$1,Products!$A$1:$G$1,0))</f>
        <v>29.784999999999997</v>
      </c>
      <c r="M466" s="5">
        <f t="shared" si="21"/>
        <v>119.13999999999999</v>
      </c>
      <c r="N466" t="str">
        <f t="shared" si="22"/>
        <v>Liberica</v>
      </c>
      <c r="O466" t="str">
        <f t="shared" si="23"/>
        <v>Dark</v>
      </c>
      <c r="P466" t="e">
        <f ca="1">_xlfn.XLOOKUP(Orders[[#This Row],[Customer ID]],Customers!$A$1:$A$1001,Customers!$I$1:$I$1001,,0)</f>
        <v>#NAME?</v>
      </c>
    </row>
    <row r="467" spans="1:16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e">
        <f ca="1">_xlfn.XLOOKUP(C467,Customers!$A$1:$A$1001,Customers!$B$1:$B$1001,,0)</f>
        <v>#NAME?</v>
      </c>
      <c r="G467" s="2" t="e">
        <f ca="1">IF(_xlfn.XLOOKUP(C467,Customers!$A$1:$A$1001,Customers!$C$1:$C$1001,,0)=0,"",_xlfn.XLOOKUP(C467,Customers!$A$1:$A$1001,Customers!$C$1:$C$1001,,0))</f>
        <v>#NAME?</v>
      </c>
      <c r="H467" s="2" t="e">
        <f ca="1">_xlfn.XLOOKUP(C467,Customers!$A$1:$A$1001,Customers!$G$1:$G$1001,,0)</f>
        <v>#NAME?</v>
      </c>
      <c r="I467" t="str">
        <f>INDEX(Products!$A$1:$G$49,MATCH(Orders!$D467,Products!$A$1:$A$49,0),MATCH(Orders!I$1,Products!$A$1:$G$1,0))</f>
        <v>Rob</v>
      </c>
      <c r="J467" t="str">
        <f>INDEX(Products!$A$1:$G$49,MATCH(Orders!$D467,Products!$A$1:$A$49,0),MATCH(Orders!J$1,Products!$A$1:$G$1,0))</f>
        <v>D</v>
      </c>
      <c r="K467" s="4">
        <f>INDEX(Products!$A$1:$G$49,MATCH(Orders!$D467,Products!$A$1:$A$49,0),MATCH(Orders!K$1,Products!$A$1:$G$1,0))</f>
        <v>2.5</v>
      </c>
      <c r="L467" s="5">
        <f>INDEX(Products!$A$1:$G$49,MATCH(Orders!$D467,Products!$A$1:$A$49,0),MATCH(Orders!L$1,Products!$A$1:$G$1,0))</f>
        <v>20.584999999999997</v>
      </c>
      <c r="M467" s="5">
        <f t="shared" si="21"/>
        <v>20.584999999999997</v>
      </c>
      <c r="N467" t="str">
        <f t="shared" si="22"/>
        <v>Robusta</v>
      </c>
      <c r="O467" t="str">
        <f t="shared" si="23"/>
        <v>Dark</v>
      </c>
      <c r="P467" t="e">
        <f ca="1">_xlfn.XLOOKUP(Orders[[#This Row],[Customer ID]],Customers!$A$1:$A$1001,Customers!$I$1:$I$1001,,0)</f>
        <v>#NAME?</v>
      </c>
    </row>
    <row r="468" spans="1:16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e">
        <f ca="1">_xlfn.XLOOKUP(C468,Customers!$A$1:$A$1001,Customers!$B$1:$B$1001,,0)</f>
        <v>#NAME?</v>
      </c>
      <c r="G468" s="2" t="e">
        <f ca="1">IF(_xlfn.XLOOKUP(C468,Customers!$A$1:$A$1001,Customers!$C$1:$C$1001,,0)=0,"",_xlfn.XLOOKUP(C468,Customers!$A$1:$A$1001,Customers!$C$1:$C$1001,,0))</f>
        <v>#NAME?</v>
      </c>
      <c r="H468" s="2" t="e">
        <f ca="1">_xlfn.XLOOKUP(C468,Customers!$A$1:$A$1001,Customers!$G$1:$G$1001,,0)</f>
        <v>#NAME?</v>
      </c>
      <c r="I468" t="str">
        <f>INDEX(Products!$A$1:$G$49,MATCH(Orders!$D468,Products!$A$1:$A$49,0),MATCH(Orders!I$1,Products!$A$1:$G$1,0))</f>
        <v>Ara</v>
      </c>
      <c r="J468" t="str">
        <f>INDEX(Products!$A$1:$G$49,MATCH(Orders!$D468,Products!$A$1:$A$49,0),MATCH(Orders!J$1,Products!$A$1:$G$1,0))</f>
        <v>D</v>
      </c>
      <c r="K468" s="4">
        <f>INDEX(Products!$A$1:$G$49,MATCH(Orders!$D468,Products!$A$1:$A$49,0),MATCH(Orders!K$1,Products!$A$1:$G$1,0))</f>
        <v>0.2</v>
      </c>
      <c r="L468" s="5">
        <f>INDEX(Products!$A$1:$G$49,MATCH(Orders!$D468,Products!$A$1:$A$49,0),MATCH(Orders!L$1,Products!$A$1:$G$1,0))</f>
        <v>2.9849999999999999</v>
      </c>
      <c r="M468" s="5">
        <f t="shared" si="21"/>
        <v>8.9550000000000001</v>
      </c>
      <c r="N468" t="str">
        <f t="shared" si="22"/>
        <v>Arabica</v>
      </c>
      <c r="O468" t="str">
        <f t="shared" si="23"/>
        <v>Dark</v>
      </c>
      <c r="P468" t="e">
        <f ca="1">_xlfn.XLOOKUP(Orders[[#This Row],[Customer ID]],Customers!$A$1:$A$1001,Customers!$I$1:$I$1001,,0)</f>
        <v>#NAME?</v>
      </c>
    </row>
    <row r="469" spans="1:16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e">
        <f ca="1">_xlfn.XLOOKUP(C469,Customers!$A$1:$A$1001,Customers!$B$1:$B$1001,,0)</f>
        <v>#NAME?</v>
      </c>
      <c r="G469" s="2" t="e">
        <f ca="1">IF(_xlfn.XLOOKUP(C469,Customers!$A$1:$A$1001,Customers!$C$1:$C$1001,,0)=0,"",_xlfn.XLOOKUP(C469,Customers!$A$1:$A$1001,Customers!$C$1:$C$1001,,0))</f>
        <v>#NAME?</v>
      </c>
      <c r="H469" s="2" t="e">
        <f ca="1">_xlfn.XLOOKUP(C469,Customers!$A$1:$A$1001,Customers!$G$1:$G$1001,,0)</f>
        <v>#NAME?</v>
      </c>
      <c r="I469" t="str">
        <f>INDEX(Products!$A$1:$G$49,MATCH(Orders!$D469,Products!$A$1:$A$49,0),MATCH(Orders!I$1,Products!$A$1:$G$1,0))</f>
        <v>Ara</v>
      </c>
      <c r="J469" t="str">
        <f>INDEX(Products!$A$1:$G$49,MATCH(Orders!$D469,Products!$A$1:$A$49,0),MATCH(Orders!J$1,Products!$A$1:$G$1,0))</f>
        <v>D</v>
      </c>
      <c r="K469" s="4">
        <f>INDEX(Products!$A$1:$G$49,MATCH(Orders!$D469,Products!$A$1:$A$49,0),MATCH(Orders!K$1,Products!$A$1:$G$1,0))</f>
        <v>0.5</v>
      </c>
      <c r="L469" s="5">
        <f>INDEX(Products!$A$1:$G$49,MATCH(Orders!$D469,Products!$A$1:$A$49,0),MATCH(Orders!L$1,Products!$A$1:$G$1,0))</f>
        <v>5.97</v>
      </c>
      <c r="M469" s="5">
        <f t="shared" si="21"/>
        <v>5.97</v>
      </c>
      <c r="N469" t="str">
        <f t="shared" si="22"/>
        <v>Arabica</v>
      </c>
      <c r="O469" t="str">
        <f t="shared" si="23"/>
        <v>Dark</v>
      </c>
      <c r="P469" t="e">
        <f ca="1">_xlfn.XLOOKUP(Orders[[#This Row],[Customer ID]],Customers!$A$1:$A$1001,Customers!$I$1:$I$1001,,0)</f>
        <v>#NAME?</v>
      </c>
    </row>
    <row r="470" spans="1:16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e">
        <f ca="1">_xlfn.XLOOKUP(C470,Customers!$A$1:$A$1001,Customers!$B$1:$B$1001,,0)</f>
        <v>#NAME?</v>
      </c>
      <c r="G470" s="2" t="e">
        <f ca="1">IF(_xlfn.XLOOKUP(C470,Customers!$A$1:$A$1001,Customers!$C$1:$C$1001,,0)=0,"",_xlfn.XLOOKUP(C470,Customers!$A$1:$A$1001,Customers!$C$1:$C$1001,,0))</f>
        <v>#NAME?</v>
      </c>
      <c r="H470" s="2" t="e">
        <f ca="1">_xlfn.XLOOKUP(C470,Customers!$A$1:$A$1001,Customers!$G$1:$G$1001,,0)</f>
        <v>#NAME?</v>
      </c>
      <c r="I470" t="str">
        <f>INDEX(Products!$A$1:$G$49,MATCH(Orders!$D470,Products!$A$1:$A$49,0),MATCH(Orders!I$1,Products!$A$1:$G$1,0))</f>
        <v>Exc</v>
      </c>
      <c r="J470" t="str">
        <f>INDEX(Products!$A$1:$G$49,MATCH(Orders!$D470,Products!$A$1:$A$49,0),MATCH(Orders!J$1,Products!$A$1:$G$1,0))</f>
        <v>M</v>
      </c>
      <c r="K470" s="4">
        <f>INDEX(Products!$A$1:$G$49,MATCH(Orders!$D470,Products!$A$1:$A$49,0),MATCH(Orders!K$1,Products!$A$1:$G$1,0))</f>
        <v>1</v>
      </c>
      <c r="L470" s="5">
        <f>INDEX(Products!$A$1:$G$49,MATCH(Orders!$D470,Products!$A$1:$A$49,0),MATCH(Orders!L$1,Products!$A$1:$G$1,0))</f>
        <v>13.75</v>
      </c>
      <c r="M470" s="5">
        <f t="shared" si="21"/>
        <v>41.25</v>
      </c>
      <c r="N470" t="str">
        <f t="shared" si="22"/>
        <v>Excelsa</v>
      </c>
      <c r="O470" t="str">
        <f t="shared" si="23"/>
        <v>Medium</v>
      </c>
      <c r="P470" t="e">
        <f ca="1">_xlfn.XLOOKUP(Orders[[#This Row],[Customer ID]],Customers!$A$1:$A$1001,Customers!$I$1:$I$1001,,0)</f>
        <v>#NAME?</v>
      </c>
    </row>
    <row r="471" spans="1:16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e">
        <f ca="1">_xlfn.XLOOKUP(C471,Customers!$A$1:$A$1001,Customers!$B$1:$B$1001,,0)</f>
        <v>#NAME?</v>
      </c>
      <c r="G471" s="2" t="e">
        <f ca="1">IF(_xlfn.XLOOKUP(C471,Customers!$A$1:$A$1001,Customers!$C$1:$C$1001,,0)=0,"",_xlfn.XLOOKUP(C471,Customers!$A$1:$A$1001,Customers!$C$1:$C$1001,,0))</f>
        <v>#NAME?</v>
      </c>
      <c r="H471" s="2" t="e">
        <f ca="1">_xlfn.XLOOKUP(C471,Customers!$A$1:$A$1001,Customers!$G$1:$G$1001,,0)</f>
        <v>#NAME?</v>
      </c>
      <c r="I471" t="str">
        <f>INDEX(Products!$A$1:$G$49,MATCH(Orders!$D471,Products!$A$1:$A$49,0),MATCH(Orders!I$1,Products!$A$1:$G$1,0))</f>
        <v>Exc</v>
      </c>
      <c r="J471" t="str">
        <f>INDEX(Products!$A$1:$G$49,MATCH(Orders!$D471,Products!$A$1:$A$49,0),MATCH(Orders!J$1,Products!$A$1:$G$1,0))</f>
        <v>L</v>
      </c>
      <c r="K471" s="4">
        <f>INDEX(Products!$A$1:$G$49,MATCH(Orders!$D471,Products!$A$1:$A$49,0),MATCH(Orders!K$1,Products!$A$1:$G$1,0))</f>
        <v>0.2</v>
      </c>
      <c r="L471" s="5">
        <f>INDEX(Products!$A$1:$G$49,MATCH(Orders!$D471,Products!$A$1:$A$49,0),MATCH(Orders!L$1,Products!$A$1:$G$1,0))</f>
        <v>4.4550000000000001</v>
      </c>
      <c r="M471" s="5">
        <f t="shared" si="21"/>
        <v>22.274999999999999</v>
      </c>
      <c r="N471" t="str">
        <f t="shared" si="22"/>
        <v>Excelsa</v>
      </c>
      <c r="O471" t="str">
        <f t="shared" si="23"/>
        <v>Light</v>
      </c>
      <c r="P471" t="e">
        <f ca="1">_xlfn.XLOOKUP(Orders[[#This Row],[Customer ID]],Customers!$A$1:$A$1001,Customers!$I$1:$I$1001,,0)</f>
        <v>#NAME?</v>
      </c>
    </row>
    <row r="472" spans="1:16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e">
        <f ca="1">_xlfn.XLOOKUP(C472,Customers!$A$1:$A$1001,Customers!$B$1:$B$1001,,0)</f>
        <v>#NAME?</v>
      </c>
      <c r="G472" s="2" t="e">
        <f ca="1">IF(_xlfn.XLOOKUP(C472,Customers!$A$1:$A$1001,Customers!$C$1:$C$1001,,0)=0,"",_xlfn.XLOOKUP(C472,Customers!$A$1:$A$1001,Customers!$C$1:$C$1001,,0))</f>
        <v>#NAME?</v>
      </c>
      <c r="H472" s="2" t="e">
        <f ca="1">_xlfn.XLOOKUP(C472,Customers!$A$1:$A$1001,Customers!$G$1:$G$1001,,0)</f>
        <v>#NAME?</v>
      </c>
      <c r="I472" t="str">
        <f>INDEX(Products!$A$1:$G$49,MATCH(Orders!$D472,Products!$A$1:$A$49,0),MATCH(Orders!I$1,Products!$A$1:$G$1,0))</f>
        <v>Ara</v>
      </c>
      <c r="J472" t="str">
        <f>INDEX(Products!$A$1:$G$49,MATCH(Orders!$D472,Products!$A$1:$A$49,0),MATCH(Orders!J$1,Products!$A$1:$G$1,0))</f>
        <v>M</v>
      </c>
      <c r="K472" s="4">
        <f>INDEX(Products!$A$1:$G$49,MATCH(Orders!$D472,Products!$A$1:$A$49,0),MATCH(Orders!K$1,Products!$A$1:$G$1,0))</f>
        <v>0.5</v>
      </c>
      <c r="L472" s="5">
        <f>INDEX(Products!$A$1:$G$49,MATCH(Orders!$D472,Products!$A$1:$A$49,0),MATCH(Orders!L$1,Products!$A$1:$G$1,0))</f>
        <v>6.75</v>
      </c>
      <c r="M472" s="5">
        <f t="shared" si="21"/>
        <v>6.75</v>
      </c>
      <c r="N472" t="str">
        <f t="shared" si="22"/>
        <v>Arabica</v>
      </c>
      <c r="O472" t="str">
        <f t="shared" si="23"/>
        <v>Medium</v>
      </c>
      <c r="P472" t="e">
        <f ca="1">_xlfn.XLOOKUP(Orders[[#This Row],[Customer ID]],Customers!$A$1:$A$1001,Customers!$I$1:$I$1001,,0)</f>
        <v>#NAME?</v>
      </c>
    </row>
    <row r="473" spans="1:16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e">
        <f ca="1">_xlfn.XLOOKUP(C473,Customers!$A$1:$A$1001,Customers!$B$1:$B$1001,,0)</f>
        <v>#NAME?</v>
      </c>
      <c r="G473" s="2" t="e">
        <f ca="1">IF(_xlfn.XLOOKUP(C473,Customers!$A$1:$A$1001,Customers!$C$1:$C$1001,,0)=0,"",_xlfn.XLOOKUP(C473,Customers!$A$1:$A$1001,Customers!$C$1:$C$1001,,0))</f>
        <v>#NAME?</v>
      </c>
      <c r="H473" s="2" t="e">
        <f ca="1">_xlfn.XLOOKUP(C473,Customers!$A$1:$A$1001,Customers!$G$1:$G$1001,,0)</f>
        <v>#NAME?</v>
      </c>
      <c r="I473" t="str">
        <f>INDEX(Products!$A$1:$G$49,MATCH(Orders!$D473,Products!$A$1:$A$49,0),MATCH(Orders!I$1,Products!$A$1:$G$1,0))</f>
        <v>Lib</v>
      </c>
      <c r="J473" t="str">
        <f>INDEX(Products!$A$1:$G$49,MATCH(Orders!$D473,Products!$A$1:$A$49,0),MATCH(Orders!J$1,Products!$A$1:$G$1,0))</f>
        <v>M</v>
      </c>
      <c r="K473" s="4">
        <f>INDEX(Products!$A$1:$G$49,MATCH(Orders!$D473,Products!$A$1:$A$49,0),MATCH(Orders!K$1,Products!$A$1:$G$1,0))</f>
        <v>2.5</v>
      </c>
      <c r="L473" s="5">
        <f>INDEX(Products!$A$1:$G$49,MATCH(Orders!$D473,Products!$A$1:$A$49,0),MATCH(Orders!L$1,Products!$A$1:$G$1,0))</f>
        <v>33.464999999999996</v>
      </c>
      <c r="M473" s="5">
        <f t="shared" si="21"/>
        <v>133.85999999999999</v>
      </c>
      <c r="N473" t="str">
        <f t="shared" si="22"/>
        <v>Liberica</v>
      </c>
      <c r="O473" t="str">
        <f t="shared" si="23"/>
        <v>Medium</v>
      </c>
      <c r="P473" t="e">
        <f ca="1">_xlfn.XLOOKUP(Orders[[#This Row],[Customer ID]],Customers!$A$1:$A$1001,Customers!$I$1:$I$1001,,0)</f>
        <v>#NAME?</v>
      </c>
    </row>
    <row r="474" spans="1:16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e">
        <f ca="1">_xlfn.XLOOKUP(C474,Customers!$A$1:$A$1001,Customers!$B$1:$B$1001,,0)</f>
        <v>#NAME?</v>
      </c>
      <c r="G474" s="2" t="e">
        <f ca="1">IF(_xlfn.XLOOKUP(C474,Customers!$A$1:$A$1001,Customers!$C$1:$C$1001,,0)=0,"",_xlfn.XLOOKUP(C474,Customers!$A$1:$A$1001,Customers!$C$1:$C$1001,,0))</f>
        <v>#NAME?</v>
      </c>
      <c r="H474" s="2" t="e">
        <f ca="1">_xlfn.XLOOKUP(C474,Customers!$A$1:$A$1001,Customers!$G$1:$G$1001,,0)</f>
        <v>#NAME?</v>
      </c>
      <c r="I474" t="str">
        <f>INDEX(Products!$A$1:$G$49,MATCH(Orders!$D474,Products!$A$1:$A$49,0),MATCH(Orders!I$1,Products!$A$1:$G$1,0))</f>
        <v>Ara</v>
      </c>
      <c r="J474" t="str">
        <f>INDEX(Products!$A$1:$G$49,MATCH(Orders!$D474,Products!$A$1:$A$49,0),MATCH(Orders!J$1,Products!$A$1:$G$1,0))</f>
        <v>D</v>
      </c>
      <c r="K474" s="4">
        <f>INDEX(Products!$A$1:$G$49,MATCH(Orders!$D474,Products!$A$1:$A$49,0),MATCH(Orders!K$1,Products!$A$1:$G$1,0))</f>
        <v>0.2</v>
      </c>
      <c r="L474" s="5">
        <f>INDEX(Products!$A$1:$G$49,MATCH(Orders!$D474,Products!$A$1:$A$49,0),MATCH(Orders!L$1,Products!$A$1:$G$1,0))</f>
        <v>2.9849999999999999</v>
      </c>
      <c r="M474" s="5">
        <f t="shared" si="21"/>
        <v>5.97</v>
      </c>
      <c r="N474" t="str">
        <f t="shared" si="22"/>
        <v>Arabica</v>
      </c>
      <c r="O474" t="str">
        <f t="shared" si="23"/>
        <v>Dark</v>
      </c>
      <c r="P474" t="e">
        <f ca="1">_xlfn.XLOOKUP(Orders[[#This Row],[Customer ID]],Customers!$A$1:$A$1001,Customers!$I$1:$I$1001,,0)</f>
        <v>#NAME?</v>
      </c>
    </row>
    <row r="475" spans="1:16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e">
        <f ca="1">_xlfn.XLOOKUP(C475,Customers!$A$1:$A$1001,Customers!$B$1:$B$1001,,0)</f>
        <v>#NAME?</v>
      </c>
      <c r="G475" s="2" t="e">
        <f ca="1">IF(_xlfn.XLOOKUP(C475,Customers!$A$1:$A$1001,Customers!$C$1:$C$1001,,0)=0,"",_xlfn.XLOOKUP(C475,Customers!$A$1:$A$1001,Customers!$C$1:$C$1001,,0))</f>
        <v>#NAME?</v>
      </c>
      <c r="H475" s="2" t="e">
        <f ca="1">_xlfn.XLOOKUP(C475,Customers!$A$1:$A$1001,Customers!$G$1:$G$1001,,0)</f>
        <v>#NAME?</v>
      </c>
      <c r="I475" t="str">
        <f>INDEX(Products!$A$1:$G$49,MATCH(Orders!$D475,Products!$A$1:$A$49,0),MATCH(Orders!I$1,Products!$A$1:$G$1,0))</f>
        <v>Ara</v>
      </c>
      <c r="J475" t="str">
        <f>INDEX(Products!$A$1:$G$49,MATCH(Orders!$D475,Products!$A$1:$A$49,0),MATCH(Orders!J$1,Products!$A$1:$G$1,0))</f>
        <v>L</v>
      </c>
      <c r="K475" s="4">
        <f>INDEX(Products!$A$1:$G$49,MATCH(Orders!$D475,Products!$A$1:$A$49,0),MATCH(Orders!K$1,Products!$A$1:$G$1,0))</f>
        <v>1</v>
      </c>
      <c r="L475" s="5">
        <f>INDEX(Products!$A$1:$G$49,MATCH(Orders!$D475,Products!$A$1:$A$49,0),MATCH(Orders!L$1,Products!$A$1:$G$1,0))</f>
        <v>12.95</v>
      </c>
      <c r="M475" s="5">
        <f t="shared" si="21"/>
        <v>25.9</v>
      </c>
      <c r="N475" t="str">
        <f t="shared" si="22"/>
        <v>Arabica</v>
      </c>
      <c r="O475" t="str">
        <f t="shared" si="23"/>
        <v>Light</v>
      </c>
      <c r="P475" t="e">
        <f ca="1">_xlfn.XLOOKUP(Orders[[#This Row],[Customer ID]],Customers!$A$1:$A$1001,Customers!$I$1:$I$1001,,0)</f>
        <v>#NAME?</v>
      </c>
    </row>
    <row r="476" spans="1:16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e">
        <f ca="1">_xlfn.XLOOKUP(C476,Customers!$A$1:$A$1001,Customers!$B$1:$B$1001,,0)</f>
        <v>#NAME?</v>
      </c>
      <c r="G476" s="2" t="e">
        <f ca="1">IF(_xlfn.XLOOKUP(C476,Customers!$A$1:$A$1001,Customers!$C$1:$C$1001,,0)=0,"",_xlfn.XLOOKUP(C476,Customers!$A$1:$A$1001,Customers!$C$1:$C$1001,,0))</f>
        <v>#NAME?</v>
      </c>
      <c r="H476" s="2" t="e">
        <f ca="1">_xlfn.XLOOKUP(C476,Customers!$A$1:$A$1001,Customers!$G$1:$G$1001,,0)</f>
        <v>#NAME?</v>
      </c>
      <c r="I476" t="str">
        <f>INDEX(Products!$A$1:$G$49,MATCH(Orders!$D476,Products!$A$1:$A$49,0),MATCH(Orders!I$1,Products!$A$1:$G$1,0))</f>
        <v>Exc</v>
      </c>
      <c r="J476" t="str">
        <f>INDEX(Products!$A$1:$G$49,MATCH(Orders!$D476,Products!$A$1:$A$49,0),MATCH(Orders!J$1,Products!$A$1:$G$1,0))</f>
        <v>M</v>
      </c>
      <c r="K476" s="4">
        <f>INDEX(Products!$A$1:$G$49,MATCH(Orders!$D476,Products!$A$1:$A$49,0),MATCH(Orders!K$1,Products!$A$1:$G$1,0))</f>
        <v>2.5</v>
      </c>
      <c r="L476" s="5">
        <f>INDEX(Products!$A$1:$G$49,MATCH(Orders!$D476,Products!$A$1:$A$49,0),MATCH(Orders!L$1,Products!$A$1:$G$1,0))</f>
        <v>31.624999999999996</v>
      </c>
      <c r="M476" s="5">
        <f t="shared" si="21"/>
        <v>31.624999999999996</v>
      </c>
      <c r="N476" t="str">
        <f t="shared" si="22"/>
        <v>Excelsa</v>
      </c>
      <c r="O476" t="str">
        <f t="shared" si="23"/>
        <v>Medium</v>
      </c>
      <c r="P476" t="e">
        <f ca="1">_xlfn.XLOOKUP(Orders[[#This Row],[Customer ID]],Customers!$A$1:$A$1001,Customers!$I$1:$I$1001,,0)</f>
        <v>#NAME?</v>
      </c>
    </row>
    <row r="477" spans="1:16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e">
        <f ca="1">_xlfn.XLOOKUP(C477,Customers!$A$1:$A$1001,Customers!$B$1:$B$1001,,0)</f>
        <v>#NAME?</v>
      </c>
      <c r="G477" s="2" t="e">
        <f ca="1">IF(_xlfn.XLOOKUP(C477,Customers!$A$1:$A$1001,Customers!$C$1:$C$1001,,0)=0,"",_xlfn.XLOOKUP(C477,Customers!$A$1:$A$1001,Customers!$C$1:$C$1001,,0))</f>
        <v>#NAME?</v>
      </c>
      <c r="H477" s="2" t="e">
        <f ca="1">_xlfn.XLOOKUP(C477,Customers!$A$1:$A$1001,Customers!$G$1:$G$1001,,0)</f>
        <v>#NAME?</v>
      </c>
      <c r="I477" t="str">
        <f>INDEX(Products!$A$1:$G$49,MATCH(Orders!$D477,Products!$A$1:$A$49,0),MATCH(Orders!I$1,Products!$A$1:$G$1,0))</f>
        <v>Lib</v>
      </c>
      <c r="J477" t="str">
        <f>INDEX(Products!$A$1:$G$49,MATCH(Orders!$D477,Products!$A$1:$A$49,0),MATCH(Orders!J$1,Products!$A$1:$G$1,0))</f>
        <v>M</v>
      </c>
      <c r="K477" s="4">
        <f>INDEX(Products!$A$1:$G$49,MATCH(Orders!$D477,Products!$A$1:$A$49,0),MATCH(Orders!K$1,Products!$A$1:$G$1,0))</f>
        <v>0.2</v>
      </c>
      <c r="L477" s="5">
        <f>INDEX(Products!$A$1:$G$49,MATCH(Orders!$D477,Products!$A$1:$A$49,0),MATCH(Orders!L$1,Products!$A$1:$G$1,0))</f>
        <v>4.3650000000000002</v>
      </c>
      <c r="M477" s="5">
        <f t="shared" si="21"/>
        <v>8.73</v>
      </c>
      <c r="N477" t="str">
        <f t="shared" si="22"/>
        <v>Liberica</v>
      </c>
      <c r="O477" t="str">
        <f t="shared" si="23"/>
        <v>Medium</v>
      </c>
      <c r="P477" t="e">
        <f ca="1">_xlfn.XLOOKUP(Orders[[#This Row],[Customer ID]],Customers!$A$1:$A$1001,Customers!$I$1:$I$1001,,0)</f>
        <v>#NAME?</v>
      </c>
    </row>
    <row r="478" spans="1:16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e">
        <f ca="1">_xlfn.XLOOKUP(C478,Customers!$A$1:$A$1001,Customers!$B$1:$B$1001,,0)</f>
        <v>#NAME?</v>
      </c>
      <c r="G478" s="2" t="e">
        <f ca="1">IF(_xlfn.XLOOKUP(C478,Customers!$A$1:$A$1001,Customers!$C$1:$C$1001,,0)=0,"",_xlfn.XLOOKUP(C478,Customers!$A$1:$A$1001,Customers!$C$1:$C$1001,,0))</f>
        <v>#NAME?</v>
      </c>
      <c r="H478" s="2" t="e">
        <f ca="1">_xlfn.XLOOKUP(C478,Customers!$A$1:$A$1001,Customers!$G$1:$G$1001,,0)</f>
        <v>#NAME?</v>
      </c>
      <c r="I478" t="str">
        <f>INDEX(Products!$A$1:$G$49,MATCH(Orders!$D478,Products!$A$1:$A$49,0),MATCH(Orders!I$1,Products!$A$1:$G$1,0))</f>
        <v>Exc</v>
      </c>
      <c r="J478" t="str">
        <f>INDEX(Products!$A$1:$G$49,MATCH(Orders!$D478,Products!$A$1:$A$49,0),MATCH(Orders!J$1,Products!$A$1:$G$1,0))</f>
        <v>L</v>
      </c>
      <c r="K478" s="4">
        <f>INDEX(Products!$A$1:$G$49,MATCH(Orders!$D478,Products!$A$1:$A$49,0),MATCH(Orders!K$1,Products!$A$1:$G$1,0))</f>
        <v>0.2</v>
      </c>
      <c r="L478" s="5">
        <f>INDEX(Products!$A$1:$G$49,MATCH(Orders!$D478,Products!$A$1:$A$49,0),MATCH(Orders!L$1,Products!$A$1:$G$1,0))</f>
        <v>4.4550000000000001</v>
      </c>
      <c r="M478" s="5">
        <f t="shared" si="21"/>
        <v>26.73</v>
      </c>
      <c r="N478" t="str">
        <f t="shared" si="22"/>
        <v>Excelsa</v>
      </c>
      <c r="O478" t="str">
        <f t="shared" si="23"/>
        <v>Light</v>
      </c>
      <c r="P478" t="e">
        <f ca="1">_xlfn.XLOOKUP(Orders[[#This Row],[Customer ID]],Customers!$A$1:$A$1001,Customers!$I$1:$I$1001,,0)</f>
        <v>#NAME?</v>
      </c>
    </row>
    <row r="479" spans="1:16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e">
        <f ca="1">_xlfn.XLOOKUP(C479,Customers!$A$1:$A$1001,Customers!$B$1:$B$1001,,0)</f>
        <v>#NAME?</v>
      </c>
      <c r="G479" s="2" t="e">
        <f ca="1">IF(_xlfn.XLOOKUP(C479,Customers!$A$1:$A$1001,Customers!$C$1:$C$1001,,0)=0,"",_xlfn.XLOOKUP(C479,Customers!$A$1:$A$1001,Customers!$C$1:$C$1001,,0))</f>
        <v>#NAME?</v>
      </c>
      <c r="H479" s="2" t="e">
        <f ca="1">_xlfn.XLOOKUP(C479,Customers!$A$1:$A$1001,Customers!$G$1:$G$1001,,0)</f>
        <v>#NAME?</v>
      </c>
      <c r="I479" t="str">
        <f>INDEX(Products!$A$1:$G$49,MATCH(Orders!$D479,Products!$A$1:$A$49,0),MATCH(Orders!I$1,Products!$A$1:$G$1,0))</f>
        <v>Lib</v>
      </c>
      <c r="J479" t="str">
        <f>INDEX(Products!$A$1:$G$49,MATCH(Orders!$D479,Products!$A$1:$A$49,0),MATCH(Orders!J$1,Products!$A$1:$G$1,0))</f>
        <v>M</v>
      </c>
      <c r="K479" s="4">
        <f>INDEX(Products!$A$1:$G$49,MATCH(Orders!$D479,Products!$A$1:$A$49,0),MATCH(Orders!K$1,Products!$A$1:$G$1,0))</f>
        <v>0.2</v>
      </c>
      <c r="L479" s="5">
        <f>INDEX(Products!$A$1:$G$49,MATCH(Orders!$D479,Products!$A$1:$A$49,0),MATCH(Orders!L$1,Products!$A$1:$G$1,0))</f>
        <v>4.3650000000000002</v>
      </c>
      <c r="M479" s="5">
        <f t="shared" si="21"/>
        <v>26.19</v>
      </c>
      <c r="N479" t="str">
        <f t="shared" si="22"/>
        <v>Liberica</v>
      </c>
      <c r="O479" t="str">
        <f t="shared" si="23"/>
        <v>Medium</v>
      </c>
      <c r="P479" t="e">
        <f ca="1">_xlfn.XLOOKUP(Orders[[#This Row],[Customer ID]],Customers!$A$1:$A$1001,Customers!$I$1:$I$1001,,0)</f>
        <v>#NAME?</v>
      </c>
    </row>
    <row r="480" spans="1:16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e">
        <f ca="1">_xlfn.XLOOKUP(C480,Customers!$A$1:$A$1001,Customers!$B$1:$B$1001,,0)</f>
        <v>#NAME?</v>
      </c>
      <c r="G480" s="2" t="e">
        <f ca="1">IF(_xlfn.XLOOKUP(C480,Customers!$A$1:$A$1001,Customers!$C$1:$C$1001,,0)=0,"",_xlfn.XLOOKUP(C480,Customers!$A$1:$A$1001,Customers!$C$1:$C$1001,,0))</f>
        <v>#NAME?</v>
      </c>
      <c r="H480" s="2" t="e">
        <f ca="1">_xlfn.XLOOKUP(C480,Customers!$A$1:$A$1001,Customers!$G$1:$G$1001,,0)</f>
        <v>#NAME?</v>
      </c>
      <c r="I480" t="str">
        <f>INDEX(Products!$A$1:$G$49,MATCH(Orders!$D480,Products!$A$1:$A$49,0),MATCH(Orders!I$1,Products!$A$1:$G$1,0))</f>
        <v>Rob</v>
      </c>
      <c r="J480" t="str">
        <f>INDEX(Products!$A$1:$G$49,MATCH(Orders!$D480,Products!$A$1:$A$49,0),MATCH(Orders!J$1,Products!$A$1:$G$1,0))</f>
        <v>D</v>
      </c>
      <c r="K480" s="4">
        <f>INDEX(Products!$A$1:$G$49,MATCH(Orders!$D480,Products!$A$1:$A$49,0),MATCH(Orders!K$1,Products!$A$1:$G$1,0))</f>
        <v>1</v>
      </c>
      <c r="L480" s="5">
        <f>INDEX(Products!$A$1:$G$49,MATCH(Orders!$D480,Products!$A$1:$A$49,0),MATCH(Orders!L$1,Products!$A$1:$G$1,0))</f>
        <v>8.9499999999999993</v>
      </c>
      <c r="M480" s="5">
        <f t="shared" si="21"/>
        <v>53.699999999999996</v>
      </c>
      <c r="N480" t="str">
        <f t="shared" si="22"/>
        <v>Robusta</v>
      </c>
      <c r="O480" t="str">
        <f t="shared" si="23"/>
        <v>Dark</v>
      </c>
      <c r="P480" t="e">
        <f ca="1">_xlfn.XLOOKUP(Orders[[#This Row],[Customer ID]],Customers!$A$1:$A$1001,Customers!$I$1:$I$1001,,0)</f>
        <v>#NAME?</v>
      </c>
    </row>
    <row r="481" spans="1:16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e">
        <f ca="1">_xlfn.XLOOKUP(C481,Customers!$A$1:$A$1001,Customers!$B$1:$B$1001,,0)</f>
        <v>#NAME?</v>
      </c>
      <c r="G481" s="2" t="e">
        <f ca="1">IF(_xlfn.XLOOKUP(C481,Customers!$A$1:$A$1001,Customers!$C$1:$C$1001,,0)=0,"",_xlfn.XLOOKUP(C481,Customers!$A$1:$A$1001,Customers!$C$1:$C$1001,,0))</f>
        <v>#NAME?</v>
      </c>
      <c r="H481" s="2" t="e">
        <f ca="1">_xlfn.XLOOKUP(C481,Customers!$A$1:$A$1001,Customers!$G$1:$G$1001,,0)</f>
        <v>#NAME?</v>
      </c>
      <c r="I481" t="str">
        <f>INDEX(Products!$A$1:$G$49,MATCH(Orders!$D481,Products!$A$1:$A$49,0),MATCH(Orders!I$1,Products!$A$1:$G$1,0))</f>
        <v>Exc</v>
      </c>
      <c r="J481" t="str">
        <f>INDEX(Products!$A$1:$G$49,MATCH(Orders!$D481,Products!$A$1:$A$49,0),MATCH(Orders!J$1,Products!$A$1:$G$1,0))</f>
        <v>M</v>
      </c>
      <c r="K481" s="4">
        <f>INDEX(Products!$A$1:$G$49,MATCH(Orders!$D481,Products!$A$1:$A$49,0),MATCH(Orders!K$1,Products!$A$1:$G$1,0))</f>
        <v>2.5</v>
      </c>
      <c r="L481" s="5">
        <f>INDEX(Products!$A$1:$G$49,MATCH(Orders!$D481,Products!$A$1:$A$49,0),MATCH(Orders!L$1,Products!$A$1:$G$1,0))</f>
        <v>31.624999999999996</v>
      </c>
      <c r="M481" s="5">
        <f t="shared" si="21"/>
        <v>126.49999999999999</v>
      </c>
      <c r="N481" t="str">
        <f t="shared" si="22"/>
        <v>Excelsa</v>
      </c>
      <c r="O481" t="str">
        <f t="shared" si="23"/>
        <v>Medium</v>
      </c>
      <c r="P481" t="e">
        <f ca="1">_xlfn.XLOOKUP(Orders[[#This Row],[Customer ID]],Customers!$A$1:$A$1001,Customers!$I$1:$I$1001,,0)</f>
        <v>#NAME?</v>
      </c>
    </row>
    <row r="482" spans="1:16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e">
        <f ca="1">_xlfn.XLOOKUP(C482,Customers!$A$1:$A$1001,Customers!$B$1:$B$1001,,0)</f>
        <v>#NAME?</v>
      </c>
      <c r="G482" s="2" t="e">
        <f ca="1">IF(_xlfn.XLOOKUP(C482,Customers!$A$1:$A$1001,Customers!$C$1:$C$1001,,0)=0,"",_xlfn.XLOOKUP(C482,Customers!$A$1:$A$1001,Customers!$C$1:$C$1001,,0))</f>
        <v>#NAME?</v>
      </c>
      <c r="H482" s="2" t="e">
        <f ca="1">_xlfn.XLOOKUP(C482,Customers!$A$1:$A$1001,Customers!$G$1:$G$1001,,0)</f>
        <v>#NAME?</v>
      </c>
      <c r="I482" t="str">
        <f>INDEX(Products!$A$1:$G$49,MATCH(Orders!$D482,Products!$A$1:$A$49,0),MATCH(Orders!I$1,Products!$A$1:$G$1,0))</f>
        <v>Exc</v>
      </c>
      <c r="J482" t="str">
        <f>INDEX(Products!$A$1:$G$49,MATCH(Orders!$D482,Products!$A$1:$A$49,0),MATCH(Orders!J$1,Products!$A$1:$G$1,0))</f>
        <v>M</v>
      </c>
      <c r="K482" s="4">
        <f>INDEX(Products!$A$1:$G$49,MATCH(Orders!$D482,Products!$A$1:$A$49,0),MATCH(Orders!K$1,Products!$A$1:$G$1,0))</f>
        <v>0.2</v>
      </c>
      <c r="L482" s="5">
        <f>INDEX(Products!$A$1:$G$49,MATCH(Orders!$D482,Products!$A$1:$A$49,0),MATCH(Orders!L$1,Products!$A$1:$G$1,0))</f>
        <v>4.125</v>
      </c>
      <c r="M482" s="5">
        <f t="shared" si="21"/>
        <v>4.125</v>
      </c>
      <c r="N482" t="str">
        <f t="shared" si="22"/>
        <v>Excelsa</v>
      </c>
      <c r="O482" t="str">
        <f t="shared" si="23"/>
        <v>Medium</v>
      </c>
      <c r="P482" t="e">
        <f ca="1">_xlfn.XLOOKUP(Orders[[#This Row],[Customer ID]],Customers!$A$1:$A$1001,Customers!$I$1:$I$1001,,0)</f>
        <v>#NAME?</v>
      </c>
    </row>
    <row r="483" spans="1:16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e">
        <f ca="1">_xlfn.XLOOKUP(C483,Customers!$A$1:$A$1001,Customers!$B$1:$B$1001,,0)</f>
        <v>#NAME?</v>
      </c>
      <c r="G483" s="2" t="e">
        <f ca="1">IF(_xlfn.XLOOKUP(C483,Customers!$A$1:$A$1001,Customers!$C$1:$C$1001,,0)=0,"",_xlfn.XLOOKUP(C483,Customers!$A$1:$A$1001,Customers!$C$1:$C$1001,,0))</f>
        <v>#NAME?</v>
      </c>
      <c r="H483" s="2" t="e">
        <f ca="1">_xlfn.XLOOKUP(C483,Customers!$A$1:$A$1001,Customers!$G$1:$G$1001,,0)</f>
        <v>#NAME?</v>
      </c>
      <c r="I483" t="str">
        <f>INDEX(Products!$A$1:$G$49,MATCH(Orders!$D483,Products!$A$1:$A$49,0),MATCH(Orders!I$1,Products!$A$1:$G$1,0))</f>
        <v>Rob</v>
      </c>
      <c r="J483" t="str">
        <f>INDEX(Products!$A$1:$G$49,MATCH(Orders!$D483,Products!$A$1:$A$49,0),MATCH(Orders!J$1,Products!$A$1:$G$1,0))</f>
        <v>L</v>
      </c>
      <c r="K483" s="4">
        <f>INDEX(Products!$A$1:$G$49,MATCH(Orders!$D483,Products!$A$1:$A$49,0),MATCH(Orders!K$1,Products!$A$1:$G$1,0))</f>
        <v>1</v>
      </c>
      <c r="L483" s="5">
        <f>INDEX(Products!$A$1:$G$49,MATCH(Orders!$D483,Products!$A$1:$A$49,0),MATCH(Orders!L$1,Products!$A$1:$G$1,0))</f>
        <v>11.95</v>
      </c>
      <c r="M483" s="5">
        <f t="shared" si="21"/>
        <v>23.9</v>
      </c>
      <c r="N483" t="str">
        <f t="shared" si="22"/>
        <v>Robusta</v>
      </c>
      <c r="O483" t="str">
        <f t="shared" si="23"/>
        <v>Light</v>
      </c>
      <c r="P483" t="e">
        <f ca="1">_xlfn.XLOOKUP(Orders[[#This Row],[Customer ID]],Customers!$A$1:$A$1001,Customers!$I$1:$I$1001,,0)</f>
        <v>#NAME?</v>
      </c>
    </row>
    <row r="484" spans="1:16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e">
        <f ca="1">_xlfn.XLOOKUP(C484,Customers!$A$1:$A$1001,Customers!$B$1:$B$1001,,0)</f>
        <v>#NAME?</v>
      </c>
      <c r="G484" s="2" t="e">
        <f ca="1">IF(_xlfn.XLOOKUP(C484,Customers!$A$1:$A$1001,Customers!$C$1:$C$1001,,0)=0,"",_xlfn.XLOOKUP(C484,Customers!$A$1:$A$1001,Customers!$C$1:$C$1001,,0))</f>
        <v>#NAME?</v>
      </c>
      <c r="H484" s="2" t="e">
        <f ca="1">_xlfn.XLOOKUP(C484,Customers!$A$1:$A$1001,Customers!$G$1:$G$1001,,0)</f>
        <v>#NAME?</v>
      </c>
      <c r="I484" t="str">
        <f>INDEX(Products!$A$1:$G$49,MATCH(Orders!$D484,Products!$A$1:$A$49,0),MATCH(Orders!I$1,Products!$A$1:$G$1,0))</f>
        <v>Exc</v>
      </c>
      <c r="J484" t="str">
        <f>INDEX(Products!$A$1:$G$49,MATCH(Orders!$D484,Products!$A$1:$A$49,0),MATCH(Orders!J$1,Products!$A$1:$G$1,0))</f>
        <v>D</v>
      </c>
      <c r="K484" s="4">
        <f>INDEX(Products!$A$1:$G$49,MATCH(Orders!$D484,Products!$A$1:$A$49,0),MATCH(Orders!K$1,Products!$A$1:$G$1,0))</f>
        <v>2.5</v>
      </c>
      <c r="L484" s="5">
        <f>INDEX(Products!$A$1:$G$49,MATCH(Orders!$D484,Products!$A$1:$A$49,0),MATCH(Orders!L$1,Products!$A$1:$G$1,0))</f>
        <v>27.945</v>
      </c>
      <c r="M484" s="5">
        <f t="shared" si="21"/>
        <v>139.72499999999999</v>
      </c>
      <c r="N484" t="str">
        <f t="shared" si="22"/>
        <v>Excelsa</v>
      </c>
      <c r="O484" t="str">
        <f t="shared" si="23"/>
        <v>Dark</v>
      </c>
      <c r="P484" t="e">
        <f ca="1">_xlfn.XLOOKUP(Orders[[#This Row],[Customer ID]],Customers!$A$1:$A$1001,Customers!$I$1:$I$1001,,0)</f>
        <v>#NAME?</v>
      </c>
    </row>
    <row r="485" spans="1:16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e">
        <f ca="1">_xlfn.XLOOKUP(C485,Customers!$A$1:$A$1001,Customers!$B$1:$B$1001,,0)</f>
        <v>#NAME?</v>
      </c>
      <c r="G485" s="2" t="e">
        <f ca="1">IF(_xlfn.XLOOKUP(C485,Customers!$A$1:$A$1001,Customers!$C$1:$C$1001,,0)=0,"",_xlfn.XLOOKUP(C485,Customers!$A$1:$A$1001,Customers!$C$1:$C$1001,,0))</f>
        <v>#NAME?</v>
      </c>
      <c r="H485" s="2" t="e">
        <f ca="1">_xlfn.XLOOKUP(C485,Customers!$A$1:$A$1001,Customers!$G$1:$G$1001,,0)</f>
        <v>#NAME?</v>
      </c>
      <c r="I485" t="str">
        <f>INDEX(Products!$A$1:$G$49,MATCH(Orders!$D485,Products!$A$1:$A$49,0),MATCH(Orders!I$1,Products!$A$1:$G$1,0))</f>
        <v>Lib</v>
      </c>
      <c r="J485" t="str">
        <f>INDEX(Products!$A$1:$G$49,MATCH(Orders!$D485,Products!$A$1:$A$49,0),MATCH(Orders!J$1,Products!$A$1:$G$1,0))</f>
        <v>D</v>
      </c>
      <c r="K485" s="4">
        <f>INDEX(Products!$A$1:$G$49,MATCH(Orders!$D485,Products!$A$1:$A$49,0),MATCH(Orders!K$1,Products!$A$1:$G$1,0))</f>
        <v>2.5</v>
      </c>
      <c r="L485" s="5">
        <f>INDEX(Products!$A$1:$G$49,MATCH(Orders!$D485,Products!$A$1:$A$49,0),MATCH(Orders!L$1,Products!$A$1:$G$1,0))</f>
        <v>29.784999999999997</v>
      </c>
      <c r="M485" s="5">
        <f t="shared" si="21"/>
        <v>59.569999999999993</v>
      </c>
      <c r="N485" t="str">
        <f t="shared" si="22"/>
        <v>Liberica</v>
      </c>
      <c r="O485" t="str">
        <f t="shared" si="23"/>
        <v>Dark</v>
      </c>
      <c r="P485" t="e">
        <f ca="1">_xlfn.XLOOKUP(Orders[[#This Row],[Customer ID]],Customers!$A$1:$A$1001,Customers!$I$1:$I$1001,,0)</f>
        <v>#NAME?</v>
      </c>
    </row>
    <row r="486" spans="1:16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e">
        <f ca="1">_xlfn.XLOOKUP(C486,Customers!$A$1:$A$1001,Customers!$B$1:$B$1001,,0)</f>
        <v>#NAME?</v>
      </c>
      <c r="G486" s="2" t="e">
        <f ca="1">IF(_xlfn.XLOOKUP(C486,Customers!$A$1:$A$1001,Customers!$C$1:$C$1001,,0)=0,"",_xlfn.XLOOKUP(C486,Customers!$A$1:$A$1001,Customers!$C$1:$C$1001,,0))</f>
        <v>#NAME?</v>
      </c>
      <c r="H486" s="2" t="e">
        <f ca="1">_xlfn.XLOOKUP(C486,Customers!$A$1:$A$1001,Customers!$G$1:$G$1001,,0)</f>
        <v>#NAME?</v>
      </c>
      <c r="I486" t="str">
        <f>INDEX(Products!$A$1:$G$49,MATCH(Orders!$D486,Products!$A$1:$A$49,0),MATCH(Orders!I$1,Products!$A$1:$G$1,0))</f>
        <v>Lib</v>
      </c>
      <c r="J486" t="str">
        <f>INDEX(Products!$A$1:$G$49,MATCH(Orders!$D486,Products!$A$1:$A$49,0),MATCH(Orders!J$1,Products!$A$1:$G$1,0))</f>
        <v>L</v>
      </c>
      <c r="K486" s="4">
        <f>INDEX(Products!$A$1:$G$49,MATCH(Orders!$D486,Products!$A$1:$A$49,0),MATCH(Orders!K$1,Products!$A$1:$G$1,0))</f>
        <v>0.5</v>
      </c>
      <c r="L486" s="5">
        <f>INDEX(Products!$A$1:$G$49,MATCH(Orders!$D486,Products!$A$1:$A$49,0),MATCH(Orders!L$1,Products!$A$1:$G$1,0))</f>
        <v>9.51</v>
      </c>
      <c r="M486" s="5">
        <f t="shared" si="21"/>
        <v>57.06</v>
      </c>
      <c r="N486" t="str">
        <f t="shared" si="22"/>
        <v>Liberica</v>
      </c>
      <c r="O486" t="str">
        <f t="shared" si="23"/>
        <v>Light</v>
      </c>
      <c r="P486" t="e">
        <f ca="1">_xlfn.XLOOKUP(Orders[[#This Row],[Customer ID]],Customers!$A$1:$A$1001,Customers!$I$1:$I$1001,,0)</f>
        <v>#NAME?</v>
      </c>
    </row>
    <row r="487" spans="1:16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e">
        <f ca="1">_xlfn.XLOOKUP(C487,Customers!$A$1:$A$1001,Customers!$B$1:$B$1001,,0)</f>
        <v>#NAME?</v>
      </c>
      <c r="G487" s="2" t="e">
        <f ca="1">IF(_xlfn.XLOOKUP(C487,Customers!$A$1:$A$1001,Customers!$C$1:$C$1001,,0)=0,"",_xlfn.XLOOKUP(C487,Customers!$A$1:$A$1001,Customers!$C$1:$C$1001,,0))</f>
        <v>#NAME?</v>
      </c>
      <c r="H487" s="2" t="e">
        <f ca="1">_xlfn.XLOOKUP(C487,Customers!$A$1:$A$1001,Customers!$G$1:$G$1001,,0)</f>
        <v>#NAME?</v>
      </c>
      <c r="I487" t="str">
        <f>INDEX(Products!$A$1:$G$49,MATCH(Orders!$D487,Products!$A$1:$A$49,0),MATCH(Orders!I$1,Products!$A$1:$G$1,0))</f>
        <v>Rob</v>
      </c>
      <c r="J487" t="str">
        <f>INDEX(Products!$A$1:$G$49,MATCH(Orders!$D487,Products!$A$1:$A$49,0),MATCH(Orders!J$1,Products!$A$1:$G$1,0))</f>
        <v>L</v>
      </c>
      <c r="K487" s="4">
        <f>INDEX(Products!$A$1:$G$49,MATCH(Orders!$D487,Products!$A$1:$A$49,0),MATCH(Orders!K$1,Products!$A$1:$G$1,0))</f>
        <v>0.2</v>
      </c>
      <c r="L487" s="5">
        <f>INDEX(Products!$A$1:$G$49,MATCH(Orders!$D487,Products!$A$1:$A$49,0),MATCH(Orders!L$1,Products!$A$1:$G$1,0))</f>
        <v>3.5849999999999995</v>
      </c>
      <c r="M487" s="5">
        <f t="shared" si="21"/>
        <v>21.509999999999998</v>
      </c>
      <c r="N487" t="str">
        <f t="shared" si="22"/>
        <v>Robusta</v>
      </c>
      <c r="O487" t="str">
        <f t="shared" si="23"/>
        <v>Light</v>
      </c>
      <c r="P487" t="e">
        <f ca="1">_xlfn.XLOOKUP(Orders[[#This Row],[Customer ID]],Customers!$A$1:$A$1001,Customers!$I$1:$I$1001,,0)</f>
        <v>#NAME?</v>
      </c>
    </row>
    <row r="488" spans="1:16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e">
        <f ca="1">_xlfn.XLOOKUP(C488,Customers!$A$1:$A$1001,Customers!$B$1:$B$1001,,0)</f>
        <v>#NAME?</v>
      </c>
      <c r="G488" s="2" t="e">
        <f ca="1">IF(_xlfn.XLOOKUP(C488,Customers!$A$1:$A$1001,Customers!$C$1:$C$1001,,0)=0,"",_xlfn.XLOOKUP(C488,Customers!$A$1:$A$1001,Customers!$C$1:$C$1001,,0))</f>
        <v>#NAME?</v>
      </c>
      <c r="H488" s="2" t="e">
        <f ca="1">_xlfn.XLOOKUP(C488,Customers!$A$1:$A$1001,Customers!$G$1:$G$1001,,0)</f>
        <v>#NAME?</v>
      </c>
      <c r="I488" t="str">
        <f>INDEX(Products!$A$1:$G$49,MATCH(Orders!$D488,Products!$A$1:$A$49,0),MATCH(Orders!I$1,Products!$A$1:$G$1,0))</f>
        <v>Lib</v>
      </c>
      <c r="J488" t="str">
        <f>INDEX(Products!$A$1:$G$49,MATCH(Orders!$D488,Products!$A$1:$A$49,0),MATCH(Orders!J$1,Products!$A$1:$G$1,0))</f>
        <v>M</v>
      </c>
      <c r="K488" s="4">
        <f>INDEX(Products!$A$1:$G$49,MATCH(Orders!$D488,Products!$A$1:$A$49,0),MATCH(Orders!K$1,Products!$A$1:$G$1,0))</f>
        <v>0.5</v>
      </c>
      <c r="L488" s="5">
        <f>INDEX(Products!$A$1:$G$49,MATCH(Orders!$D488,Products!$A$1:$A$49,0),MATCH(Orders!L$1,Products!$A$1:$G$1,0))</f>
        <v>8.73</v>
      </c>
      <c r="M488" s="5">
        <f t="shared" si="21"/>
        <v>52.38</v>
      </c>
      <c r="N488" t="str">
        <f t="shared" si="22"/>
        <v>Liberica</v>
      </c>
      <c r="O488" t="str">
        <f t="shared" si="23"/>
        <v>Medium</v>
      </c>
      <c r="P488" t="e">
        <f ca="1">_xlfn.XLOOKUP(Orders[[#This Row],[Customer ID]],Customers!$A$1:$A$1001,Customers!$I$1:$I$1001,,0)</f>
        <v>#NAME?</v>
      </c>
    </row>
    <row r="489" spans="1:16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e">
        <f ca="1">_xlfn.XLOOKUP(C489,Customers!$A$1:$A$1001,Customers!$B$1:$B$1001,,0)</f>
        <v>#NAME?</v>
      </c>
      <c r="G489" s="2" t="e">
        <f ca="1">IF(_xlfn.XLOOKUP(C489,Customers!$A$1:$A$1001,Customers!$C$1:$C$1001,,0)=0,"",_xlfn.XLOOKUP(C489,Customers!$A$1:$A$1001,Customers!$C$1:$C$1001,,0))</f>
        <v>#NAME?</v>
      </c>
      <c r="H489" s="2" t="e">
        <f ca="1">_xlfn.XLOOKUP(C489,Customers!$A$1:$A$1001,Customers!$G$1:$G$1001,,0)</f>
        <v>#NAME?</v>
      </c>
      <c r="I489" t="str">
        <f>INDEX(Products!$A$1:$G$49,MATCH(Orders!$D489,Products!$A$1:$A$49,0),MATCH(Orders!I$1,Products!$A$1:$G$1,0))</f>
        <v>Exc</v>
      </c>
      <c r="J489" t="str">
        <f>INDEX(Products!$A$1:$G$49,MATCH(Orders!$D489,Products!$A$1:$A$49,0),MATCH(Orders!J$1,Products!$A$1:$G$1,0))</f>
        <v>D</v>
      </c>
      <c r="K489" s="4">
        <f>INDEX(Products!$A$1:$G$49,MATCH(Orders!$D489,Products!$A$1:$A$49,0),MATCH(Orders!K$1,Products!$A$1:$G$1,0))</f>
        <v>1</v>
      </c>
      <c r="L489" s="5">
        <f>INDEX(Products!$A$1:$G$49,MATCH(Orders!$D489,Products!$A$1:$A$49,0),MATCH(Orders!L$1,Products!$A$1:$G$1,0))</f>
        <v>12.15</v>
      </c>
      <c r="M489" s="5">
        <f t="shared" si="21"/>
        <v>72.900000000000006</v>
      </c>
      <c r="N489" t="str">
        <f t="shared" si="22"/>
        <v>Excelsa</v>
      </c>
      <c r="O489" t="str">
        <f t="shared" si="23"/>
        <v>Dark</v>
      </c>
      <c r="P489" t="e">
        <f ca="1">_xlfn.XLOOKUP(Orders[[#This Row],[Customer ID]],Customers!$A$1:$A$1001,Customers!$I$1:$I$1001,,0)</f>
        <v>#NAME?</v>
      </c>
    </row>
    <row r="490" spans="1:16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e">
        <f ca="1">_xlfn.XLOOKUP(C490,Customers!$A$1:$A$1001,Customers!$B$1:$B$1001,,0)</f>
        <v>#NAME?</v>
      </c>
      <c r="G490" s="2" t="e">
        <f ca="1">IF(_xlfn.XLOOKUP(C490,Customers!$A$1:$A$1001,Customers!$C$1:$C$1001,,0)=0,"",_xlfn.XLOOKUP(C490,Customers!$A$1:$A$1001,Customers!$C$1:$C$1001,,0))</f>
        <v>#NAME?</v>
      </c>
      <c r="H490" s="2" t="e">
        <f ca="1">_xlfn.XLOOKUP(C490,Customers!$A$1:$A$1001,Customers!$G$1:$G$1001,,0)</f>
        <v>#NAME?</v>
      </c>
      <c r="I490" t="str">
        <f>INDEX(Products!$A$1:$G$49,MATCH(Orders!$D490,Products!$A$1:$A$49,0),MATCH(Orders!I$1,Products!$A$1:$G$1,0))</f>
        <v>Rob</v>
      </c>
      <c r="J490" t="str">
        <f>INDEX(Products!$A$1:$G$49,MATCH(Orders!$D490,Products!$A$1:$A$49,0),MATCH(Orders!J$1,Products!$A$1:$G$1,0))</f>
        <v>M</v>
      </c>
      <c r="K490" s="4">
        <f>INDEX(Products!$A$1:$G$49,MATCH(Orders!$D490,Products!$A$1:$A$49,0),MATCH(Orders!K$1,Products!$A$1:$G$1,0))</f>
        <v>0.2</v>
      </c>
      <c r="L490" s="5">
        <f>INDEX(Products!$A$1:$G$49,MATCH(Orders!$D490,Products!$A$1:$A$49,0),MATCH(Orders!L$1,Products!$A$1:$G$1,0))</f>
        <v>2.9849999999999999</v>
      </c>
      <c r="M490" s="5">
        <f t="shared" si="21"/>
        <v>14.924999999999999</v>
      </c>
      <c r="N490" t="str">
        <f t="shared" si="22"/>
        <v>Robusta</v>
      </c>
      <c r="O490" t="str">
        <f t="shared" si="23"/>
        <v>Medium</v>
      </c>
      <c r="P490" t="e">
        <f ca="1">_xlfn.XLOOKUP(Orders[[#This Row],[Customer ID]],Customers!$A$1:$A$1001,Customers!$I$1:$I$1001,,0)</f>
        <v>#NAME?</v>
      </c>
    </row>
    <row r="491" spans="1:16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e">
        <f ca="1">_xlfn.XLOOKUP(C491,Customers!$A$1:$A$1001,Customers!$B$1:$B$1001,,0)</f>
        <v>#NAME?</v>
      </c>
      <c r="G491" s="2" t="e">
        <f ca="1">IF(_xlfn.XLOOKUP(C491,Customers!$A$1:$A$1001,Customers!$C$1:$C$1001,,0)=0,"",_xlfn.XLOOKUP(C491,Customers!$A$1:$A$1001,Customers!$C$1:$C$1001,,0))</f>
        <v>#NAME?</v>
      </c>
      <c r="H491" s="2" t="e">
        <f ca="1">_xlfn.XLOOKUP(C491,Customers!$A$1:$A$1001,Customers!$G$1:$G$1001,,0)</f>
        <v>#NAME?</v>
      </c>
      <c r="I491" t="str">
        <f>INDEX(Products!$A$1:$G$49,MATCH(Orders!$D491,Products!$A$1:$A$49,0),MATCH(Orders!I$1,Products!$A$1:$G$1,0))</f>
        <v>Lib</v>
      </c>
      <c r="J491" t="str">
        <f>INDEX(Products!$A$1:$G$49,MATCH(Orders!$D491,Products!$A$1:$A$49,0),MATCH(Orders!J$1,Products!$A$1:$G$1,0))</f>
        <v>L</v>
      </c>
      <c r="K491" s="4">
        <f>INDEX(Products!$A$1:$G$49,MATCH(Orders!$D491,Products!$A$1:$A$49,0),MATCH(Orders!K$1,Products!$A$1:$G$1,0))</f>
        <v>1</v>
      </c>
      <c r="L491" s="5">
        <f>INDEX(Products!$A$1:$G$49,MATCH(Orders!$D491,Products!$A$1:$A$49,0),MATCH(Orders!L$1,Products!$A$1:$G$1,0))</f>
        <v>15.85</v>
      </c>
      <c r="M491" s="5">
        <f t="shared" si="21"/>
        <v>95.1</v>
      </c>
      <c r="N491" t="str">
        <f t="shared" si="22"/>
        <v>Liberica</v>
      </c>
      <c r="O491" t="str">
        <f t="shared" si="23"/>
        <v>Light</v>
      </c>
      <c r="P491" t="e">
        <f ca="1">_xlfn.XLOOKUP(Orders[[#This Row],[Customer ID]],Customers!$A$1:$A$1001,Customers!$I$1:$I$1001,,0)</f>
        <v>#NAME?</v>
      </c>
    </row>
    <row r="492" spans="1:16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e">
        <f ca="1">_xlfn.XLOOKUP(C492,Customers!$A$1:$A$1001,Customers!$B$1:$B$1001,,0)</f>
        <v>#NAME?</v>
      </c>
      <c r="G492" s="2" t="e">
        <f ca="1">IF(_xlfn.XLOOKUP(C492,Customers!$A$1:$A$1001,Customers!$C$1:$C$1001,,0)=0,"",_xlfn.XLOOKUP(C492,Customers!$A$1:$A$1001,Customers!$C$1:$C$1001,,0))</f>
        <v>#NAME?</v>
      </c>
      <c r="H492" s="2" t="e">
        <f ca="1">_xlfn.XLOOKUP(C492,Customers!$A$1:$A$1001,Customers!$G$1:$G$1001,,0)</f>
        <v>#NAME?</v>
      </c>
      <c r="I492" t="str">
        <f>INDEX(Products!$A$1:$G$49,MATCH(Orders!$D492,Products!$A$1:$A$49,0),MATCH(Orders!I$1,Products!$A$1:$G$1,0))</f>
        <v>Lib</v>
      </c>
      <c r="J492" t="str">
        <f>INDEX(Products!$A$1:$G$49,MATCH(Orders!$D492,Products!$A$1:$A$49,0),MATCH(Orders!J$1,Products!$A$1:$G$1,0))</f>
        <v>D</v>
      </c>
      <c r="K492" s="4">
        <f>INDEX(Products!$A$1:$G$49,MATCH(Orders!$D492,Products!$A$1:$A$49,0),MATCH(Orders!K$1,Products!$A$1:$G$1,0))</f>
        <v>0.5</v>
      </c>
      <c r="L492" s="5">
        <f>INDEX(Products!$A$1:$G$49,MATCH(Orders!$D492,Products!$A$1:$A$49,0),MATCH(Orders!L$1,Products!$A$1:$G$1,0))</f>
        <v>7.77</v>
      </c>
      <c r="M492" s="5">
        <f t="shared" si="21"/>
        <v>15.54</v>
      </c>
      <c r="N492" t="str">
        <f t="shared" si="22"/>
        <v>Liberica</v>
      </c>
      <c r="O492" t="str">
        <f t="shared" si="23"/>
        <v>Dark</v>
      </c>
      <c r="P492" t="e">
        <f ca="1">_xlfn.XLOOKUP(Orders[[#This Row],[Customer ID]],Customers!$A$1:$A$1001,Customers!$I$1:$I$1001,,0)</f>
        <v>#NAME?</v>
      </c>
    </row>
    <row r="493" spans="1:16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e">
        <f ca="1">_xlfn.XLOOKUP(C493,Customers!$A$1:$A$1001,Customers!$B$1:$B$1001,,0)</f>
        <v>#NAME?</v>
      </c>
      <c r="G493" s="2" t="e">
        <f ca="1">IF(_xlfn.XLOOKUP(C493,Customers!$A$1:$A$1001,Customers!$C$1:$C$1001,,0)=0,"",_xlfn.XLOOKUP(C493,Customers!$A$1:$A$1001,Customers!$C$1:$C$1001,,0))</f>
        <v>#NAME?</v>
      </c>
      <c r="H493" s="2" t="e">
        <f ca="1">_xlfn.XLOOKUP(C493,Customers!$A$1:$A$1001,Customers!$G$1:$G$1001,,0)</f>
        <v>#NAME?</v>
      </c>
      <c r="I493" t="str">
        <f>INDEX(Products!$A$1:$G$49,MATCH(Orders!$D493,Products!$A$1:$A$49,0),MATCH(Orders!I$1,Products!$A$1:$G$1,0))</f>
        <v>Lib</v>
      </c>
      <c r="J493" t="str">
        <f>INDEX(Products!$A$1:$G$49,MATCH(Orders!$D493,Products!$A$1:$A$49,0),MATCH(Orders!J$1,Products!$A$1:$G$1,0))</f>
        <v>D</v>
      </c>
      <c r="K493" s="4">
        <f>INDEX(Products!$A$1:$G$49,MATCH(Orders!$D493,Products!$A$1:$A$49,0),MATCH(Orders!K$1,Products!$A$1:$G$1,0))</f>
        <v>0.2</v>
      </c>
      <c r="L493" s="5">
        <f>INDEX(Products!$A$1:$G$49,MATCH(Orders!$D493,Products!$A$1:$A$49,0),MATCH(Orders!L$1,Products!$A$1:$G$1,0))</f>
        <v>3.8849999999999998</v>
      </c>
      <c r="M493" s="5">
        <f t="shared" si="21"/>
        <v>23.31</v>
      </c>
      <c r="N493" t="str">
        <f t="shared" si="22"/>
        <v>Liberica</v>
      </c>
      <c r="O493" t="str">
        <f t="shared" si="23"/>
        <v>Dark</v>
      </c>
      <c r="P493" t="e">
        <f ca="1">_xlfn.XLOOKUP(Orders[[#This Row],[Customer ID]],Customers!$A$1:$A$1001,Customers!$I$1:$I$1001,,0)</f>
        <v>#NAME?</v>
      </c>
    </row>
    <row r="494" spans="1:16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e">
        <f ca="1">_xlfn.XLOOKUP(C494,Customers!$A$1:$A$1001,Customers!$B$1:$B$1001,,0)</f>
        <v>#NAME?</v>
      </c>
      <c r="G494" s="2" t="e">
        <f ca="1">IF(_xlfn.XLOOKUP(C494,Customers!$A$1:$A$1001,Customers!$C$1:$C$1001,,0)=0,"",_xlfn.XLOOKUP(C494,Customers!$A$1:$A$1001,Customers!$C$1:$C$1001,,0))</f>
        <v>#NAME?</v>
      </c>
      <c r="H494" s="2" t="e">
        <f ca="1">_xlfn.XLOOKUP(C494,Customers!$A$1:$A$1001,Customers!$G$1:$G$1001,,0)</f>
        <v>#NAME?</v>
      </c>
      <c r="I494" t="str">
        <f>INDEX(Products!$A$1:$G$49,MATCH(Orders!$D494,Products!$A$1:$A$49,0),MATCH(Orders!I$1,Products!$A$1:$G$1,0))</f>
        <v>Exc</v>
      </c>
      <c r="J494" t="str">
        <f>INDEX(Products!$A$1:$G$49,MATCH(Orders!$D494,Products!$A$1:$A$49,0),MATCH(Orders!J$1,Products!$A$1:$G$1,0))</f>
        <v>M</v>
      </c>
      <c r="K494" s="4">
        <f>INDEX(Products!$A$1:$G$49,MATCH(Orders!$D494,Products!$A$1:$A$49,0),MATCH(Orders!K$1,Products!$A$1:$G$1,0))</f>
        <v>0.2</v>
      </c>
      <c r="L494" s="5">
        <f>INDEX(Products!$A$1:$G$49,MATCH(Orders!$D494,Products!$A$1:$A$49,0),MATCH(Orders!L$1,Products!$A$1:$G$1,0))</f>
        <v>4.125</v>
      </c>
      <c r="M494" s="5">
        <f t="shared" si="21"/>
        <v>4.125</v>
      </c>
      <c r="N494" t="str">
        <f t="shared" si="22"/>
        <v>Excelsa</v>
      </c>
      <c r="O494" t="str">
        <f t="shared" si="23"/>
        <v>Medium</v>
      </c>
      <c r="P494" t="e">
        <f ca="1">_xlfn.XLOOKUP(Orders[[#This Row],[Customer ID]],Customers!$A$1:$A$1001,Customers!$I$1:$I$1001,,0)</f>
        <v>#NAME?</v>
      </c>
    </row>
    <row r="495" spans="1:16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e">
        <f ca="1">_xlfn.XLOOKUP(C495,Customers!$A$1:$A$1001,Customers!$B$1:$B$1001,,0)</f>
        <v>#NAME?</v>
      </c>
      <c r="G495" s="2" t="e">
        <f ca="1">IF(_xlfn.XLOOKUP(C495,Customers!$A$1:$A$1001,Customers!$C$1:$C$1001,,0)=0,"",_xlfn.XLOOKUP(C495,Customers!$A$1:$A$1001,Customers!$C$1:$C$1001,,0))</f>
        <v>#NAME?</v>
      </c>
      <c r="H495" s="2" t="e">
        <f ca="1">_xlfn.XLOOKUP(C495,Customers!$A$1:$A$1001,Customers!$G$1:$G$1001,,0)</f>
        <v>#NAME?</v>
      </c>
      <c r="I495" t="str">
        <f>INDEX(Products!$A$1:$G$49,MATCH(Orders!$D495,Products!$A$1:$A$49,0),MATCH(Orders!I$1,Products!$A$1:$G$1,0))</f>
        <v>Rob</v>
      </c>
      <c r="J495" t="str">
        <f>INDEX(Products!$A$1:$G$49,MATCH(Orders!$D495,Products!$A$1:$A$49,0),MATCH(Orders!J$1,Products!$A$1:$G$1,0))</f>
        <v>M</v>
      </c>
      <c r="K495" s="4">
        <f>INDEX(Products!$A$1:$G$49,MATCH(Orders!$D495,Products!$A$1:$A$49,0),MATCH(Orders!K$1,Products!$A$1:$G$1,0))</f>
        <v>0.5</v>
      </c>
      <c r="L495" s="5">
        <f>INDEX(Products!$A$1:$G$49,MATCH(Orders!$D495,Products!$A$1:$A$49,0),MATCH(Orders!L$1,Products!$A$1:$G$1,0))</f>
        <v>5.97</v>
      </c>
      <c r="M495" s="5">
        <f t="shared" si="21"/>
        <v>35.82</v>
      </c>
      <c r="N495" t="str">
        <f t="shared" si="22"/>
        <v>Robusta</v>
      </c>
      <c r="O495" t="str">
        <f t="shared" si="23"/>
        <v>Medium</v>
      </c>
      <c r="P495" t="e">
        <f ca="1">_xlfn.XLOOKUP(Orders[[#This Row],[Customer ID]],Customers!$A$1:$A$1001,Customers!$I$1:$I$1001,,0)</f>
        <v>#NAME?</v>
      </c>
    </row>
    <row r="496" spans="1:16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e">
        <f ca="1">_xlfn.XLOOKUP(C496,Customers!$A$1:$A$1001,Customers!$B$1:$B$1001,,0)</f>
        <v>#NAME?</v>
      </c>
      <c r="G496" s="2" t="e">
        <f ca="1">IF(_xlfn.XLOOKUP(C496,Customers!$A$1:$A$1001,Customers!$C$1:$C$1001,,0)=0,"",_xlfn.XLOOKUP(C496,Customers!$A$1:$A$1001,Customers!$C$1:$C$1001,,0))</f>
        <v>#NAME?</v>
      </c>
      <c r="H496" s="2" t="e">
        <f ca="1">_xlfn.XLOOKUP(C496,Customers!$A$1:$A$1001,Customers!$G$1:$G$1001,,0)</f>
        <v>#NAME?</v>
      </c>
      <c r="I496" t="str">
        <f>INDEX(Products!$A$1:$G$49,MATCH(Orders!$D496,Products!$A$1:$A$49,0),MATCH(Orders!I$1,Products!$A$1:$G$1,0))</f>
        <v>Lib</v>
      </c>
      <c r="J496" t="str">
        <f>INDEX(Products!$A$1:$G$49,MATCH(Orders!$D496,Products!$A$1:$A$49,0),MATCH(Orders!J$1,Products!$A$1:$G$1,0))</f>
        <v>L</v>
      </c>
      <c r="K496" s="4">
        <f>INDEX(Products!$A$1:$G$49,MATCH(Orders!$D496,Products!$A$1:$A$49,0),MATCH(Orders!K$1,Products!$A$1:$G$1,0))</f>
        <v>1</v>
      </c>
      <c r="L496" s="5">
        <f>INDEX(Products!$A$1:$G$49,MATCH(Orders!$D496,Products!$A$1:$A$49,0),MATCH(Orders!L$1,Products!$A$1:$G$1,0))</f>
        <v>15.85</v>
      </c>
      <c r="M496" s="5">
        <f t="shared" si="21"/>
        <v>31.7</v>
      </c>
      <c r="N496" t="str">
        <f t="shared" si="22"/>
        <v>Liberica</v>
      </c>
      <c r="O496" t="str">
        <f t="shared" si="23"/>
        <v>Light</v>
      </c>
      <c r="P496" t="e">
        <f ca="1">_xlfn.XLOOKUP(Orders[[#This Row],[Customer ID]],Customers!$A$1:$A$1001,Customers!$I$1:$I$1001,,0)</f>
        <v>#NAME?</v>
      </c>
    </row>
    <row r="497" spans="1:16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e">
        <f ca="1">_xlfn.XLOOKUP(C497,Customers!$A$1:$A$1001,Customers!$B$1:$B$1001,,0)</f>
        <v>#NAME?</v>
      </c>
      <c r="G497" s="2" t="e">
        <f ca="1">IF(_xlfn.XLOOKUP(C497,Customers!$A$1:$A$1001,Customers!$C$1:$C$1001,,0)=0,"",_xlfn.XLOOKUP(C497,Customers!$A$1:$A$1001,Customers!$C$1:$C$1001,,0))</f>
        <v>#NAME?</v>
      </c>
      <c r="H497" s="2" t="e">
        <f ca="1">_xlfn.XLOOKUP(C497,Customers!$A$1:$A$1001,Customers!$G$1:$G$1001,,0)</f>
        <v>#NAME?</v>
      </c>
      <c r="I497" t="str">
        <f>INDEX(Products!$A$1:$G$49,MATCH(Orders!$D497,Products!$A$1:$A$49,0),MATCH(Orders!I$1,Products!$A$1:$G$1,0))</f>
        <v>Lib</v>
      </c>
      <c r="J497" t="str">
        <f>INDEX(Products!$A$1:$G$49,MATCH(Orders!$D497,Products!$A$1:$A$49,0),MATCH(Orders!J$1,Products!$A$1:$G$1,0))</f>
        <v>L</v>
      </c>
      <c r="K497" s="4">
        <f>INDEX(Products!$A$1:$G$49,MATCH(Orders!$D497,Products!$A$1:$A$49,0),MATCH(Orders!K$1,Products!$A$1:$G$1,0))</f>
        <v>1</v>
      </c>
      <c r="L497" s="5">
        <f>INDEX(Products!$A$1:$G$49,MATCH(Orders!$D497,Products!$A$1:$A$49,0),MATCH(Orders!L$1,Products!$A$1:$G$1,0))</f>
        <v>15.85</v>
      </c>
      <c r="M497" s="5">
        <f t="shared" si="21"/>
        <v>79.25</v>
      </c>
      <c r="N497" t="str">
        <f t="shared" si="22"/>
        <v>Liberica</v>
      </c>
      <c r="O497" t="str">
        <f t="shared" si="23"/>
        <v>Light</v>
      </c>
      <c r="P497" t="e">
        <f ca="1">_xlfn.XLOOKUP(Orders[[#This Row],[Customer ID]],Customers!$A$1:$A$1001,Customers!$I$1:$I$1001,,0)</f>
        <v>#NAME?</v>
      </c>
    </row>
    <row r="498" spans="1:16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e">
        <f ca="1">_xlfn.XLOOKUP(C498,Customers!$A$1:$A$1001,Customers!$B$1:$B$1001,,0)</f>
        <v>#NAME?</v>
      </c>
      <c r="G498" s="2" t="e">
        <f ca="1">IF(_xlfn.XLOOKUP(C498,Customers!$A$1:$A$1001,Customers!$C$1:$C$1001,,0)=0,"",_xlfn.XLOOKUP(C498,Customers!$A$1:$A$1001,Customers!$C$1:$C$1001,,0))</f>
        <v>#NAME?</v>
      </c>
      <c r="H498" s="2" t="e">
        <f ca="1">_xlfn.XLOOKUP(C498,Customers!$A$1:$A$1001,Customers!$G$1:$G$1001,,0)</f>
        <v>#NAME?</v>
      </c>
      <c r="I498" t="str">
        <f>INDEX(Products!$A$1:$G$49,MATCH(Orders!$D498,Products!$A$1:$A$49,0),MATCH(Orders!I$1,Products!$A$1:$G$1,0))</f>
        <v>Exc</v>
      </c>
      <c r="J498" t="str">
        <f>INDEX(Products!$A$1:$G$49,MATCH(Orders!$D498,Products!$A$1:$A$49,0),MATCH(Orders!J$1,Products!$A$1:$G$1,0))</f>
        <v>D</v>
      </c>
      <c r="K498" s="4">
        <f>INDEX(Products!$A$1:$G$49,MATCH(Orders!$D498,Products!$A$1:$A$49,0),MATCH(Orders!K$1,Products!$A$1:$G$1,0))</f>
        <v>0.2</v>
      </c>
      <c r="L498" s="5">
        <f>INDEX(Products!$A$1:$G$49,MATCH(Orders!$D498,Products!$A$1:$A$49,0),MATCH(Orders!L$1,Products!$A$1:$G$1,0))</f>
        <v>3.645</v>
      </c>
      <c r="M498" s="5">
        <f t="shared" si="21"/>
        <v>10.935</v>
      </c>
      <c r="N498" t="str">
        <f t="shared" si="22"/>
        <v>Excelsa</v>
      </c>
      <c r="O498" t="str">
        <f t="shared" si="23"/>
        <v>Dark</v>
      </c>
      <c r="P498" t="e">
        <f ca="1">_xlfn.XLOOKUP(Orders[[#This Row],[Customer ID]],Customers!$A$1:$A$1001,Customers!$I$1:$I$1001,,0)</f>
        <v>#NAME?</v>
      </c>
    </row>
    <row r="499" spans="1:16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e">
        <f ca="1">_xlfn.XLOOKUP(C499,Customers!$A$1:$A$1001,Customers!$B$1:$B$1001,,0)</f>
        <v>#NAME?</v>
      </c>
      <c r="G499" s="2" t="e">
        <f ca="1">IF(_xlfn.XLOOKUP(C499,Customers!$A$1:$A$1001,Customers!$C$1:$C$1001,,0)=0,"",_xlfn.XLOOKUP(C499,Customers!$A$1:$A$1001,Customers!$C$1:$C$1001,,0))</f>
        <v>#NAME?</v>
      </c>
      <c r="H499" s="2" t="e">
        <f ca="1">_xlfn.XLOOKUP(C499,Customers!$A$1:$A$1001,Customers!$G$1:$G$1001,,0)</f>
        <v>#NAME?</v>
      </c>
      <c r="I499" t="str">
        <f>INDEX(Products!$A$1:$G$49,MATCH(Orders!$D499,Products!$A$1:$A$49,0),MATCH(Orders!I$1,Products!$A$1:$G$1,0))</f>
        <v>Ara</v>
      </c>
      <c r="J499" t="str">
        <f>INDEX(Products!$A$1:$G$49,MATCH(Orders!$D499,Products!$A$1:$A$49,0),MATCH(Orders!J$1,Products!$A$1:$G$1,0))</f>
        <v>D</v>
      </c>
      <c r="K499" s="4">
        <f>INDEX(Products!$A$1:$G$49,MATCH(Orders!$D499,Products!$A$1:$A$49,0),MATCH(Orders!K$1,Products!$A$1:$G$1,0))</f>
        <v>1</v>
      </c>
      <c r="L499" s="5">
        <f>INDEX(Products!$A$1:$G$49,MATCH(Orders!$D499,Products!$A$1:$A$49,0),MATCH(Orders!L$1,Products!$A$1:$G$1,0))</f>
        <v>9.9499999999999993</v>
      </c>
      <c r="M499" s="5">
        <f t="shared" si="21"/>
        <v>39.799999999999997</v>
      </c>
      <c r="N499" t="str">
        <f t="shared" si="22"/>
        <v>Arabica</v>
      </c>
      <c r="O499" t="str">
        <f t="shared" si="23"/>
        <v>Dark</v>
      </c>
      <c r="P499" t="e">
        <f ca="1">_xlfn.XLOOKUP(Orders[[#This Row],[Customer ID]],Customers!$A$1:$A$1001,Customers!$I$1:$I$1001,,0)</f>
        <v>#NAME?</v>
      </c>
    </row>
    <row r="500" spans="1:16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e">
        <f ca="1">_xlfn.XLOOKUP(C500,Customers!$A$1:$A$1001,Customers!$B$1:$B$1001,,0)</f>
        <v>#NAME?</v>
      </c>
      <c r="G500" s="2" t="e">
        <f ca="1">IF(_xlfn.XLOOKUP(C500,Customers!$A$1:$A$1001,Customers!$C$1:$C$1001,,0)=0,"",_xlfn.XLOOKUP(C500,Customers!$A$1:$A$1001,Customers!$C$1:$C$1001,,0))</f>
        <v>#NAME?</v>
      </c>
      <c r="H500" s="2" t="e">
        <f ca="1">_xlfn.XLOOKUP(C500,Customers!$A$1:$A$1001,Customers!$G$1:$G$1001,,0)</f>
        <v>#NAME?</v>
      </c>
      <c r="I500" t="str">
        <f>INDEX(Products!$A$1:$G$49,MATCH(Orders!$D500,Products!$A$1:$A$49,0),MATCH(Orders!I$1,Products!$A$1:$G$1,0))</f>
        <v>Rob</v>
      </c>
      <c r="J500" t="str">
        <f>INDEX(Products!$A$1:$G$49,MATCH(Orders!$D500,Products!$A$1:$A$49,0),MATCH(Orders!J$1,Products!$A$1:$G$1,0))</f>
        <v>M</v>
      </c>
      <c r="K500" s="4">
        <f>INDEX(Products!$A$1:$G$49,MATCH(Orders!$D500,Products!$A$1:$A$49,0),MATCH(Orders!K$1,Products!$A$1:$G$1,0))</f>
        <v>1</v>
      </c>
      <c r="L500" s="5">
        <f>INDEX(Products!$A$1:$G$49,MATCH(Orders!$D500,Products!$A$1:$A$49,0),MATCH(Orders!L$1,Products!$A$1:$G$1,0))</f>
        <v>9.9499999999999993</v>
      </c>
      <c r="M500" s="5">
        <f t="shared" si="21"/>
        <v>49.75</v>
      </c>
      <c r="N500" t="str">
        <f t="shared" si="22"/>
        <v>Robusta</v>
      </c>
      <c r="O500" t="str">
        <f t="shared" si="23"/>
        <v>Medium</v>
      </c>
      <c r="P500" t="e">
        <f ca="1">_xlfn.XLOOKUP(Orders[[#This Row],[Customer ID]],Customers!$A$1:$A$1001,Customers!$I$1:$I$1001,,0)</f>
        <v>#NAME?</v>
      </c>
    </row>
    <row r="501" spans="1:16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e">
        <f ca="1">_xlfn.XLOOKUP(C501,Customers!$A$1:$A$1001,Customers!$B$1:$B$1001,,0)</f>
        <v>#NAME?</v>
      </c>
      <c r="G501" s="2" t="e">
        <f ca="1">IF(_xlfn.XLOOKUP(C501,Customers!$A$1:$A$1001,Customers!$C$1:$C$1001,,0)=0,"",_xlfn.XLOOKUP(C501,Customers!$A$1:$A$1001,Customers!$C$1:$C$1001,,0))</f>
        <v>#NAME?</v>
      </c>
      <c r="H501" s="2" t="e">
        <f ca="1">_xlfn.XLOOKUP(C501,Customers!$A$1:$A$1001,Customers!$G$1:$G$1001,,0)</f>
        <v>#NAME?</v>
      </c>
      <c r="I501" t="str">
        <f>INDEX(Products!$A$1:$G$49,MATCH(Orders!$D501,Products!$A$1:$A$49,0),MATCH(Orders!I$1,Products!$A$1:$G$1,0))</f>
        <v>Rob</v>
      </c>
      <c r="J501" t="str">
        <f>INDEX(Products!$A$1:$G$49,MATCH(Orders!$D501,Products!$A$1:$A$49,0),MATCH(Orders!J$1,Products!$A$1:$G$1,0))</f>
        <v>D</v>
      </c>
      <c r="K501" s="4">
        <f>INDEX(Products!$A$1:$G$49,MATCH(Orders!$D501,Products!$A$1:$A$49,0),MATCH(Orders!K$1,Products!$A$1:$G$1,0))</f>
        <v>0.2</v>
      </c>
      <c r="L501" s="5">
        <f>INDEX(Products!$A$1:$G$49,MATCH(Orders!$D501,Products!$A$1:$A$49,0),MATCH(Orders!L$1,Products!$A$1:$G$1,0))</f>
        <v>2.6849999999999996</v>
      </c>
      <c r="M501" s="5">
        <f t="shared" si="21"/>
        <v>8.0549999999999997</v>
      </c>
      <c r="N501" t="str">
        <f t="shared" si="22"/>
        <v>Robusta</v>
      </c>
      <c r="O501" t="str">
        <f t="shared" si="23"/>
        <v>Dark</v>
      </c>
      <c r="P501" t="e">
        <f ca="1">_xlfn.XLOOKUP(Orders[[#This Row],[Customer ID]],Customers!$A$1:$A$1001,Customers!$I$1:$I$1001,,0)</f>
        <v>#NAME?</v>
      </c>
    </row>
    <row r="502" spans="1:16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e">
        <f ca="1">_xlfn.XLOOKUP(C502,Customers!$A$1:$A$1001,Customers!$B$1:$B$1001,,0)</f>
        <v>#NAME?</v>
      </c>
      <c r="G502" s="2" t="e">
        <f ca="1">IF(_xlfn.XLOOKUP(C502,Customers!$A$1:$A$1001,Customers!$C$1:$C$1001,,0)=0,"",_xlfn.XLOOKUP(C502,Customers!$A$1:$A$1001,Customers!$C$1:$C$1001,,0))</f>
        <v>#NAME?</v>
      </c>
      <c r="H502" s="2" t="e">
        <f ca="1">_xlfn.XLOOKUP(C502,Customers!$A$1:$A$1001,Customers!$G$1:$G$1001,,0)</f>
        <v>#NAME?</v>
      </c>
      <c r="I502" t="str">
        <f>INDEX(Products!$A$1:$G$49,MATCH(Orders!$D502,Products!$A$1:$A$49,0),MATCH(Orders!I$1,Products!$A$1:$G$1,0))</f>
        <v>Rob</v>
      </c>
      <c r="J502" t="str">
        <f>INDEX(Products!$A$1:$G$49,MATCH(Orders!$D502,Products!$A$1:$A$49,0),MATCH(Orders!J$1,Products!$A$1:$G$1,0))</f>
        <v>L</v>
      </c>
      <c r="K502" s="4">
        <f>INDEX(Products!$A$1:$G$49,MATCH(Orders!$D502,Products!$A$1:$A$49,0),MATCH(Orders!K$1,Products!$A$1:$G$1,0))</f>
        <v>1</v>
      </c>
      <c r="L502" s="5">
        <f>INDEX(Products!$A$1:$G$49,MATCH(Orders!$D502,Products!$A$1:$A$49,0),MATCH(Orders!L$1,Products!$A$1:$G$1,0))</f>
        <v>11.95</v>
      </c>
      <c r="M502" s="5">
        <f t="shared" si="21"/>
        <v>47.8</v>
      </c>
      <c r="N502" t="str">
        <f t="shared" si="22"/>
        <v>Robusta</v>
      </c>
      <c r="O502" t="str">
        <f t="shared" si="23"/>
        <v>Light</v>
      </c>
      <c r="P502" t="e">
        <f ca="1">_xlfn.XLOOKUP(Orders[[#This Row],[Customer ID]],Customers!$A$1:$A$1001,Customers!$I$1:$I$1001,,0)</f>
        <v>#NAME?</v>
      </c>
    </row>
    <row r="503" spans="1:16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e">
        <f ca="1">_xlfn.XLOOKUP(C503,Customers!$A$1:$A$1001,Customers!$B$1:$B$1001,,0)</f>
        <v>#NAME?</v>
      </c>
      <c r="G503" s="2" t="e">
        <f ca="1">IF(_xlfn.XLOOKUP(C503,Customers!$A$1:$A$1001,Customers!$C$1:$C$1001,,0)=0,"",_xlfn.XLOOKUP(C503,Customers!$A$1:$A$1001,Customers!$C$1:$C$1001,,0))</f>
        <v>#NAME?</v>
      </c>
      <c r="H503" s="2" t="e">
        <f ca="1">_xlfn.XLOOKUP(C503,Customers!$A$1:$A$1001,Customers!$G$1:$G$1001,,0)</f>
        <v>#NAME?</v>
      </c>
      <c r="I503" t="str">
        <f>INDEX(Products!$A$1:$G$49,MATCH(Orders!$D503,Products!$A$1:$A$49,0),MATCH(Orders!I$1,Products!$A$1:$G$1,0))</f>
        <v>Rob</v>
      </c>
      <c r="J503" t="str">
        <f>INDEX(Products!$A$1:$G$49,MATCH(Orders!$D503,Products!$A$1:$A$49,0),MATCH(Orders!J$1,Products!$A$1:$G$1,0))</f>
        <v>M</v>
      </c>
      <c r="K503" s="4">
        <f>INDEX(Products!$A$1:$G$49,MATCH(Orders!$D503,Products!$A$1:$A$49,0),MATCH(Orders!K$1,Products!$A$1:$G$1,0))</f>
        <v>0.2</v>
      </c>
      <c r="L503" s="5">
        <f>INDEX(Products!$A$1:$G$49,MATCH(Orders!$D503,Products!$A$1:$A$49,0),MATCH(Orders!L$1,Products!$A$1:$G$1,0))</f>
        <v>2.9849999999999999</v>
      </c>
      <c r="M503" s="5">
        <f t="shared" si="21"/>
        <v>11.94</v>
      </c>
      <c r="N503" t="str">
        <f t="shared" si="22"/>
        <v>Robusta</v>
      </c>
      <c r="O503" t="str">
        <f t="shared" si="23"/>
        <v>Medium</v>
      </c>
      <c r="P503" t="e">
        <f ca="1">_xlfn.XLOOKUP(Orders[[#This Row],[Customer ID]],Customers!$A$1:$A$1001,Customers!$I$1:$I$1001,,0)</f>
        <v>#NAME?</v>
      </c>
    </row>
    <row r="504" spans="1:16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e">
        <f ca="1">_xlfn.XLOOKUP(C504,Customers!$A$1:$A$1001,Customers!$B$1:$B$1001,,0)</f>
        <v>#NAME?</v>
      </c>
      <c r="G504" s="2" t="e">
        <f ca="1">IF(_xlfn.XLOOKUP(C504,Customers!$A$1:$A$1001,Customers!$C$1:$C$1001,,0)=0,"",_xlfn.XLOOKUP(C504,Customers!$A$1:$A$1001,Customers!$C$1:$C$1001,,0))</f>
        <v>#NAME?</v>
      </c>
      <c r="H504" s="2" t="e">
        <f ca="1">_xlfn.XLOOKUP(C504,Customers!$A$1:$A$1001,Customers!$G$1:$G$1001,,0)</f>
        <v>#NAME?</v>
      </c>
      <c r="I504" t="str">
        <f>INDEX(Products!$A$1:$G$49,MATCH(Orders!$D504,Products!$A$1:$A$49,0),MATCH(Orders!I$1,Products!$A$1:$G$1,0))</f>
        <v>Exc</v>
      </c>
      <c r="J504" t="str">
        <f>INDEX(Products!$A$1:$G$49,MATCH(Orders!$D504,Products!$A$1:$A$49,0),MATCH(Orders!J$1,Products!$A$1:$G$1,0))</f>
        <v>M</v>
      </c>
      <c r="K504" s="4">
        <f>INDEX(Products!$A$1:$G$49,MATCH(Orders!$D504,Products!$A$1:$A$49,0),MATCH(Orders!K$1,Products!$A$1:$G$1,0))</f>
        <v>0.2</v>
      </c>
      <c r="L504" s="5">
        <f>INDEX(Products!$A$1:$G$49,MATCH(Orders!$D504,Products!$A$1:$A$49,0),MATCH(Orders!L$1,Products!$A$1:$G$1,0))</f>
        <v>4.125</v>
      </c>
      <c r="M504" s="5">
        <f t="shared" si="21"/>
        <v>16.5</v>
      </c>
      <c r="N504" t="str">
        <f t="shared" si="22"/>
        <v>Excelsa</v>
      </c>
      <c r="O504" t="str">
        <f t="shared" si="23"/>
        <v>Medium</v>
      </c>
      <c r="P504" t="e">
        <f ca="1">_xlfn.XLOOKUP(Orders[[#This Row],[Customer ID]],Customers!$A$1:$A$1001,Customers!$I$1:$I$1001,,0)</f>
        <v>#NAME?</v>
      </c>
    </row>
    <row r="505" spans="1:16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e">
        <f ca="1">_xlfn.XLOOKUP(C505,Customers!$A$1:$A$1001,Customers!$B$1:$B$1001,,0)</f>
        <v>#NAME?</v>
      </c>
      <c r="G505" s="2" t="e">
        <f ca="1">IF(_xlfn.XLOOKUP(C505,Customers!$A$1:$A$1001,Customers!$C$1:$C$1001,,0)=0,"",_xlfn.XLOOKUP(C505,Customers!$A$1:$A$1001,Customers!$C$1:$C$1001,,0))</f>
        <v>#NAME?</v>
      </c>
      <c r="H505" s="2" t="e">
        <f ca="1">_xlfn.XLOOKUP(C505,Customers!$A$1:$A$1001,Customers!$G$1:$G$1001,,0)</f>
        <v>#NAME?</v>
      </c>
      <c r="I505" t="str">
        <f>INDEX(Products!$A$1:$G$49,MATCH(Orders!$D505,Products!$A$1:$A$49,0),MATCH(Orders!I$1,Products!$A$1:$G$1,0))</f>
        <v>Lib</v>
      </c>
      <c r="J505" t="str">
        <f>INDEX(Products!$A$1:$G$49,MATCH(Orders!$D505,Products!$A$1:$A$49,0),MATCH(Orders!J$1,Products!$A$1:$G$1,0))</f>
        <v>D</v>
      </c>
      <c r="K505" s="4">
        <f>INDEX(Products!$A$1:$G$49,MATCH(Orders!$D505,Products!$A$1:$A$49,0),MATCH(Orders!K$1,Products!$A$1:$G$1,0))</f>
        <v>1</v>
      </c>
      <c r="L505" s="5">
        <f>INDEX(Products!$A$1:$G$49,MATCH(Orders!$D505,Products!$A$1:$A$49,0),MATCH(Orders!L$1,Products!$A$1:$G$1,0))</f>
        <v>12.95</v>
      </c>
      <c r="M505" s="5">
        <f t="shared" si="21"/>
        <v>51.8</v>
      </c>
      <c r="N505" t="str">
        <f t="shared" si="22"/>
        <v>Liberica</v>
      </c>
      <c r="O505" t="str">
        <f t="shared" si="23"/>
        <v>Dark</v>
      </c>
      <c r="P505" t="e">
        <f ca="1">_xlfn.XLOOKUP(Orders[[#This Row],[Customer ID]],Customers!$A$1:$A$1001,Customers!$I$1:$I$1001,,0)</f>
        <v>#NAME?</v>
      </c>
    </row>
    <row r="506" spans="1:16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e">
        <f ca="1">_xlfn.XLOOKUP(C506,Customers!$A$1:$A$1001,Customers!$B$1:$B$1001,,0)</f>
        <v>#NAME?</v>
      </c>
      <c r="G506" s="2" t="e">
        <f ca="1">IF(_xlfn.XLOOKUP(C506,Customers!$A$1:$A$1001,Customers!$C$1:$C$1001,,0)=0,"",_xlfn.XLOOKUP(C506,Customers!$A$1:$A$1001,Customers!$C$1:$C$1001,,0))</f>
        <v>#NAME?</v>
      </c>
      <c r="H506" s="2" t="e">
        <f ca="1">_xlfn.XLOOKUP(C506,Customers!$A$1:$A$1001,Customers!$G$1:$G$1001,,0)</f>
        <v>#NAME?</v>
      </c>
      <c r="I506" t="str">
        <f>INDEX(Products!$A$1:$G$49,MATCH(Orders!$D506,Products!$A$1:$A$49,0),MATCH(Orders!I$1,Products!$A$1:$G$1,0))</f>
        <v>Lib</v>
      </c>
      <c r="J506" t="str">
        <f>INDEX(Products!$A$1:$G$49,MATCH(Orders!$D506,Products!$A$1:$A$49,0),MATCH(Orders!J$1,Products!$A$1:$G$1,0))</f>
        <v>L</v>
      </c>
      <c r="K506" s="4">
        <f>INDEX(Products!$A$1:$G$49,MATCH(Orders!$D506,Products!$A$1:$A$49,0),MATCH(Orders!K$1,Products!$A$1:$G$1,0))</f>
        <v>0.2</v>
      </c>
      <c r="L506" s="5">
        <f>INDEX(Products!$A$1:$G$49,MATCH(Orders!$D506,Products!$A$1:$A$49,0),MATCH(Orders!L$1,Products!$A$1:$G$1,0))</f>
        <v>4.7549999999999999</v>
      </c>
      <c r="M506" s="5">
        <f t="shared" si="21"/>
        <v>14.265000000000001</v>
      </c>
      <c r="N506" t="str">
        <f t="shared" si="22"/>
        <v>Liberica</v>
      </c>
      <c r="O506" t="str">
        <f t="shared" si="23"/>
        <v>Light</v>
      </c>
      <c r="P506" t="e">
        <f ca="1">_xlfn.XLOOKUP(Orders[[#This Row],[Customer ID]],Customers!$A$1:$A$1001,Customers!$I$1:$I$1001,,0)</f>
        <v>#NAME?</v>
      </c>
    </row>
    <row r="507" spans="1:16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e">
        <f ca="1">_xlfn.XLOOKUP(C507,Customers!$A$1:$A$1001,Customers!$B$1:$B$1001,,0)</f>
        <v>#NAME?</v>
      </c>
      <c r="G507" s="2" t="e">
        <f ca="1">IF(_xlfn.XLOOKUP(C507,Customers!$A$1:$A$1001,Customers!$C$1:$C$1001,,0)=0,"",_xlfn.XLOOKUP(C507,Customers!$A$1:$A$1001,Customers!$C$1:$C$1001,,0))</f>
        <v>#NAME?</v>
      </c>
      <c r="H507" s="2" t="e">
        <f ca="1">_xlfn.XLOOKUP(C507,Customers!$A$1:$A$1001,Customers!$G$1:$G$1001,,0)</f>
        <v>#NAME?</v>
      </c>
      <c r="I507" t="str">
        <f>INDEX(Products!$A$1:$G$49,MATCH(Orders!$D507,Products!$A$1:$A$49,0),MATCH(Orders!I$1,Products!$A$1:$G$1,0))</f>
        <v>Lib</v>
      </c>
      <c r="J507" t="str">
        <f>INDEX(Products!$A$1:$G$49,MATCH(Orders!$D507,Products!$A$1:$A$49,0),MATCH(Orders!J$1,Products!$A$1:$G$1,0))</f>
        <v>M</v>
      </c>
      <c r="K507" s="4">
        <f>INDEX(Products!$A$1:$G$49,MATCH(Orders!$D507,Products!$A$1:$A$49,0),MATCH(Orders!K$1,Products!$A$1:$G$1,0))</f>
        <v>0.2</v>
      </c>
      <c r="L507" s="5">
        <f>INDEX(Products!$A$1:$G$49,MATCH(Orders!$D507,Products!$A$1:$A$49,0),MATCH(Orders!L$1,Products!$A$1:$G$1,0))</f>
        <v>4.3650000000000002</v>
      </c>
      <c r="M507" s="5">
        <f t="shared" si="21"/>
        <v>26.19</v>
      </c>
      <c r="N507" t="str">
        <f t="shared" si="22"/>
        <v>Liberica</v>
      </c>
      <c r="O507" t="str">
        <f t="shared" si="23"/>
        <v>Medium</v>
      </c>
      <c r="P507" t="e">
        <f ca="1">_xlfn.XLOOKUP(Orders[[#This Row],[Customer ID]],Customers!$A$1:$A$1001,Customers!$I$1:$I$1001,,0)</f>
        <v>#NAME?</v>
      </c>
    </row>
    <row r="508" spans="1:16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e">
        <f ca="1">_xlfn.XLOOKUP(C508,Customers!$A$1:$A$1001,Customers!$B$1:$B$1001,,0)</f>
        <v>#NAME?</v>
      </c>
      <c r="G508" s="2" t="e">
        <f ca="1">IF(_xlfn.XLOOKUP(C508,Customers!$A$1:$A$1001,Customers!$C$1:$C$1001,,0)=0,"",_xlfn.XLOOKUP(C508,Customers!$A$1:$A$1001,Customers!$C$1:$C$1001,,0))</f>
        <v>#NAME?</v>
      </c>
      <c r="H508" s="2" t="e">
        <f ca="1">_xlfn.XLOOKUP(C508,Customers!$A$1:$A$1001,Customers!$G$1:$G$1001,,0)</f>
        <v>#NAME?</v>
      </c>
      <c r="I508" t="str">
        <f>INDEX(Products!$A$1:$G$49,MATCH(Orders!$D508,Products!$A$1:$A$49,0),MATCH(Orders!I$1,Products!$A$1:$G$1,0))</f>
        <v>Ara</v>
      </c>
      <c r="J508" t="str">
        <f>INDEX(Products!$A$1:$G$49,MATCH(Orders!$D508,Products!$A$1:$A$49,0),MATCH(Orders!J$1,Products!$A$1:$G$1,0))</f>
        <v>L</v>
      </c>
      <c r="K508" s="4">
        <f>INDEX(Products!$A$1:$G$49,MATCH(Orders!$D508,Products!$A$1:$A$49,0),MATCH(Orders!K$1,Products!$A$1:$G$1,0))</f>
        <v>1</v>
      </c>
      <c r="L508" s="5">
        <f>INDEX(Products!$A$1:$G$49,MATCH(Orders!$D508,Products!$A$1:$A$49,0),MATCH(Orders!L$1,Products!$A$1:$G$1,0))</f>
        <v>12.95</v>
      </c>
      <c r="M508" s="5">
        <f t="shared" si="21"/>
        <v>25.9</v>
      </c>
      <c r="N508" t="str">
        <f t="shared" si="22"/>
        <v>Arabica</v>
      </c>
      <c r="O508" t="str">
        <f t="shared" si="23"/>
        <v>Light</v>
      </c>
      <c r="P508" t="e">
        <f ca="1">_xlfn.XLOOKUP(Orders[[#This Row],[Customer ID]],Customers!$A$1:$A$1001,Customers!$I$1:$I$1001,,0)</f>
        <v>#NAME?</v>
      </c>
    </row>
    <row r="509" spans="1:16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e">
        <f ca="1">_xlfn.XLOOKUP(C509,Customers!$A$1:$A$1001,Customers!$B$1:$B$1001,,0)</f>
        <v>#NAME?</v>
      </c>
      <c r="G509" s="2" t="e">
        <f ca="1">IF(_xlfn.XLOOKUP(C509,Customers!$A$1:$A$1001,Customers!$C$1:$C$1001,,0)=0,"",_xlfn.XLOOKUP(C509,Customers!$A$1:$A$1001,Customers!$C$1:$C$1001,,0))</f>
        <v>#NAME?</v>
      </c>
      <c r="H509" s="2" t="e">
        <f ca="1">_xlfn.XLOOKUP(C509,Customers!$A$1:$A$1001,Customers!$G$1:$G$1001,,0)</f>
        <v>#NAME?</v>
      </c>
      <c r="I509" t="str">
        <f>INDEX(Products!$A$1:$G$49,MATCH(Orders!$D509,Products!$A$1:$A$49,0),MATCH(Orders!I$1,Products!$A$1:$G$1,0))</f>
        <v>Ara</v>
      </c>
      <c r="J509" t="str">
        <f>INDEX(Products!$A$1:$G$49,MATCH(Orders!$D509,Products!$A$1:$A$49,0),MATCH(Orders!J$1,Products!$A$1:$G$1,0))</f>
        <v>L</v>
      </c>
      <c r="K509" s="4">
        <f>INDEX(Products!$A$1:$G$49,MATCH(Orders!$D509,Products!$A$1:$A$49,0),MATCH(Orders!K$1,Products!$A$1:$G$1,0))</f>
        <v>2.5</v>
      </c>
      <c r="L509" s="5">
        <f>INDEX(Products!$A$1:$G$49,MATCH(Orders!$D509,Products!$A$1:$A$49,0),MATCH(Orders!L$1,Products!$A$1:$G$1,0))</f>
        <v>29.784999999999997</v>
      </c>
      <c r="M509" s="5">
        <f t="shared" si="21"/>
        <v>89.35499999999999</v>
      </c>
      <c r="N509" t="str">
        <f t="shared" si="22"/>
        <v>Arabica</v>
      </c>
      <c r="O509" t="str">
        <f t="shared" si="23"/>
        <v>Light</v>
      </c>
      <c r="P509" t="e">
        <f ca="1">_xlfn.XLOOKUP(Orders[[#This Row],[Customer ID]],Customers!$A$1:$A$1001,Customers!$I$1:$I$1001,,0)</f>
        <v>#NAME?</v>
      </c>
    </row>
    <row r="510" spans="1:16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e">
        <f ca="1">_xlfn.XLOOKUP(C510,Customers!$A$1:$A$1001,Customers!$B$1:$B$1001,,0)</f>
        <v>#NAME?</v>
      </c>
      <c r="G510" s="2" t="e">
        <f ca="1">IF(_xlfn.XLOOKUP(C510,Customers!$A$1:$A$1001,Customers!$C$1:$C$1001,,0)=0,"",_xlfn.XLOOKUP(C510,Customers!$A$1:$A$1001,Customers!$C$1:$C$1001,,0))</f>
        <v>#NAME?</v>
      </c>
      <c r="H510" s="2" t="e">
        <f ca="1">_xlfn.XLOOKUP(C510,Customers!$A$1:$A$1001,Customers!$G$1:$G$1001,,0)</f>
        <v>#NAME?</v>
      </c>
      <c r="I510" t="str">
        <f>INDEX(Products!$A$1:$G$49,MATCH(Orders!$D510,Products!$A$1:$A$49,0),MATCH(Orders!I$1,Products!$A$1:$G$1,0))</f>
        <v>Lib</v>
      </c>
      <c r="J510" t="str">
        <f>INDEX(Products!$A$1:$G$49,MATCH(Orders!$D510,Products!$A$1:$A$49,0),MATCH(Orders!J$1,Products!$A$1:$G$1,0))</f>
        <v>D</v>
      </c>
      <c r="K510" s="4">
        <f>INDEX(Products!$A$1:$G$49,MATCH(Orders!$D510,Products!$A$1:$A$49,0),MATCH(Orders!K$1,Products!$A$1:$G$1,0))</f>
        <v>0.5</v>
      </c>
      <c r="L510" s="5">
        <f>INDEX(Products!$A$1:$G$49,MATCH(Orders!$D510,Products!$A$1:$A$49,0),MATCH(Orders!L$1,Products!$A$1:$G$1,0))</f>
        <v>7.77</v>
      </c>
      <c r="M510" s="5">
        <f t="shared" si="21"/>
        <v>46.62</v>
      </c>
      <c r="N510" t="str">
        <f t="shared" si="22"/>
        <v>Liberica</v>
      </c>
      <c r="O510" t="str">
        <f t="shared" si="23"/>
        <v>Dark</v>
      </c>
      <c r="P510" t="e">
        <f ca="1">_xlfn.XLOOKUP(Orders[[#This Row],[Customer ID]],Customers!$A$1:$A$1001,Customers!$I$1:$I$1001,,0)</f>
        <v>#NAME?</v>
      </c>
    </row>
    <row r="511" spans="1:16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e">
        <f ca="1">_xlfn.XLOOKUP(C511,Customers!$A$1:$A$1001,Customers!$B$1:$B$1001,,0)</f>
        <v>#NAME?</v>
      </c>
      <c r="G511" s="2" t="e">
        <f ca="1">IF(_xlfn.XLOOKUP(C511,Customers!$A$1:$A$1001,Customers!$C$1:$C$1001,,0)=0,"",_xlfn.XLOOKUP(C511,Customers!$A$1:$A$1001,Customers!$C$1:$C$1001,,0))</f>
        <v>#NAME?</v>
      </c>
      <c r="H511" s="2" t="e">
        <f ca="1">_xlfn.XLOOKUP(C511,Customers!$A$1:$A$1001,Customers!$G$1:$G$1001,,0)</f>
        <v>#NAME?</v>
      </c>
      <c r="I511" t="str">
        <f>INDEX(Products!$A$1:$G$49,MATCH(Orders!$D511,Products!$A$1:$A$49,0),MATCH(Orders!I$1,Products!$A$1:$G$1,0))</f>
        <v>Ara</v>
      </c>
      <c r="J511" t="str">
        <f>INDEX(Products!$A$1:$G$49,MATCH(Orders!$D511,Products!$A$1:$A$49,0),MATCH(Orders!J$1,Products!$A$1:$G$1,0))</f>
        <v>D</v>
      </c>
      <c r="K511" s="4">
        <f>INDEX(Products!$A$1:$G$49,MATCH(Orders!$D511,Products!$A$1:$A$49,0),MATCH(Orders!K$1,Products!$A$1:$G$1,0))</f>
        <v>1</v>
      </c>
      <c r="L511" s="5">
        <f>INDEX(Products!$A$1:$G$49,MATCH(Orders!$D511,Products!$A$1:$A$49,0),MATCH(Orders!L$1,Products!$A$1:$G$1,0))</f>
        <v>9.9499999999999993</v>
      </c>
      <c r="M511" s="5">
        <f t="shared" si="21"/>
        <v>29.849999999999998</v>
      </c>
      <c r="N511" t="str">
        <f t="shared" si="22"/>
        <v>Arabica</v>
      </c>
      <c r="O511" t="str">
        <f t="shared" si="23"/>
        <v>Dark</v>
      </c>
      <c r="P511" t="e">
        <f ca="1">_xlfn.XLOOKUP(Orders[[#This Row],[Customer ID]],Customers!$A$1:$A$1001,Customers!$I$1:$I$1001,,0)</f>
        <v>#NAME?</v>
      </c>
    </row>
    <row r="512" spans="1:16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e">
        <f ca="1">_xlfn.XLOOKUP(C512,Customers!$A$1:$A$1001,Customers!$B$1:$B$1001,,0)</f>
        <v>#NAME?</v>
      </c>
      <c r="G512" s="2" t="e">
        <f ca="1">IF(_xlfn.XLOOKUP(C512,Customers!$A$1:$A$1001,Customers!$C$1:$C$1001,,0)=0,"",_xlfn.XLOOKUP(C512,Customers!$A$1:$A$1001,Customers!$C$1:$C$1001,,0))</f>
        <v>#NAME?</v>
      </c>
      <c r="H512" s="2" t="e">
        <f ca="1">_xlfn.XLOOKUP(C512,Customers!$A$1:$A$1001,Customers!$G$1:$G$1001,,0)</f>
        <v>#NAME?</v>
      </c>
      <c r="I512" t="str">
        <f>INDEX(Products!$A$1:$G$49,MATCH(Orders!$D512,Products!$A$1:$A$49,0),MATCH(Orders!I$1,Products!$A$1:$G$1,0))</f>
        <v>Rob</v>
      </c>
      <c r="J512" t="str">
        <f>INDEX(Products!$A$1:$G$49,MATCH(Orders!$D512,Products!$A$1:$A$49,0),MATCH(Orders!J$1,Products!$A$1:$G$1,0))</f>
        <v>L</v>
      </c>
      <c r="K512" s="4">
        <f>INDEX(Products!$A$1:$G$49,MATCH(Orders!$D512,Products!$A$1:$A$49,0),MATCH(Orders!K$1,Products!$A$1:$G$1,0))</f>
        <v>0.2</v>
      </c>
      <c r="L512" s="5">
        <f>INDEX(Products!$A$1:$G$49,MATCH(Orders!$D512,Products!$A$1:$A$49,0),MATCH(Orders!L$1,Products!$A$1:$G$1,0))</f>
        <v>3.5849999999999995</v>
      </c>
      <c r="M512" s="5">
        <f t="shared" si="21"/>
        <v>10.754999999999999</v>
      </c>
      <c r="N512" t="str">
        <f t="shared" si="22"/>
        <v>Robusta</v>
      </c>
      <c r="O512" t="str">
        <f t="shared" si="23"/>
        <v>Light</v>
      </c>
      <c r="P512" t="e">
        <f ca="1">_xlfn.XLOOKUP(Orders[[#This Row],[Customer ID]],Customers!$A$1:$A$1001,Customers!$I$1:$I$1001,,0)</f>
        <v>#NAME?</v>
      </c>
    </row>
    <row r="513" spans="1:16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e">
        <f ca="1">_xlfn.XLOOKUP(C513,Customers!$A$1:$A$1001,Customers!$B$1:$B$1001,,0)</f>
        <v>#NAME?</v>
      </c>
      <c r="G513" s="2" t="e">
        <f ca="1">IF(_xlfn.XLOOKUP(C513,Customers!$A$1:$A$1001,Customers!$C$1:$C$1001,,0)=0,"",_xlfn.XLOOKUP(C513,Customers!$A$1:$A$1001,Customers!$C$1:$C$1001,,0))</f>
        <v>#NAME?</v>
      </c>
      <c r="H513" s="2" t="e">
        <f ca="1">_xlfn.XLOOKUP(C513,Customers!$A$1:$A$1001,Customers!$G$1:$G$1001,,0)</f>
        <v>#NAME?</v>
      </c>
      <c r="I513" t="str">
        <f>INDEX(Products!$A$1:$G$49,MATCH(Orders!$D513,Products!$A$1:$A$49,0),MATCH(Orders!I$1,Products!$A$1:$G$1,0))</f>
        <v>Ara</v>
      </c>
      <c r="J513" t="str">
        <f>INDEX(Products!$A$1:$G$49,MATCH(Orders!$D513,Products!$A$1:$A$49,0),MATCH(Orders!J$1,Products!$A$1:$G$1,0))</f>
        <v>M</v>
      </c>
      <c r="K513" s="4">
        <f>INDEX(Products!$A$1:$G$49,MATCH(Orders!$D513,Products!$A$1:$A$49,0),MATCH(Orders!K$1,Products!$A$1:$G$1,0))</f>
        <v>0.2</v>
      </c>
      <c r="L513" s="5">
        <f>INDEX(Products!$A$1:$G$49,MATCH(Orders!$D513,Products!$A$1:$A$49,0),MATCH(Orders!L$1,Products!$A$1:$G$1,0))</f>
        <v>3.375</v>
      </c>
      <c r="M513" s="5">
        <f t="shared" si="21"/>
        <v>13.5</v>
      </c>
      <c r="N513" t="str">
        <f t="shared" si="22"/>
        <v>Arabica</v>
      </c>
      <c r="O513" t="str">
        <f t="shared" si="23"/>
        <v>Medium</v>
      </c>
      <c r="P513" t="e">
        <f ca="1">_xlfn.XLOOKUP(Orders[[#This Row],[Customer ID]],Customers!$A$1:$A$1001,Customers!$I$1:$I$1001,,0)</f>
        <v>#NAME?</v>
      </c>
    </row>
    <row r="514" spans="1:16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e">
        <f ca="1">_xlfn.XLOOKUP(C514,Customers!$A$1:$A$1001,Customers!$B$1:$B$1001,,0)</f>
        <v>#NAME?</v>
      </c>
      <c r="G514" s="2" t="e">
        <f ca="1">IF(_xlfn.XLOOKUP(C514,Customers!$A$1:$A$1001,Customers!$C$1:$C$1001,,0)=0,"",_xlfn.XLOOKUP(C514,Customers!$A$1:$A$1001,Customers!$C$1:$C$1001,,0))</f>
        <v>#NAME?</v>
      </c>
      <c r="H514" s="2" t="e">
        <f ca="1">_xlfn.XLOOKUP(C514,Customers!$A$1:$A$1001,Customers!$G$1:$G$1001,,0)</f>
        <v>#NAME?</v>
      </c>
      <c r="I514" t="str">
        <f>INDEX(Products!$A$1:$G$49,MATCH(Orders!$D514,Products!$A$1:$A$49,0),MATCH(Orders!I$1,Products!$A$1:$G$1,0))</f>
        <v>Lib</v>
      </c>
      <c r="J514" t="str">
        <f>INDEX(Products!$A$1:$G$49,MATCH(Orders!$D514,Products!$A$1:$A$49,0),MATCH(Orders!J$1,Products!$A$1:$G$1,0))</f>
        <v>L</v>
      </c>
      <c r="K514" s="4">
        <f>INDEX(Products!$A$1:$G$49,MATCH(Orders!$D514,Products!$A$1:$A$49,0),MATCH(Orders!K$1,Products!$A$1:$G$1,0))</f>
        <v>1</v>
      </c>
      <c r="L514" s="5">
        <f>INDEX(Products!$A$1:$G$49,MATCH(Orders!$D514,Products!$A$1:$A$49,0),MATCH(Orders!L$1,Products!$A$1:$G$1,0))</f>
        <v>15.85</v>
      </c>
      <c r="M514" s="5">
        <f t="shared" si="21"/>
        <v>47.55</v>
      </c>
      <c r="N514" t="str">
        <f t="shared" si="22"/>
        <v>Liberica</v>
      </c>
      <c r="O514" t="str">
        <f t="shared" si="23"/>
        <v>Light</v>
      </c>
      <c r="P514" t="e">
        <f ca="1">_xlfn.XLOOKUP(Orders[[#This Row],[Customer ID]],Customers!$A$1:$A$1001,Customers!$I$1:$I$1001,,0)</f>
        <v>#NAME?</v>
      </c>
    </row>
    <row r="515" spans="1:16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e">
        <f ca="1">_xlfn.XLOOKUP(C515,Customers!$A$1:$A$1001,Customers!$B$1:$B$1001,,0)</f>
        <v>#NAME?</v>
      </c>
      <c r="G515" s="2" t="e">
        <f ca="1">IF(_xlfn.XLOOKUP(C515,Customers!$A$1:$A$1001,Customers!$C$1:$C$1001,,0)=0,"",_xlfn.XLOOKUP(C515,Customers!$A$1:$A$1001,Customers!$C$1:$C$1001,,0))</f>
        <v>#NAME?</v>
      </c>
      <c r="H515" s="2" t="e">
        <f ca="1">_xlfn.XLOOKUP(C515,Customers!$A$1:$A$1001,Customers!$G$1:$G$1001,,0)</f>
        <v>#NAME?</v>
      </c>
      <c r="I515" t="str">
        <f>INDEX(Products!$A$1:$G$49,MATCH(Orders!$D515,Products!$A$1:$A$49,0),MATCH(Orders!I$1,Products!$A$1:$G$1,0))</f>
        <v>Lib</v>
      </c>
      <c r="J515" t="str">
        <f>INDEX(Products!$A$1:$G$49,MATCH(Orders!$D515,Products!$A$1:$A$49,0),MATCH(Orders!J$1,Products!$A$1:$G$1,0))</f>
        <v>L</v>
      </c>
      <c r="K515" s="4">
        <f>INDEX(Products!$A$1:$G$49,MATCH(Orders!$D515,Products!$A$1:$A$49,0),MATCH(Orders!K$1,Products!$A$1:$G$1,0))</f>
        <v>1</v>
      </c>
      <c r="L515" s="5">
        <f>INDEX(Products!$A$1:$G$49,MATCH(Orders!$D515,Products!$A$1:$A$49,0),MATCH(Orders!L$1,Products!$A$1:$G$1,0))</f>
        <v>15.85</v>
      </c>
      <c r="M515" s="5">
        <f t="shared" ref="M515:M578" si="24">L515*E515</f>
        <v>79.25</v>
      </c>
      <c r="N515" t="str">
        <f t="shared" ref="N515:N578" si="25">IF(I515="Rob","Robusta",IF(I515="Exc","Excelsa",IF(I515="Ara","Arabica",IF(I515="Lib","Liberica",""))))</f>
        <v>Liberica</v>
      </c>
      <c r="O515" t="str">
        <f t="shared" ref="O515:O578" si="26">IF(J515="M","Medium",IF(J515="L","Light",IF(J515="D","Dark","")))</f>
        <v>Light</v>
      </c>
      <c r="P515" t="e">
        <f ca="1">_xlfn.XLOOKUP(Orders[[#This Row],[Customer ID]],Customers!$A$1:$A$1001,Customers!$I$1:$I$1001,,0)</f>
        <v>#NAME?</v>
      </c>
    </row>
    <row r="516" spans="1:16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e">
        <f ca="1">_xlfn.XLOOKUP(C516,Customers!$A$1:$A$1001,Customers!$B$1:$B$1001,,0)</f>
        <v>#NAME?</v>
      </c>
      <c r="G516" s="2" t="e">
        <f ca="1">IF(_xlfn.XLOOKUP(C516,Customers!$A$1:$A$1001,Customers!$C$1:$C$1001,,0)=0,"",_xlfn.XLOOKUP(C516,Customers!$A$1:$A$1001,Customers!$C$1:$C$1001,,0))</f>
        <v>#NAME?</v>
      </c>
      <c r="H516" s="2" t="e">
        <f ca="1">_xlfn.XLOOKUP(C516,Customers!$A$1:$A$1001,Customers!$G$1:$G$1001,,0)</f>
        <v>#NAME?</v>
      </c>
      <c r="I516" t="str">
        <f>INDEX(Products!$A$1:$G$49,MATCH(Orders!$D516,Products!$A$1:$A$49,0),MATCH(Orders!I$1,Products!$A$1:$G$1,0))</f>
        <v>Lib</v>
      </c>
      <c r="J516" t="str">
        <f>INDEX(Products!$A$1:$G$49,MATCH(Orders!$D516,Products!$A$1:$A$49,0),MATCH(Orders!J$1,Products!$A$1:$G$1,0))</f>
        <v>M</v>
      </c>
      <c r="K516" s="4">
        <f>INDEX(Products!$A$1:$G$49,MATCH(Orders!$D516,Products!$A$1:$A$49,0),MATCH(Orders!K$1,Products!$A$1:$G$1,0))</f>
        <v>0.2</v>
      </c>
      <c r="L516" s="5">
        <f>INDEX(Products!$A$1:$G$49,MATCH(Orders!$D516,Products!$A$1:$A$49,0),MATCH(Orders!L$1,Products!$A$1:$G$1,0))</f>
        <v>4.3650000000000002</v>
      </c>
      <c r="M516" s="5">
        <f t="shared" si="24"/>
        <v>26.19</v>
      </c>
      <c r="N516" t="str">
        <f t="shared" si="25"/>
        <v>Liberica</v>
      </c>
      <c r="O516" t="str">
        <f t="shared" si="26"/>
        <v>Medium</v>
      </c>
      <c r="P516" t="e">
        <f ca="1">_xlfn.XLOOKUP(Orders[[#This Row],[Customer ID]],Customers!$A$1:$A$1001,Customers!$I$1:$I$1001,,0)</f>
        <v>#NAME?</v>
      </c>
    </row>
    <row r="517" spans="1:16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e">
        <f ca="1">_xlfn.XLOOKUP(C517,Customers!$A$1:$A$1001,Customers!$B$1:$B$1001,,0)</f>
        <v>#NAME?</v>
      </c>
      <c r="G517" s="2" t="e">
        <f ca="1">IF(_xlfn.XLOOKUP(C517,Customers!$A$1:$A$1001,Customers!$C$1:$C$1001,,0)=0,"",_xlfn.XLOOKUP(C517,Customers!$A$1:$A$1001,Customers!$C$1:$C$1001,,0))</f>
        <v>#NAME?</v>
      </c>
      <c r="H517" s="2" t="e">
        <f ca="1">_xlfn.XLOOKUP(C517,Customers!$A$1:$A$1001,Customers!$G$1:$G$1001,,0)</f>
        <v>#NAME?</v>
      </c>
      <c r="I517" t="str">
        <f>INDEX(Products!$A$1:$G$49,MATCH(Orders!$D517,Products!$A$1:$A$49,0),MATCH(Orders!I$1,Products!$A$1:$G$1,0))</f>
        <v>Rob</v>
      </c>
      <c r="J517" t="str">
        <f>INDEX(Products!$A$1:$G$49,MATCH(Orders!$D517,Products!$A$1:$A$49,0),MATCH(Orders!J$1,Products!$A$1:$G$1,0))</f>
        <v>L</v>
      </c>
      <c r="K517" s="4">
        <f>INDEX(Products!$A$1:$G$49,MATCH(Orders!$D517,Products!$A$1:$A$49,0),MATCH(Orders!K$1,Products!$A$1:$G$1,0))</f>
        <v>0.5</v>
      </c>
      <c r="L517" s="5">
        <f>INDEX(Products!$A$1:$G$49,MATCH(Orders!$D517,Products!$A$1:$A$49,0),MATCH(Orders!L$1,Products!$A$1:$G$1,0))</f>
        <v>7.169999999999999</v>
      </c>
      <c r="M517" s="5">
        <f t="shared" si="24"/>
        <v>21.509999999999998</v>
      </c>
      <c r="N517" t="str">
        <f t="shared" si="25"/>
        <v>Robusta</v>
      </c>
      <c r="O517" t="str">
        <f t="shared" si="26"/>
        <v>Light</v>
      </c>
      <c r="P517" t="e">
        <f ca="1">_xlfn.XLOOKUP(Orders[[#This Row],[Customer ID]],Customers!$A$1:$A$1001,Customers!$I$1:$I$1001,,0)</f>
        <v>#NAME?</v>
      </c>
    </row>
    <row r="518" spans="1:16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e">
        <f ca="1">_xlfn.XLOOKUP(C518,Customers!$A$1:$A$1001,Customers!$B$1:$B$1001,,0)</f>
        <v>#NAME?</v>
      </c>
      <c r="G518" s="2" t="e">
        <f ca="1">IF(_xlfn.XLOOKUP(C518,Customers!$A$1:$A$1001,Customers!$C$1:$C$1001,,0)=0,"",_xlfn.XLOOKUP(C518,Customers!$A$1:$A$1001,Customers!$C$1:$C$1001,,0))</f>
        <v>#NAME?</v>
      </c>
      <c r="H518" s="2" t="e">
        <f ca="1">_xlfn.XLOOKUP(C518,Customers!$A$1:$A$1001,Customers!$G$1:$G$1001,,0)</f>
        <v>#NAME?</v>
      </c>
      <c r="I518" t="str">
        <f>INDEX(Products!$A$1:$G$49,MATCH(Orders!$D518,Products!$A$1:$A$49,0),MATCH(Orders!I$1,Products!$A$1:$G$1,0))</f>
        <v>Rob</v>
      </c>
      <c r="J518" t="str">
        <f>INDEX(Products!$A$1:$G$49,MATCH(Orders!$D518,Products!$A$1:$A$49,0),MATCH(Orders!J$1,Products!$A$1:$G$1,0))</f>
        <v>D</v>
      </c>
      <c r="K518" s="4">
        <f>INDEX(Products!$A$1:$G$49,MATCH(Orders!$D518,Products!$A$1:$A$49,0),MATCH(Orders!K$1,Products!$A$1:$G$1,0))</f>
        <v>2.5</v>
      </c>
      <c r="L518" s="5">
        <f>INDEX(Products!$A$1:$G$49,MATCH(Orders!$D518,Products!$A$1:$A$49,0),MATCH(Orders!L$1,Products!$A$1:$G$1,0))</f>
        <v>20.584999999999997</v>
      </c>
      <c r="M518" s="5">
        <f t="shared" si="24"/>
        <v>102.92499999999998</v>
      </c>
      <c r="N518" t="str">
        <f t="shared" si="25"/>
        <v>Robusta</v>
      </c>
      <c r="O518" t="str">
        <f t="shared" si="26"/>
        <v>Dark</v>
      </c>
      <c r="P518" t="e">
        <f ca="1">_xlfn.XLOOKUP(Orders[[#This Row],[Customer ID]],Customers!$A$1:$A$1001,Customers!$I$1:$I$1001,,0)</f>
        <v>#NAME?</v>
      </c>
    </row>
    <row r="519" spans="1:16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e">
        <f ca="1">_xlfn.XLOOKUP(C519,Customers!$A$1:$A$1001,Customers!$B$1:$B$1001,,0)</f>
        <v>#NAME?</v>
      </c>
      <c r="G519" s="2" t="e">
        <f ca="1">IF(_xlfn.XLOOKUP(C519,Customers!$A$1:$A$1001,Customers!$C$1:$C$1001,,0)=0,"",_xlfn.XLOOKUP(C519,Customers!$A$1:$A$1001,Customers!$C$1:$C$1001,,0))</f>
        <v>#NAME?</v>
      </c>
      <c r="H519" s="2" t="e">
        <f ca="1">_xlfn.XLOOKUP(C519,Customers!$A$1:$A$1001,Customers!$G$1:$G$1001,,0)</f>
        <v>#NAME?</v>
      </c>
      <c r="I519" t="str">
        <f>INDEX(Products!$A$1:$G$49,MATCH(Orders!$D519,Products!$A$1:$A$49,0),MATCH(Orders!I$1,Products!$A$1:$G$1,0))</f>
        <v>Lib</v>
      </c>
      <c r="J519" t="str">
        <f>INDEX(Products!$A$1:$G$49,MATCH(Orders!$D519,Products!$A$1:$A$49,0),MATCH(Orders!J$1,Products!$A$1:$G$1,0))</f>
        <v>D</v>
      </c>
      <c r="K519" s="4">
        <f>INDEX(Products!$A$1:$G$49,MATCH(Orders!$D519,Products!$A$1:$A$49,0),MATCH(Orders!K$1,Products!$A$1:$G$1,0))</f>
        <v>0.2</v>
      </c>
      <c r="L519" s="5">
        <f>INDEX(Products!$A$1:$G$49,MATCH(Orders!$D519,Products!$A$1:$A$49,0),MATCH(Orders!L$1,Products!$A$1:$G$1,0))</f>
        <v>3.8849999999999998</v>
      </c>
      <c r="M519" s="5">
        <f t="shared" si="24"/>
        <v>7.77</v>
      </c>
      <c r="N519" t="str">
        <f t="shared" si="25"/>
        <v>Liberica</v>
      </c>
      <c r="O519" t="str">
        <f t="shared" si="26"/>
        <v>Dark</v>
      </c>
      <c r="P519" t="e">
        <f ca="1">_xlfn.XLOOKUP(Orders[[#This Row],[Customer ID]],Customers!$A$1:$A$1001,Customers!$I$1:$I$1001,,0)</f>
        <v>#NAME?</v>
      </c>
    </row>
    <row r="520" spans="1:16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e">
        <f ca="1">_xlfn.XLOOKUP(C520,Customers!$A$1:$A$1001,Customers!$B$1:$B$1001,,0)</f>
        <v>#NAME?</v>
      </c>
      <c r="G520" s="2" t="e">
        <f ca="1">IF(_xlfn.XLOOKUP(C520,Customers!$A$1:$A$1001,Customers!$C$1:$C$1001,,0)=0,"",_xlfn.XLOOKUP(C520,Customers!$A$1:$A$1001,Customers!$C$1:$C$1001,,0))</f>
        <v>#NAME?</v>
      </c>
      <c r="H520" s="2" t="e">
        <f ca="1">_xlfn.XLOOKUP(C520,Customers!$A$1:$A$1001,Customers!$G$1:$G$1001,,0)</f>
        <v>#NAME?</v>
      </c>
      <c r="I520" t="str">
        <f>INDEX(Products!$A$1:$G$49,MATCH(Orders!$D520,Products!$A$1:$A$49,0),MATCH(Orders!I$1,Products!$A$1:$G$1,0))</f>
        <v>Exc</v>
      </c>
      <c r="J520" t="str">
        <f>INDEX(Products!$A$1:$G$49,MATCH(Orders!$D520,Products!$A$1:$A$49,0),MATCH(Orders!J$1,Products!$A$1:$G$1,0))</f>
        <v>D</v>
      </c>
      <c r="K520" s="4">
        <f>INDEX(Products!$A$1:$G$49,MATCH(Orders!$D520,Products!$A$1:$A$49,0),MATCH(Orders!K$1,Products!$A$1:$G$1,0))</f>
        <v>2.5</v>
      </c>
      <c r="L520" s="5">
        <f>INDEX(Products!$A$1:$G$49,MATCH(Orders!$D520,Products!$A$1:$A$49,0),MATCH(Orders!L$1,Products!$A$1:$G$1,0))</f>
        <v>27.945</v>
      </c>
      <c r="M520" s="5">
        <f t="shared" si="24"/>
        <v>139.72499999999999</v>
      </c>
      <c r="N520" t="str">
        <f t="shared" si="25"/>
        <v>Excelsa</v>
      </c>
      <c r="O520" t="str">
        <f t="shared" si="26"/>
        <v>Dark</v>
      </c>
      <c r="P520" t="e">
        <f ca="1">_xlfn.XLOOKUP(Orders[[#This Row],[Customer ID]],Customers!$A$1:$A$1001,Customers!$I$1:$I$1001,,0)</f>
        <v>#NAME?</v>
      </c>
    </row>
    <row r="521" spans="1:16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e">
        <f ca="1">_xlfn.XLOOKUP(C521,Customers!$A$1:$A$1001,Customers!$B$1:$B$1001,,0)</f>
        <v>#NAME?</v>
      </c>
      <c r="G521" s="2" t="e">
        <f ca="1">IF(_xlfn.XLOOKUP(C521,Customers!$A$1:$A$1001,Customers!$C$1:$C$1001,,0)=0,"",_xlfn.XLOOKUP(C521,Customers!$A$1:$A$1001,Customers!$C$1:$C$1001,,0))</f>
        <v>#NAME?</v>
      </c>
      <c r="H521" s="2" t="e">
        <f ca="1">_xlfn.XLOOKUP(C521,Customers!$A$1:$A$1001,Customers!$G$1:$G$1001,,0)</f>
        <v>#NAME?</v>
      </c>
      <c r="I521" t="str">
        <f>INDEX(Products!$A$1:$G$49,MATCH(Orders!$D521,Products!$A$1:$A$49,0),MATCH(Orders!I$1,Products!$A$1:$G$1,0))</f>
        <v>Ara</v>
      </c>
      <c r="J521" t="str">
        <f>INDEX(Products!$A$1:$G$49,MATCH(Orders!$D521,Products!$A$1:$A$49,0),MATCH(Orders!J$1,Products!$A$1:$G$1,0))</f>
        <v>D</v>
      </c>
      <c r="K521" s="4">
        <f>INDEX(Products!$A$1:$G$49,MATCH(Orders!$D521,Products!$A$1:$A$49,0),MATCH(Orders!K$1,Products!$A$1:$G$1,0))</f>
        <v>0.5</v>
      </c>
      <c r="L521" s="5">
        <f>INDEX(Products!$A$1:$G$49,MATCH(Orders!$D521,Products!$A$1:$A$49,0),MATCH(Orders!L$1,Products!$A$1:$G$1,0))</f>
        <v>5.97</v>
      </c>
      <c r="M521" s="5">
        <f t="shared" si="24"/>
        <v>11.94</v>
      </c>
      <c r="N521" t="str">
        <f t="shared" si="25"/>
        <v>Arabica</v>
      </c>
      <c r="O521" t="str">
        <f t="shared" si="26"/>
        <v>Dark</v>
      </c>
      <c r="P521" t="e">
        <f ca="1">_xlfn.XLOOKUP(Orders[[#This Row],[Customer ID]],Customers!$A$1:$A$1001,Customers!$I$1:$I$1001,,0)</f>
        <v>#NAME?</v>
      </c>
    </row>
    <row r="522" spans="1:16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e">
        <f ca="1">_xlfn.XLOOKUP(C522,Customers!$A$1:$A$1001,Customers!$B$1:$B$1001,,0)</f>
        <v>#NAME?</v>
      </c>
      <c r="G522" s="2" t="e">
        <f ca="1">IF(_xlfn.XLOOKUP(C522,Customers!$A$1:$A$1001,Customers!$C$1:$C$1001,,0)=0,"",_xlfn.XLOOKUP(C522,Customers!$A$1:$A$1001,Customers!$C$1:$C$1001,,0))</f>
        <v>#NAME?</v>
      </c>
      <c r="H522" s="2" t="e">
        <f ca="1">_xlfn.XLOOKUP(C522,Customers!$A$1:$A$1001,Customers!$G$1:$G$1001,,0)</f>
        <v>#NAME?</v>
      </c>
      <c r="I522" t="str">
        <f>INDEX(Products!$A$1:$G$49,MATCH(Orders!$D522,Products!$A$1:$A$49,0),MATCH(Orders!I$1,Products!$A$1:$G$1,0))</f>
        <v>Lib</v>
      </c>
      <c r="J522" t="str">
        <f>INDEX(Products!$A$1:$G$49,MATCH(Orders!$D522,Products!$A$1:$A$49,0),MATCH(Orders!J$1,Products!$A$1:$G$1,0))</f>
        <v>D</v>
      </c>
      <c r="K522" s="4">
        <f>INDEX(Products!$A$1:$G$49,MATCH(Orders!$D522,Products!$A$1:$A$49,0),MATCH(Orders!K$1,Products!$A$1:$G$1,0))</f>
        <v>0.2</v>
      </c>
      <c r="L522" s="5">
        <f>INDEX(Products!$A$1:$G$49,MATCH(Orders!$D522,Products!$A$1:$A$49,0),MATCH(Orders!L$1,Products!$A$1:$G$1,0))</f>
        <v>3.8849999999999998</v>
      </c>
      <c r="M522" s="5">
        <f t="shared" si="24"/>
        <v>3.8849999999999998</v>
      </c>
      <c r="N522" t="str">
        <f t="shared" si="25"/>
        <v>Liberica</v>
      </c>
      <c r="O522" t="str">
        <f t="shared" si="26"/>
        <v>Dark</v>
      </c>
      <c r="P522" t="e">
        <f ca="1">_xlfn.XLOOKUP(Orders[[#This Row],[Customer ID]],Customers!$A$1:$A$1001,Customers!$I$1:$I$1001,,0)</f>
        <v>#NAME?</v>
      </c>
    </row>
    <row r="523" spans="1:16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e">
        <f ca="1">_xlfn.XLOOKUP(C523,Customers!$A$1:$A$1001,Customers!$B$1:$B$1001,,0)</f>
        <v>#NAME?</v>
      </c>
      <c r="G523" s="2" t="e">
        <f ca="1">IF(_xlfn.XLOOKUP(C523,Customers!$A$1:$A$1001,Customers!$C$1:$C$1001,,0)=0,"",_xlfn.XLOOKUP(C523,Customers!$A$1:$A$1001,Customers!$C$1:$C$1001,,0))</f>
        <v>#NAME?</v>
      </c>
      <c r="H523" s="2" t="e">
        <f ca="1">_xlfn.XLOOKUP(C523,Customers!$A$1:$A$1001,Customers!$G$1:$G$1001,,0)</f>
        <v>#NAME?</v>
      </c>
      <c r="I523" t="str">
        <f>INDEX(Products!$A$1:$G$49,MATCH(Orders!$D523,Products!$A$1:$A$49,0),MATCH(Orders!I$1,Products!$A$1:$G$1,0))</f>
        <v>Rob</v>
      </c>
      <c r="J523" t="str">
        <f>INDEX(Products!$A$1:$G$49,MATCH(Orders!$D523,Products!$A$1:$A$49,0),MATCH(Orders!J$1,Products!$A$1:$G$1,0))</f>
        <v>M</v>
      </c>
      <c r="K523" s="4">
        <f>INDEX(Products!$A$1:$G$49,MATCH(Orders!$D523,Products!$A$1:$A$49,0),MATCH(Orders!K$1,Products!$A$1:$G$1,0))</f>
        <v>1</v>
      </c>
      <c r="L523" s="5">
        <f>INDEX(Products!$A$1:$G$49,MATCH(Orders!$D523,Products!$A$1:$A$49,0),MATCH(Orders!L$1,Products!$A$1:$G$1,0))</f>
        <v>9.9499999999999993</v>
      </c>
      <c r="M523" s="5">
        <f t="shared" si="24"/>
        <v>39.799999999999997</v>
      </c>
      <c r="N523" t="str">
        <f t="shared" si="25"/>
        <v>Robusta</v>
      </c>
      <c r="O523" t="str">
        <f t="shared" si="26"/>
        <v>Medium</v>
      </c>
      <c r="P523" t="e">
        <f ca="1">_xlfn.XLOOKUP(Orders[[#This Row],[Customer ID]],Customers!$A$1:$A$1001,Customers!$I$1:$I$1001,,0)</f>
        <v>#NAME?</v>
      </c>
    </row>
    <row r="524" spans="1:16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e">
        <f ca="1">_xlfn.XLOOKUP(C524,Customers!$A$1:$A$1001,Customers!$B$1:$B$1001,,0)</f>
        <v>#NAME?</v>
      </c>
      <c r="G524" s="2" t="e">
        <f ca="1">IF(_xlfn.XLOOKUP(C524,Customers!$A$1:$A$1001,Customers!$C$1:$C$1001,,0)=0,"",_xlfn.XLOOKUP(C524,Customers!$A$1:$A$1001,Customers!$C$1:$C$1001,,0))</f>
        <v>#NAME?</v>
      </c>
      <c r="H524" s="2" t="e">
        <f ca="1">_xlfn.XLOOKUP(C524,Customers!$A$1:$A$1001,Customers!$G$1:$G$1001,,0)</f>
        <v>#NAME?</v>
      </c>
      <c r="I524" t="str">
        <f>INDEX(Products!$A$1:$G$49,MATCH(Orders!$D524,Products!$A$1:$A$49,0),MATCH(Orders!I$1,Products!$A$1:$G$1,0))</f>
        <v>Rob</v>
      </c>
      <c r="J524" t="str">
        <f>INDEX(Products!$A$1:$G$49,MATCH(Orders!$D524,Products!$A$1:$A$49,0),MATCH(Orders!J$1,Products!$A$1:$G$1,0))</f>
        <v>M</v>
      </c>
      <c r="K524" s="4">
        <f>INDEX(Products!$A$1:$G$49,MATCH(Orders!$D524,Products!$A$1:$A$49,0),MATCH(Orders!K$1,Products!$A$1:$G$1,0))</f>
        <v>0.5</v>
      </c>
      <c r="L524" s="5">
        <f>INDEX(Products!$A$1:$G$49,MATCH(Orders!$D524,Products!$A$1:$A$49,0),MATCH(Orders!L$1,Products!$A$1:$G$1,0))</f>
        <v>5.97</v>
      </c>
      <c r="M524" s="5">
        <f t="shared" si="24"/>
        <v>29.849999999999998</v>
      </c>
      <c r="N524" t="str">
        <f t="shared" si="25"/>
        <v>Robusta</v>
      </c>
      <c r="O524" t="str">
        <f t="shared" si="26"/>
        <v>Medium</v>
      </c>
      <c r="P524" t="e">
        <f ca="1">_xlfn.XLOOKUP(Orders[[#This Row],[Customer ID]],Customers!$A$1:$A$1001,Customers!$I$1:$I$1001,,0)</f>
        <v>#NAME?</v>
      </c>
    </row>
    <row r="525" spans="1:16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e">
        <f ca="1">_xlfn.XLOOKUP(C525,Customers!$A$1:$A$1001,Customers!$B$1:$B$1001,,0)</f>
        <v>#NAME?</v>
      </c>
      <c r="G525" s="2" t="e">
        <f ca="1">IF(_xlfn.XLOOKUP(C525,Customers!$A$1:$A$1001,Customers!$C$1:$C$1001,,0)=0,"",_xlfn.XLOOKUP(C525,Customers!$A$1:$A$1001,Customers!$C$1:$C$1001,,0))</f>
        <v>#NAME?</v>
      </c>
      <c r="H525" s="2" t="e">
        <f ca="1">_xlfn.XLOOKUP(C525,Customers!$A$1:$A$1001,Customers!$G$1:$G$1001,,0)</f>
        <v>#NAME?</v>
      </c>
      <c r="I525" t="str">
        <f>INDEX(Products!$A$1:$G$49,MATCH(Orders!$D525,Products!$A$1:$A$49,0),MATCH(Orders!I$1,Products!$A$1:$G$1,0))</f>
        <v>Lib</v>
      </c>
      <c r="J525" t="str">
        <f>INDEX(Products!$A$1:$G$49,MATCH(Orders!$D525,Products!$A$1:$A$49,0),MATCH(Orders!J$1,Products!$A$1:$G$1,0))</f>
        <v>D</v>
      </c>
      <c r="K525" s="4">
        <f>INDEX(Products!$A$1:$G$49,MATCH(Orders!$D525,Products!$A$1:$A$49,0),MATCH(Orders!K$1,Products!$A$1:$G$1,0))</f>
        <v>2.5</v>
      </c>
      <c r="L525" s="5">
        <f>INDEX(Products!$A$1:$G$49,MATCH(Orders!$D525,Products!$A$1:$A$49,0),MATCH(Orders!L$1,Products!$A$1:$G$1,0))</f>
        <v>29.784999999999997</v>
      </c>
      <c r="M525" s="5">
        <f t="shared" si="24"/>
        <v>29.784999999999997</v>
      </c>
      <c r="N525" t="str">
        <f t="shared" si="25"/>
        <v>Liberica</v>
      </c>
      <c r="O525" t="str">
        <f t="shared" si="26"/>
        <v>Dark</v>
      </c>
      <c r="P525" t="e">
        <f ca="1">_xlfn.XLOOKUP(Orders[[#This Row],[Customer ID]],Customers!$A$1:$A$1001,Customers!$I$1:$I$1001,,0)</f>
        <v>#NAME?</v>
      </c>
    </row>
    <row r="526" spans="1:16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e">
        <f ca="1">_xlfn.XLOOKUP(C526,Customers!$A$1:$A$1001,Customers!$B$1:$B$1001,,0)</f>
        <v>#NAME?</v>
      </c>
      <c r="G526" s="2" t="e">
        <f ca="1">IF(_xlfn.XLOOKUP(C526,Customers!$A$1:$A$1001,Customers!$C$1:$C$1001,,0)=0,"",_xlfn.XLOOKUP(C526,Customers!$A$1:$A$1001,Customers!$C$1:$C$1001,,0))</f>
        <v>#NAME?</v>
      </c>
      <c r="H526" s="2" t="e">
        <f ca="1">_xlfn.XLOOKUP(C526,Customers!$A$1:$A$1001,Customers!$G$1:$G$1001,,0)</f>
        <v>#NAME?</v>
      </c>
      <c r="I526" t="str">
        <f>INDEX(Products!$A$1:$G$49,MATCH(Orders!$D526,Products!$A$1:$A$49,0),MATCH(Orders!I$1,Products!$A$1:$G$1,0))</f>
        <v>Lib</v>
      </c>
      <c r="J526" t="str">
        <f>INDEX(Products!$A$1:$G$49,MATCH(Orders!$D526,Products!$A$1:$A$49,0),MATCH(Orders!J$1,Products!$A$1:$G$1,0))</f>
        <v>L</v>
      </c>
      <c r="K526" s="4">
        <f>INDEX(Products!$A$1:$G$49,MATCH(Orders!$D526,Products!$A$1:$A$49,0),MATCH(Orders!K$1,Products!$A$1:$G$1,0))</f>
        <v>2.5</v>
      </c>
      <c r="L526" s="5">
        <f>INDEX(Products!$A$1:$G$49,MATCH(Orders!$D526,Products!$A$1:$A$49,0),MATCH(Orders!L$1,Products!$A$1:$G$1,0))</f>
        <v>36.454999999999998</v>
      </c>
      <c r="M526" s="5">
        <f t="shared" si="24"/>
        <v>72.91</v>
      </c>
      <c r="N526" t="str">
        <f t="shared" si="25"/>
        <v>Liberica</v>
      </c>
      <c r="O526" t="str">
        <f t="shared" si="26"/>
        <v>Light</v>
      </c>
      <c r="P526" t="e">
        <f ca="1">_xlfn.XLOOKUP(Orders[[#This Row],[Customer ID]],Customers!$A$1:$A$1001,Customers!$I$1:$I$1001,,0)</f>
        <v>#NAME?</v>
      </c>
    </row>
    <row r="527" spans="1:16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e">
        <f ca="1">_xlfn.XLOOKUP(C527,Customers!$A$1:$A$1001,Customers!$B$1:$B$1001,,0)</f>
        <v>#NAME?</v>
      </c>
      <c r="G527" s="2" t="e">
        <f ca="1">IF(_xlfn.XLOOKUP(C527,Customers!$A$1:$A$1001,Customers!$C$1:$C$1001,,0)=0,"",_xlfn.XLOOKUP(C527,Customers!$A$1:$A$1001,Customers!$C$1:$C$1001,,0))</f>
        <v>#NAME?</v>
      </c>
      <c r="H527" s="2" t="e">
        <f ca="1">_xlfn.XLOOKUP(C527,Customers!$A$1:$A$1001,Customers!$G$1:$G$1001,,0)</f>
        <v>#NAME?</v>
      </c>
      <c r="I527" t="str">
        <f>INDEX(Products!$A$1:$G$49,MATCH(Orders!$D527,Products!$A$1:$A$49,0),MATCH(Orders!I$1,Products!$A$1:$G$1,0))</f>
        <v>Rob</v>
      </c>
      <c r="J527" t="str">
        <f>INDEX(Products!$A$1:$G$49,MATCH(Orders!$D527,Products!$A$1:$A$49,0),MATCH(Orders!J$1,Products!$A$1:$G$1,0))</f>
        <v>D</v>
      </c>
      <c r="K527" s="4">
        <f>INDEX(Products!$A$1:$G$49,MATCH(Orders!$D527,Products!$A$1:$A$49,0),MATCH(Orders!K$1,Products!$A$1:$G$1,0))</f>
        <v>0.2</v>
      </c>
      <c r="L527" s="5">
        <f>INDEX(Products!$A$1:$G$49,MATCH(Orders!$D527,Products!$A$1:$A$49,0),MATCH(Orders!L$1,Products!$A$1:$G$1,0))</f>
        <v>2.6849999999999996</v>
      </c>
      <c r="M527" s="5">
        <f t="shared" si="24"/>
        <v>13.424999999999997</v>
      </c>
      <c r="N527" t="str">
        <f t="shared" si="25"/>
        <v>Robusta</v>
      </c>
      <c r="O527" t="str">
        <f t="shared" si="26"/>
        <v>Dark</v>
      </c>
      <c r="P527" t="e">
        <f ca="1">_xlfn.XLOOKUP(Orders[[#This Row],[Customer ID]],Customers!$A$1:$A$1001,Customers!$I$1:$I$1001,,0)</f>
        <v>#NAME?</v>
      </c>
    </row>
    <row r="528" spans="1:16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e">
        <f ca="1">_xlfn.XLOOKUP(C528,Customers!$A$1:$A$1001,Customers!$B$1:$B$1001,,0)</f>
        <v>#NAME?</v>
      </c>
      <c r="G528" s="2" t="e">
        <f ca="1">IF(_xlfn.XLOOKUP(C528,Customers!$A$1:$A$1001,Customers!$C$1:$C$1001,,0)=0,"",_xlfn.XLOOKUP(C528,Customers!$A$1:$A$1001,Customers!$C$1:$C$1001,,0))</f>
        <v>#NAME?</v>
      </c>
      <c r="H528" s="2" t="e">
        <f ca="1">_xlfn.XLOOKUP(C528,Customers!$A$1:$A$1001,Customers!$G$1:$G$1001,,0)</f>
        <v>#NAME?</v>
      </c>
      <c r="I528" t="str">
        <f>INDEX(Products!$A$1:$G$49,MATCH(Orders!$D528,Products!$A$1:$A$49,0),MATCH(Orders!I$1,Products!$A$1:$G$1,0))</f>
        <v>Exc</v>
      </c>
      <c r="J528" t="str">
        <f>INDEX(Products!$A$1:$G$49,MATCH(Orders!$D528,Products!$A$1:$A$49,0),MATCH(Orders!J$1,Products!$A$1:$G$1,0))</f>
        <v>M</v>
      </c>
      <c r="K528" s="4">
        <f>INDEX(Products!$A$1:$G$49,MATCH(Orders!$D528,Products!$A$1:$A$49,0),MATCH(Orders!K$1,Products!$A$1:$G$1,0))</f>
        <v>2.5</v>
      </c>
      <c r="L528" s="5">
        <f>INDEX(Products!$A$1:$G$49,MATCH(Orders!$D528,Products!$A$1:$A$49,0),MATCH(Orders!L$1,Products!$A$1:$G$1,0))</f>
        <v>31.624999999999996</v>
      </c>
      <c r="M528" s="5">
        <f t="shared" si="24"/>
        <v>126.49999999999999</v>
      </c>
      <c r="N528" t="str">
        <f t="shared" si="25"/>
        <v>Excelsa</v>
      </c>
      <c r="O528" t="str">
        <f t="shared" si="26"/>
        <v>Medium</v>
      </c>
      <c r="P528" t="e">
        <f ca="1">_xlfn.XLOOKUP(Orders[[#This Row],[Customer ID]],Customers!$A$1:$A$1001,Customers!$I$1:$I$1001,,0)</f>
        <v>#NAME?</v>
      </c>
    </row>
    <row r="529" spans="1:16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e">
        <f ca="1">_xlfn.XLOOKUP(C529,Customers!$A$1:$A$1001,Customers!$B$1:$B$1001,,0)</f>
        <v>#NAME?</v>
      </c>
      <c r="G529" s="2" t="e">
        <f ca="1">IF(_xlfn.XLOOKUP(C529,Customers!$A$1:$A$1001,Customers!$C$1:$C$1001,,0)=0,"",_xlfn.XLOOKUP(C529,Customers!$A$1:$A$1001,Customers!$C$1:$C$1001,,0))</f>
        <v>#NAME?</v>
      </c>
      <c r="H529" s="2" t="e">
        <f ca="1">_xlfn.XLOOKUP(C529,Customers!$A$1:$A$1001,Customers!$G$1:$G$1001,,0)</f>
        <v>#NAME?</v>
      </c>
      <c r="I529" t="str">
        <f>INDEX(Products!$A$1:$G$49,MATCH(Orders!$D529,Products!$A$1:$A$49,0),MATCH(Orders!I$1,Products!$A$1:$G$1,0))</f>
        <v>Exc</v>
      </c>
      <c r="J529" t="str">
        <f>INDEX(Products!$A$1:$G$49,MATCH(Orders!$D529,Products!$A$1:$A$49,0),MATCH(Orders!J$1,Products!$A$1:$G$1,0))</f>
        <v>M</v>
      </c>
      <c r="K529" s="4">
        <f>INDEX(Products!$A$1:$G$49,MATCH(Orders!$D529,Products!$A$1:$A$49,0),MATCH(Orders!K$1,Products!$A$1:$G$1,0))</f>
        <v>0.5</v>
      </c>
      <c r="L529" s="5">
        <f>INDEX(Products!$A$1:$G$49,MATCH(Orders!$D529,Products!$A$1:$A$49,0),MATCH(Orders!L$1,Products!$A$1:$G$1,0))</f>
        <v>8.25</v>
      </c>
      <c r="M529" s="5">
        <f t="shared" si="24"/>
        <v>41.25</v>
      </c>
      <c r="N529" t="str">
        <f t="shared" si="25"/>
        <v>Excelsa</v>
      </c>
      <c r="O529" t="str">
        <f t="shared" si="26"/>
        <v>Medium</v>
      </c>
      <c r="P529" t="e">
        <f ca="1">_xlfn.XLOOKUP(Orders[[#This Row],[Customer ID]],Customers!$A$1:$A$1001,Customers!$I$1:$I$1001,,0)</f>
        <v>#NAME?</v>
      </c>
    </row>
    <row r="530" spans="1:16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e">
        <f ca="1">_xlfn.XLOOKUP(C530,Customers!$A$1:$A$1001,Customers!$B$1:$B$1001,,0)</f>
        <v>#NAME?</v>
      </c>
      <c r="G530" s="2" t="e">
        <f ca="1">IF(_xlfn.XLOOKUP(C530,Customers!$A$1:$A$1001,Customers!$C$1:$C$1001,,0)=0,"",_xlfn.XLOOKUP(C530,Customers!$A$1:$A$1001,Customers!$C$1:$C$1001,,0))</f>
        <v>#NAME?</v>
      </c>
      <c r="H530" s="2" t="e">
        <f ca="1">_xlfn.XLOOKUP(C530,Customers!$A$1:$A$1001,Customers!$G$1:$G$1001,,0)</f>
        <v>#NAME?</v>
      </c>
      <c r="I530" t="str">
        <f>INDEX(Products!$A$1:$G$49,MATCH(Orders!$D530,Products!$A$1:$A$49,0),MATCH(Orders!I$1,Products!$A$1:$G$1,0))</f>
        <v>Exc</v>
      </c>
      <c r="J530" t="str">
        <f>INDEX(Products!$A$1:$G$49,MATCH(Orders!$D530,Products!$A$1:$A$49,0),MATCH(Orders!J$1,Products!$A$1:$G$1,0))</f>
        <v>L</v>
      </c>
      <c r="K530" s="4">
        <f>INDEX(Products!$A$1:$G$49,MATCH(Orders!$D530,Products!$A$1:$A$49,0),MATCH(Orders!K$1,Products!$A$1:$G$1,0))</f>
        <v>0.5</v>
      </c>
      <c r="L530" s="5">
        <f>INDEX(Products!$A$1:$G$49,MATCH(Orders!$D530,Products!$A$1:$A$49,0),MATCH(Orders!L$1,Products!$A$1:$G$1,0))</f>
        <v>8.91</v>
      </c>
      <c r="M530" s="5">
        <f t="shared" si="24"/>
        <v>53.46</v>
      </c>
      <c r="N530" t="str">
        <f t="shared" si="25"/>
        <v>Excelsa</v>
      </c>
      <c r="O530" t="str">
        <f t="shared" si="26"/>
        <v>Light</v>
      </c>
      <c r="P530" t="e">
        <f ca="1">_xlfn.XLOOKUP(Orders[[#This Row],[Customer ID]],Customers!$A$1:$A$1001,Customers!$I$1:$I$1001,,0)</f>
        <v>#NAME?</v>
      </c>
    </row>
    <row r="531" spans="1:16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e">
        <f ca="1">_xlfn.XLOOKUP(C531,Customers!$A$1:$A$1001,Customers!$B$1:$B$1001,,0)</f>
        <v>#NAME?</v>
      </c>
      <c r="G531" s="2" t="e">
        <f ca="1">IF(_xlfn.XLOOKUP(C531,Customers!$A$1:$A$1001,Customers!$C$1:$C$1001,,0)=0,"",_xlfn.XLOOKUP(C531,Customers!$A$1:$A$1001,Customers!$C$1:$C$1001,,0))</f>
        <v>#NAME?</v>
      </c>
      <c r="H531" s="2" t="e">
        <f ca="1">_xlfn.XLOOKUP(C531,Customers!$A$1:$A$1001,Customers!$G$1:$G$1001,,0)</f>
        <v>#NAME?</v>
      </c>
      <c r="I531" t="str">
        <f>INDEX(Products!$A$1:$G$49,MATCH(Orders!$D531,Products!$A$1:$A$49,0),MATCH(Orders!I$1,Products!$A$1:$G$1,0))</f>
        <v>Rob</v>
      </c>
      <c r="J531" t="str">
        <f>INDEX(Products!$A$1:$G$49,MATCH(Orders!$D531,Products!$A$1:$A$49,0),MATCH(Orders!J$1,Products!$A$1:$G$1,0))</f>
        <v>M</v>
      </c>
      <c r="K531" s="4">
        <f>INDEX(Products!$A$1:$G$49,MATCH(Orders!$D531,Products!$A$1:$A$49,0),MATCH(Orders!K$1,Products!$A$1:$G$1,0))</f>
        <v>1</v>
      </c>
      <c r="L531" s="5">
        <f>INDEX(Products!$A$1:$G$49,MATCH(Orders!$D531,Products!$A$1:$A$49,0),MATCH(Orders!L$1,Products!$A$1:$G$1,0))</f>
        <v>9.9499999999999993</v>
      </c>
      <c r="M531" s="5">
        <f t="shared" si="24"/>
        <v>59.699999999999996</v>
      </c>
      <c r="N531" t="str">
        <f t="shared" si="25"/>
        <v>Robusta</v>
      </c>
      <c r="O531" t="str">
        <f t="shared" si="26"/>
        <v>Medium</v>
      </c>
      <c r="P531" t="e">
        <f ca="1">_xlfn.XLOOKUP(Orders[[#This Row],[Customer ID]],Customers!$A$1:$A$1001,Customers!$I$1:$I$1001,,0)</f>
        <v>#NAME?</v>
      </c>
    </row>
    <row r="532" spans="1:16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e">
        <f ca="1">_xlfn.XLOOKUP(C532,Customers!$A$1:$A$1001,Customers!$B$1:$B$1001,,0)</f>
        <v>#NAME?</v>
      </c>
      <c r="G532" s="2" t="e">
        <f ca="1">IF(_xlfn.XLOOKUP(C532,Customers!$A$1:$A$1001,Customers!$C$1:$C$1001,,0)=0,"",_xlfn.XLOOKUP(C532,Customers!$A$1:$A$1001,Customers!$C$1:$C$1001,,0))</f>
        <v>#NAME?</v>
      </c>
      <c r="H532" s="2" t="e">
        <f ca="1">_xlfn.XLOOKUP(C532,Customers!$A$1:$A$1001,Customers!$G$1:$G$1001,,0)</f>
        <v>#NAME?</v>
      </c>
      <c r="I532" t="str">
        <f>INDEX(Products!$A$1:$G$49,MATCH(Orders!$D532,Products!$A$1:$A$49,0),MATCH(Orders!I$1,Products!$A$1:$G$1,0))</f>
        <v>Rob</v>
      </c>
      <c r="J532" t="str">
        <f>INDEX(Products!$A$1:$G$49,MATCH(Orders!$D532,Products!$A$1:$A$49,0),MATCH(Orders!J$1,Products!$A$1:$G$1,0))</f>
        <v>M</v>
      </c>
      <c r="K532" s="4">
        <f>INDEX(Products!$A$1:$G$49,MATCH(Orders!$D532,Products!$A$1:$A$49,0),MATCH(Orders!K$1,Products!$A$1:$G$1,0))</f>
        <v>1</v>
      </c>
      <c r="L532" s="5">
        <f>INDEX(Products!$A$1:$G$49,MATCH(Orders!$D532,Products!$A$1:$A$49,0),MATCH(Orders!L$1,Products!$A$1:$G$1,0))</f>
        <v>9.9499999999999993</v>
      </c>
      <c r="M532" s="5">
        <f t="shared" si="24"/>
        <v>59.699999999999996</v>
      </c>
      <c r="N532" t="str">
        <f t="shared" si="25"/>
        <v>Robusta</v>
      </c>
      <c r="O532" t="str">
        <f t="shared" si="26"/>
        <v>Medium</v>
      </c>
      <c r="P532" t="e">
        <f ca="1">_xlfn.XLOOKUP(Orders[[#This Row],[Customer ID]],Customers!$A$1:$A$1001,Customers!$I$1:$I$1001,,0)</f>
        <v>#NAME?</v>
      </c>
    </row>
    <row r="533" spans="1:16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e">
        <f ca="1">_xlfn.XLOOKUP(C533,Customers!$A$1:$A$1001,Customers!$B$1:$B$1001,,0)</f>
        <v>#NAME?</v>
      </c>
      <c r="G533" s="2" t="e">
        <f ca="1">IF(_xlfn.XLOOKUP(C533,Customers!$A$1:$A$1001,Customers!$C$1:$C$1001,,0)=0,"",_xlfn.XLOOKUP(C533,Customers!$A$1:$A$1001,Customers!$C$1:$C$1001,,0))</f>
        <v>#NAME?</v>
      </c>
      <c r="H533" s="2" t="e">
        <f ca="1">_xlfn.XLOOKUP(C533,Customers!$A$1:$A$1001,Customers!$G$1:$G$1001,,0)</f>
        <v>#NAME?</v>
      </c>
      <c r="I533" t="str">
        <f>INDEX(Products!$A$1:$G$49,MATCH(Orders!$D533,Products!$A$1:$A$49,0),MATCH(Orders!I$1,Products!$A$1:$G$1,0))</f>
        <v>Rob</v>
      </c>
      <c r="J533" t="str">
        <f>INDEX(Products!$A$1:$G$49,MATCH(Orders!$D533,Products!$A$1:$A$49,0),MATCH(Orders!J$1,Products!$A$1:$G$1,0))</f>
        <v>D</v>
      </c>
      <c r="K533" s="4">
        <f>INDEX(Products!$A$1:$G$49,MATCH(Orders!$D533,Products!$A$1:$A$49,0),MATCH(Orders!K$1,Products!$A$1:$G$1,0))</f>
        <v>1</v>
      </c>
      <c r="L533" s="5">
        <f>INDEX(Products!$A$1:$G$49,MATCH(Orders!$D533,Products!$A$1:$A$49,0),MATCH(Orders!L$1,Products!$A$1:$G$1,0))</f>
        <v>8.9499999999999993</v>
      </c>
      <c r="M533" s="5">
        <f t="shared" si="24"/>
        <v>44.75</v>
      </c>
      <c r="N533" t="str">
        <f t="shared" si="25"/>
        <v>Robusta</v>
      </c>
      <c r="O533" t="str">
        <f t="shared" si="26"/>
        <v>Dark</v>
      </c>
      <c r="P533" t="e">
        <f ca="1">_xlfn.XLOOKUP(Orders[[#This Row],[Customer ID]],Customers!$A$1:$A$1001,Customers!$I$1:$I$1001,,0)</f>
        <v>#NAME?</v>
      </c>
    </row>
    <row r="534" spans="1:16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e">
        <f ca="1">_xlfn.XLOOKUP(C534,Customers!$A$1:$A$1001,Customers!$B$1:$B$1001,,0)</f>
        <v>#NAME?</v>
      </c>
      <c r="G534" s="2" t="e">
        <f ca="1">IF(_xlfn.XLOOKUP(C534,Customers!$A$1:$A$1001,Customers!$C$1:$C$1001,,0)=0,"",_xlfn.XLOOKUP(C534,Customers!$A$1:$A$1001,Customers!$C$1:$C$1001,,0))</f>
        <v>#NAME?</v>
      </c>
      <c r="H534" s="2" t="e">
        <f ca="1">_xlfn.XLOOKUP(C534,Customers!$A$1:$A$1001,Customers!$G$1:$G$1001,,0)</f>
        <v>#NAME?</v>
      </c>
      <c r="I534" t="str">
        <f>INDEX(Products!$A$1:$G$49,MATCH(Orders!$D534,Products!$A$1:$A$49,0),MATCH(Orders!I$1,Products!$A$1:$G$1,0))</f>
        <v>Exc</v>
      </c>
      <c r="J534" t="str">
        <f>INDEX(Products!$A$1:$G$49,MATCH(Orders!$D534,Products!$A$1:$A$49,0),MATCH(Orders!J$1,Products!$A$1:$G$1,0))</f>
        <v>M</v>
      </c>
      <c r="K534" s="4">
        <f>INDEX(Products!$A$1:$G$49,MATCH(Orders!$D534,Products!$A$1:$A$49,0),MATCH(Orders!K$1,Products!$A$1:$G$1,0))</f>
        <v>0.5</v>
      </c>
      <c r="L534" s="5">
        <f>INDEX(Products!$A$1:$G$49,MATCH(Orders!$D534,Products!$A$1:$A$49,0),MATCH(Orders!L$1,Products!$A$1:$G$1,0))</f>
        <v>8.25</v>
      </c>
      <c r="M534" s="5">
        <f t="shared" si="24"/>
        <v>16.5</v>
      </c>
      <c r="N534" t="str">
        <f t="shared" si="25"/>
        <v>Excelsa</v>
      </c>
      <c r="O534" t="str">
        <f t="shared" si="26"/>
        <v>Medium</v>
      </c>
      <c r="P534" t="e">
        <f ca="1">_xlfn.XLOOKUP(Orders[[#This Row],[Customer ID]],Customers!$A$1:$A$1001,Customers!$I$1:$I$1001,,0)</f>
        <v>#NAME?</v>
      </c>
    </row>
    <row r="535" spans="1:16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e">
        <f ca="1">_xlfn.XLOOKUP(C535,Customers!$A$1:$A$1001,Customers!$B$1:$B$1001,,0)</f>
        <v>#NAME?</v>
      </c>
      <c r="G535" s="2" t="e">
        <f ca="1">IF(_xlfn.XLOOKUP(C535,Customers!$A$1:$A$1001,Customers!$C$1:$C$1001,,0)=0,"",_xlfn.XLOOKUP(C535,Customers!$A$1:$A$1001,Customers!$C$1:$C$1001,,0))</f>
        <v>#NAME?</v>
      </c>
      <c r="H535" s="2" t="e">
        <f ca="1">_xlfn.XLOOKUP(C535,Customers!$A$1:$A$1001,Customers!$G$1:$G$1001,,0)</f>
        <v>#NAME?</v>
      </c>
      <c r="I535" t="str">
        <f>INDEX(Products!$A$1:$G$49,MATCH(Orders!$D535,Products!$A$1:$A$49,0),MATCH(Orders!I$1,Products!$A$1:$G$1,0))</f>
        <v>Rob</v>
      </c>
      <c r="J535" t="str">
        <f>INDEX(Products!$A$1:$G$49,MATCH(Orders!$D535,Products!$A$1:$A$49,0),MATCH(Orders!J$1,Products!$A$1:$G$1,0))</f>
        <v>D</v>
      </c>
      <c r="K535" s="4">
        <f>INDEX(Products!$A$1:$G$49,MATCH(Orders!$D535,Products!$A$1:$A$49,0),MATCH(Orders!K$1,Products!$A$1:$G$1,0))</f>
        <v>0.5</v>
      </c>
      <c r="L535" s="5">
        <f>INDEX(Products!$A$1:$G$49,MATCH(Orders!$D535,Products!$A$1:$A$49,0),MATCH(Orders!L$1,Products!$A$1:$G$1,0))</f>
        <v>5.3699999999999992</v>
      </c>
      <c r="M535" s="5">
        <f t="shared" si="24"/>
        <v>21.479999999999997</v>
      </c>
      <c r="N535" t="str">
        <f t="shared" si="25"/>
        <v>Robusta</v>
      </c>
      <c r="O535" t="str">
        <f t="shared" si="26"/>
        <v>Dark</v>
      </c>
      <c r="P535" t="e">
        <f ca="1">_xlfn.XLOOKUP(Orders[[#This Row],[Customer ID]],Customers!$A$1:$A$1001,Customers!$I$1:$I$1001,,0)</f>
        <v>#NAME?</v>
      </c>
    </row>
    <row r="536" spans="1:16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e">
        <f ca="1">_xlfn.XLOOKUP(C536,Customers!$A$1:$A$1001,Customers!$B$1:$B$1001,,0)</f>
        <v>#NAME?</v>
      </c>
      <c r="G536" s="2" t="e">
        <f ca="1">IF(_xlfn.XLOOKUP(C536,Customers!$A$1:$A$1001,Customers!$C$1:$C$1001,,0)=0,"",_xlfn.XLOOKUP(C536,Customers!$A$1:$A$1001,Customers!$C$1:$C$1001,,0))</f>
        <v>#NAME?</v>
      </c>
      <c r="H536" s="2" t="e">
        <f ca="1">_xlfn.XLOOKUP(C536,Customers!$A$1:$A$1001,Customers!$G$1:$G$1001,,0)</f>
        <v>#NAME?</v>
      </c>
      <c r="I536" t="str">
        <f>INDEX(Products!$A$1:$G$49,MATCH(Orders!$D536,Products!$A$1:$A$49,0),MATCH(Orders!I$1,Products!$A$1:$G$1,0))</f>
        <v>Rob</v>
      </c>
      <c r="J536" t="str">
        <f>INDEX(Products!$A$1:$G$49,MATCH(Orders!$D536,Products!$A$1:$A$49,0),MATCH(Orders!J$1,Products!$A$1:$G$1,0))</f>
        <v>M</v>
      </c>
      <c r="K536" s="4">
        <f>INDEX(Products!$A$1:$G$49,MATCH(Orders!$D536,Products!$A$1:$A$49,0),MATCH(Orders!K$1,Products!$A$1:$G$1,0))</f>
        <v>2.5</v>
      </c>
      <c r="L536" s="5">
        <f>INDEX(Products!$A$1:$G$49,MATCH(Orders!$D536,Products!$A$1:$A$49,0),MATCH(Orders!L$1,Products!$A$1:$G$1,0))</f>
        <v>22.884999999999998</v>
      </c>
      <c r="M536" s="5">
        <f t="shared" si="24"/>
        <v>45.769999999999996</v>
      </c>
      <c r="N536" t="str">
        <f t="shared" si="25"/>
        <v>Robusta</v>
      </c>
      <c r="O536" t="str">
        <f t="shared" si="26"/>
        <v>Medium</v>
      </c>
      <c r="P536" t="e">
        <f ca="1">_xlfn.XLOOKUP(Orders[[#This Row],[Customer ID]],Customers!$A$1:$A$1001,Customers!$I$1:$I$1001,,0)</f>
        <v>#NAME?</v>
      </c>
    </row>
    <row r="537" spans="1:16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e">
        <f ca="1">_xlfn.XLOOKUP(C537,Customers!$A$1:$A$1001,Customers!$B$1:$B$1001,,0)</f>
        <v>#NAME?</v>
      </c>
      <c r="G537" s="2" t="e">
        <f ca="1">IF(_xlfn.XLOOKUP(C537,Customers!$A$1:$A$1001,Customers!$C$1:$C$1001,,0)=0,"",_xlfn.XLOOKUP(C537,Customers!$A$1:$A$1001,Customers!$C$1:$C$1001,,0))</f>
        <v>#NAME?</v>
      </c>
      <c r="H537" s="2" t="e">
        <f ca="1">_xlfn.XLOOKUP(C537,Customers!$A$1:$A$1001,Customers!$G$1:$G$1001,,0)</f>
        <v>#NAME?</v>
      </c>
      <c r="I537" t="str">
        <f>INDEX(Products!$A$1:$G$49,MATCH(Orders!$D537,Products!$A$1:$A$49,0),MATCH(Orders!I$1,Products!$A$1:$G$1,0))</f>
        <v>Lib</v>
      </c>
      <c r="J537" t="str">
        <f>INDEX(Products!$A$1:$G$49,MATCH(Orders!$D537,Products!$A$1:$A$49,0),MATCH(Orders!J$1,Products!$A$1:$G$1,0))</f>
        <v>L</v>
      </c>
      <c r="K537" s="4">
        <f>INDEX(Products!$A$1:$G$49,MATCH(Orders!$D537,Products!$A$1:$A$49,0),MATCH(Orders!K$1,Products!$A$1:$G$1,0))</f>
        <v>0.2</v>
      </c>
      <c r="L537" s="5">
        <f>INDEX(Products!$A$1:$G$49,MATCH(Orders!$D537,Products!$A$1:$A$49,0),MATCH(Orders!L$1,Products!$A$1:$G$1,0))</f>
        <v>4.7549999999999999</v>
      </c>
      <c r="M537" s="5">
        <f t="shared" si="24"/>
        <v>9.51</v>
      </c>
      <c r="N537" t="str">
        <f t="shared" si="25"/>
        <v>Liberica</v>
      </c>
      <c r="O537" t="str">
        <f t="shared" si="26"/>
        <v>Light</v>
      </c>
      <c r="P537" t="e">
        <f ca="1">_xlfn.XLOOKUP(Orders[[#This Row],[Customer ID]],Customers!$A$1:$A$1001,Customers!$I$1:$I$1001,,0)</f>
        <v>#NAME?</v>
      </c>
    </row>
    <row r="538" spans="1:16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e">
        <f ca="1">_xlfn.XLOOKUP(C538,Customers!$A$1:$A$1001,Customers!$B$1:$B$1001,,0)</f>
        <v>#NAME?</v>
      </c>
      <c r="G538" s="2" t="e">
        <f ca="1">IF(_xlfn.XLOOKUP(C538,Customers!$A$1:$A$1001,Customers!$C$1:$C$1001,,0)=0,"",_xlfn.XLOOKUP(C538,Customers!$A$1:$A$1001,Customers!$C$1:$C$1001,,0))</f>
        <v>#NAME?</v>
      </c>
      <c r="H538" s="2" t="e">
        <f ca="1">_xlfn.XLOOKUP(C538,Customers!$A$1:$A$1001,Customers!$G$1:$G$1001,,0)</f>
        <v>#NAME?</v>
      </c>
      <c r="I538" t="str">
        <f>INDEX(Products!$A$1:$G$49,MATCH(Orders!$D538,Products!$A$1:$A$49,0),MATCH(Orders!I$1,Products!$A$1:$G$1,0))</f>
        <v>Rob</v>
      </c>
      <c r="J538" t="str">
        <f>INDEX(Products!$A$1:$G$49,MATCH(Orders!$D538,Products!$A$1:$A$49,0),MATCH(Orders!J$1,Products!$A$1:$G$1,0))</f>
        <v>D</v>
      </c>
      <c r="K538" s="4">
        <f>INDEX(Products!$A$1:$G$49,MATCH(Orders!$D538,Products!$A$1:$A$49,0),MATCH(Orders!K$1,Products!$A$1:$G$1,0))</f>
        <v>0.2</v>
      </c>
      <c r="L538" s="5">
        <f>INDEX(Products!$A$1:$G$49,MATCH(Orders!$D538,Products!$A$1:$A$49,0),MATCH(Orders!L$1,Products!$A$1:$G$1,0))</f>
        <v>2.6849999999999996</v>
      </c>
      <c r="M538" s="5">
        <f t="shared" si="24"/>
        <v>8.0549999999999997</v>
      </c>
      <c r="N538" t="str">
        <f t="shared" si="25"/>
        <v>Robusta</v>
      </c>
      <c r="O538" t="str">
        <f t="shared" si="26"/>
        <v>Dark</v>
      </c>
      <c r="P538" t="e">
        <f ca="1">_xlfn.XLOOKUP(Orders[[#This Row],[Customer ID]],Customers!$A$1:$A$1001,Customers!$I$1:$I$1001,,0)</f>
        <v>#NAME?</v>
      </c>
    </row>
    <row r="539" spans="1:16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e">
        <f ca="1">_xlfn.XLOOKUP(C539,Customers!$A$1:$A$1001,Customers!$B$1:$B$1001,,0)</f>
        <v>#NAME?</v>
      </c>
      <c r="G539" s="2" t="e">
        <f ca="1">IF(_xlfn.XLOOKUP(C539,Customers!$A$1:$A$1001,Customers!$C$1:$C$1001,,0)=0,"",_xlfn.XLOOKUP(C539,Customers!$A$1:$A$1001,Customers!$C$1:$C$1001,,0))</f>
        <v>#NAME?</v>
      </c>
      <c r="H539" s="2" t="e">
        <f ca="1">_xlfn.XLOOKUP(C539,Customers!$A$1:$A$1001,Customers!$G$1:$G$1001,,0)</f>
        <v>#NAME?</v>
      </c>
      <c r="I539" t="str">
        <f>INDEX(Products!$A$1:$G$49,MATCH(Orders!$D539,Products!$A$1:$A$49,0),MATCH(Orders!I$1,Products!$A$1:$G$1,0))</f>
        <v>Exc</v>
      </c>
      <c r="J539" t="str">
        <f>INDEX(Products!$A$1:$G$49,MATCH(Orders!$D539,Products!$A$1:$A$49,0),MATCH(Orders!J$1,Products!$A$1:$G$1,0))</f>
        <v>D</v>
      </c>
      <c r="K539" s="4">
        <f>INDEX(Products!$A$1:$G$49,MATCH(Orders!$D539,Products!$A$1:$A$49,0),MATCH(Orders!K$1,Products!$A$1:$G$1,0))</f>
        <v>2.5</v>
      </c>
      <c r="L539" s="5">
        <f>INDEX(Products!$A$1:$G$49,MATCH(Orders!$D539,Products!$A$1:$A$49,0),MATCH(Orders!L$1,Products!$A$1:$G$1,0))</f>
        <v>27.945</v>
      </c>
      <c r="M539" s="5">
        <f t="shared" si="24"/>
        <v>111.78</v>
      </c>
      <c r="N539" t="str">
        <f t="shared" si="25"/>
        <v>Excelsa</v>
      </c>
      <c r="O539" t="str">
        <f t="shared" si="26"/>
        <v>Dark</v>
      </c>
      <c r="P539" t="e">
        <f ca="1">_xlfn.XLOOKUP(Orders[[#This Row],[Customer ID]],Customers!$A$1:$A$1001,Customers!$I$1:$I$1001,,0)</f>
        <v>#NAME?</v>
      </c>
    </row>
    <row r="540" spans="1:16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e">
        <f ca="1">_xlfn.XLOOKUP(C540,Customers!$A$1:$A$1001,Customers!$B$1:$B$1001,,0)</f>
        <v>#NAME?</v>
      </c>
      <c r="G540" s="2" t="e">
        <f ca="1">IF(_xlfn.XLOOKUP(C540,Customers!$A$1:$A$1001,Customers!$C$1:$C$1001,,0)=0,"",_xlfn.XLOOKUP(C540,Customers!$A$1:$A$1001,Customers!$C$1:$C$1001,,0))</f>
        <v>#NAME?</v>
      </c>
      <c r="H540" s="2" t="e">
        <f ca="1">_xlfn.XLOOKUP(C540,Customers!$A$1:$A$1001,Customers!$G$1:$G$1001,,0)</f>
        <v>#NAME?</v>
      </c>
      <c r="I540" t="str">
        <f>INDEX(Products!$A$1:$G$49,MATCH(Orders!$D540,Products!$A$1:$A$49,0),MATCH(Orders!I$1,Products!$A$1:$G$1,0))</f>
        <v>Rob</v>
      </c>
      <c r="J540" t="str">
        <f>INDEX(Products!$A$1:$G$49,MATCH(Orders!$D540,Products!$A$1:$A$49,0),MATCH(Orders!J$1,Products!$A$1:$G$1,0))</f>
        <v>D</v>
      </c>
      <c r="K540" s="4">
        <f>INDEX(Products!$A$1:$G$49,MATCH(Orders!$D540,Products!$A$1:$A$49,0),MATCH(Orders!K$1,Products!$A$1:$G$1,0))</f>
        <v>0.2</v>
      </c>
      <c r="L540" s="5">
        <f>INDEX(Products!$A$1:$G$49,MATCH(Orders!$D540,Products!$A$1:$A$49,0),MATCH(Orders!L$1,Products!$A$1:$G$1,0))</f>
        <v>2.6849999999999996</v>
      </c>
      <c r="M540" s="5">
        <f t="shared" si="24"/>
        <v>10.739999999999998</v>
      </c>
      <c r="N540" t="str">
        <f t="shared" si="25"/>
        <v>Robusta</v>
      </c>
      <c r="O540" t="str">
        <f t="shared" si="26"/>
        <v>Dark</v>
      </c>
      <c r="P540" t="e">
        <f ca="1">_xlfn.XLOOKUP(Orders[[#This Row],[Customer ID]],Customers!$A$1:$A$1001,Customers!$I$1:$I$1001,,0)</f>
        <v>#NAME?</v>
      </c>
    </row>
    <row r="541" spans="1:16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e">
        <f ca="1">_xlfn.XLOOKUP(C541,Customers!$A$1:$A$1001,Customers!$B$1:$B$1001,,0)</f>
        <v>#NAME?</v>
      </c>
      <c r="G541" s="2" t="e">
        <f ca="1">IF(_xlfn.XLOOKUP(C541,Customers!$A$1:$A$1001,Customers!$C$1:$C$1001,,0)=0,"",_xlfn.XLOOKUP(C541,Customers!$A$1:$A$1001,Customers!$C$1:$C$1001,,0))</f>
        <v>#NAME?</v>
      </c>
      <c r="H541" s="2" t="e">
        <f ca="1">_xlfn.XLOOKUP(C541,Customers!$A$1:$A$1001,Customers!$G$1:$G$1001,,0)</f>
        <v>#NAME?</v>
      </c>
      <c r="I541" t="str">
        <f>INDEX(Products!$A$1:$G$49,MATCH(Orders!$D541,Products!$A$1:$A$49,0),MATCH(Orders!I$1,Products!$A$1:$G$1,0))</f>
        <v>Rob</v>
      </c>
      <c r="J541" t="str">
        <f>INDEX(Products!$A$1:$G$49,MATCH(Orders!$D541,Products!$A$1:$A$49,0),MATCH(Orders!J$1,Products!$A$1:$G$1,0))</f>
        <v>D</v>
      </c>
      <c r="K541" s="4">
        <f>INDEX(Products!$A$1:$G$49,MATCH(Orders!$D541,Products!$A$1:$A$49,0),MATCH(Orders!K$1,Products!$A$1:$G$1,0))</f>
        <v>0.5</v>
      </c>
      <c r="L541" s="5">
        <f>INDEX(Products!$A$1:$G$49,MATCH(Orders!$D541,Products!$A$1:$A$49,0),MATCH(Orders!L$1,Products!$A$1:$G$1,0))</f>
        <v>5.3699999999999992</v>
      </c>
      <c r="M541" s="5">
        <f t="shared" si="24"/>
        <v>26.849999999999994</v>
      </c>
      <c r="N541" t="str">
        <f t="shared" si="25"/>
        <v>Robusta</v>
      </c>
      <c r="O541" t="str">
        <f t="shared" si="26"/>
        <v>Dark</v>
      </c>
      <c r="P541" t="e">
        <f ca="1">_xlfn.XLOOKUP(Orders[[#This Row],[Customer ID]],Customers!$A$1:$A$1001,Customers!$I$1:$I$1001,,0)</f>
        <v>#NAME?</v>
      </c>
    </row>
    <row r="542" spans="1:16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e">
        <f ca="1">_xlfn.XLOOKUP(C542,Customers!$A$1:$A$1001,Customers!$B$1:$B$1001,,0)</f>
        <v>#NAME?</v>
      </c>
      <c r="G542" s="2" t="e">
        <f ca="1">IF(_xlfn.XLOOKUP(C542,Customers!$A$1:$A$1001,Customers!$C$1:$C$1001,,0)=0,"",_xlfn.XLOOKUP(C542,Customers!$A$1:$A$1001,Customers!$C$1:$C$1001,,0))</f>
        <v>#NAME?</v>
      </c>
      <c r="H542" s="2" t="e">
        <f ca="1">_xlfn.XLOOKUP(C542,Customers!$A$1:$A$1001,Customers!$G$1:$G$1001,,0)</f>
        <v>#NAME?</v>
      </c>
      <c r="I542" t="str">
        <f>INDEX(Products!$A$1:$G$49,MATCH(Orders!$D542,Products!$A$1:$A$49,0),MATCH(Orders!I$1,Products!$A$1:$G$1,0))</f>
        <v>Lib</v>
      </c>
      <c r="J542" t="str">
        <f>INDEX(Products!$A$1:$G$49,MATCH(Orders!$D542,Products!$A$1:$A$49,0),MATCH(Orders!J$1,Products!$A$1:$G$1,0))</f>
        <v>L</v>
      </c>
      <c r="K542" s="4">
        <f>INDEX(Products!$A$1:$G$49,MATCH(Orders!$D542,Products!$A$1:$A$49,0),MATCH(Orders!K$1,Products!$A$1:$G$1,0))</f>
        <v>1</v>
      </c>
      <c r="L542" s="5">
        <f>INDEX(Products!$A$1:$G$49,MATCH(Orders!$D542,Products!$A$1:$A$49,0),MATCH(Orders!L$1,Products!$A$1:$G$1,0))</f>
        <v>15.85</v>
      </c>
      <c r="M542" s="5">
        <f t="shared" si="24"/>
        <v>63.4</v>
      </c>
      <c r="N542" t="str">
        <f t="shared" si="25"/>
        <v>Liberica</v>
      </c>
      <c r="O542" t="str">
        <f t="shared" si="26"/>
        <v>Light</v>
      </c>
      <c r="P542" t="e">
        <f ca="1">_xlfn.XLOOKUP(Orders[[#This Row],[Customer ID]],Customers!$A$1:$A$1001,Customers!$I$1:$I$1001,,0)</f>
        <v>#NAME?</v>
      </c>
    </row>
    <row r="543" spans="1:16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e">
        <f ca="1">_xlfn.XLOOKUP(C543,Customers!$A$1:$A$1001,Customers!$B$1:$B$1001,,0)</f>
        <v>#NAME?</v>
      </c>
      <c r="G543" s="2" t="e">
        <f ca="1">IF(_xlfn.XLOOKUP(C543,Customers!$A$1:$A$1001,Customers!$C$1:$C$1001,,0)=0,"",_xlfn.XLOOKUP(C543,Customers!$A$1:$A$1001,Customers!$C$1:$C$1001,,0))</f>
        <v>#NAME?</v>
      </c>
      <c r="H543" s="2" t="e">
        <f ca="1">_xlfn.XLOOKUP(C543,Customers!$A$1:$A$1001,Customers!$G$1:$G$1001,,0)</f>
        <v>#NAME?</v>
      </c>
      <c r="I543" t="str">
        <f>INDEX(Products!$A$1:$G$49,MATCH(Orders!$D543,Products!$A$1:$A$49,0),MATCH(Orders!I$1,Products!$A$1:$G$1,0))</f>
        <v>Ara</v>
      </c>
      <c r="J543" t="str">
        <f>INDEX(Products!$A$1:$G$49,MATCH(Orders!$D543,Products!$A$1:$A$49,0),MATCH(Orders!J$1,Products!$A$1:$G$1,0))</f>
        <v>D</v>
      </c>
      <c r="K543" s="4">
        <f>INDEX(Products!$A$1:$G$49,MATCH(Orders!$D543,Products!$A$1:$A$49,0),MATCH(Orders!K$1,Products!$A$1:$G$1,0))</f>
        <v>2.5</v>
      </c>
      <c r="L543" s="5">
        <f>INDEX(Products!$A$1:$G$49,MATCH(Orders!$D543,Products!$A$1:$A$49,0),MATCH(Orders!L$1,Products!$A$1:$G$1,0))</f>
        <v>22.884999999999998</v>
      </c>
      <c r="M543" s="5">
        <f t="shared" si="24"/>
        <v>22.884999999999998</v>
      </c>
      <c r="N543" t="str">
        <f t="shared" si="25"/>
        <v>Arabica</v>
      </c>
      <c r="O543" t="str">
        <f t="shared" si="26"/>
        <v>Dark</v>
      </c>
      <c r="P543" t="e">
        <f ca="1">_xlfn.XLOOKUP(Orders[[#This Row],[Customer ID]],Customers!$A$1:$A$1001,Customers!$I$1:$I$1001,,0)</f>
        <v>#NAME?</v>
      </c>
    </row>
    <row r="544" spans="1:16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e">
        <f ca="1">_xlfn.XLOOKUP(C544,Customers!$A$1:$A$1001,Customers!$B$1:$B$1001,,0)</f>
        <v>#NAME?</v>
      </c>
      <c r="G544" s="2" t="e">
        <f ca="1">IF(_xlfn.XLOOKUP(C544,Customers!$A$1:$A$1001,Customers!$C$1:$C$1001,,0)=0,"",_xlfn.XLOOKUP(C544,Customers!$A$1:$A$1001,Customers!$C$1:$C$1001,,0))</f>
        <v>#NAME?</v>
      </c>
      <c r="H544" s="2" t="e">
        <f ca="1">_xlfn.XLOOKUP(C544,Customers!$A$1:$A$1001,Customers!$G$1:$G$1001,,0)</f>
        <v>#NAME?</v>
      </c>
      <c r="I544" t="str">
        <f>INDEX(Products!$A$1:$G$49,MATCH(Orders!$D544,Products!$A$1:$A$49,0),MATCH(Orders!I$1,Products!$A$1:$G$1,0))</f>
        <v>Ara</v>
      </c>
      <c r="J544" t="str">
        <f>INDEX(Products!$A$1:$G$49,MATCH(Orders!$D544,Products!$A$1:$A$49,0),MATCH(Orders!J$1,Products!$A$1:$G$1,0))</f>
        <v>M</v>
      </c>
      <c r="K544" s="4">
        <f>INDEX(Products!$A$1:$G$49,MATCH(Orders!$D544,Products!$A$1:$A$49,0),MATCH(Orders!K$1,Products!$A$1:$G$1,0))</f>
        <v>2.5</v>
      </c>
      <c r="L544" s="5">
        <f>INDEX(Products!$A$1:$G$49,MATCH(Orders!$D544,Products!$A$1:$A$49,0),MATCH(Orders!L$1,Products!$A$1:$G$1,0))</f>
        <v>25.874999999999996</v>
      </c>
      <c r="M544" s="5">
        <f t="shared" si="24"/>
        <v>103.49999999999999</v>
      </c>
      <c r="N544" t="str">
        <f t="shared" si="25"/>
        <v>Arabica</v>
      </c>
      <c r="O544" t="str">
        <f t="shared" si="26"/>
        <v>Medium</v>
      </c>
      <c r="P544" t="e">
        <f ca="1">_xlfn.XLOOKUP(Orders[[#This Row],[Customer ID]],Customers!$A$1:$A$1001,Customers!$I$1:$I$1001,,0)</f>
        <v>#NAME?</v>
      </c>
    </row>
    <row r="545" spans="1:16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e">
        <f ca="1">_xlfn.XLOOKUP(C545,Customers!$A$1:$A$1001,Customers!$B$1:$B$1001,,0)</f>
        <v>#NAME?</v>
      </c>
      <c r="G545" s="2" t="e">
        <f ca="1">IF(_xlfn.XLOOKUP(C545,Customers!$A$1:$A$1001,Customers!$C$1:$C$1001,,0)=0,"",_xlfn.XLOOKUP(C545,Customers!$A$1:$A$1001,Customers!$C$1:$C$1001,,0))</f>
        <v>#NAME?</v>
      </c>
      <c r="H545" s="2" t="e">
        <f ca="1">_xlfn.XLOOKUP(C545,Customers!$A$1:$A$1001,Customers!$G$1:$G$1001,,0)</f>
        <v>#NAME?</v>
      </c>
      <c r="I545" t="str">
        <f>INDEX(Products!$A$1:$G$49,MATCH(Orders!$D545,Products!$A$1:$A$49,0),MATCH(Orders!I$1,Products!$A$1:$G$1,0))</f>
        <v>Rob</v>
      </c>
      <c r="J545" t="str">
        <f>INDEX(Products!$A$1:$G$49,MATCH(Orders!$D545,Products!$A$1:$A$49,0),MATCH(Orders!J$1,Products!$A$1:$G$1,0))</f>
        <v>L</v>
      </c>
      <c r="K545" s="4">
        <f>INDEX(Products!$A$1:$G$49,MATCH(Orders!$D545,Products!$A$1:$A$49,0),MATCH(Orders!K$1,Products!$A$1:$G$1,0))</f>
        <v>2.5</v>
      </c>
      <c r="L545" s="5">
        <f>INDEX(Products!$A$1:$G$49,MATCH(Orders!$D545,Products!$A$1:$A$49,0),MATCH(Orders!L$1,Products!$A$1:$G$1,0))</f>
        <v>27.484999999999996</v>
      </c>
      <c r="M545" s="5">
        <f t="shared" si="24"/>
        <v>54.969999999999992</v>
      </c>
      <c r="N545" t="str">
        <f t="shared" si="25"/>
        <v>Robusta</v>
      </c>
      <c r="O545" t="str">
        <f t="shared" si="26"/>
        <v>Light</v>
      </c>
      <c r="P545" t="e">
        <f ca="1">_xlfn.XLOOKUP(Orders[[#This Row],[Customer ID]],Customers!$A$1:$A$1001,Customers!$I$1:$I$1001,,0)</f>
        <v>#NAME?</v>
      </c>
    </row>
    <row r="546" spans="1:16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e">
        <f ca="1">_xlfn.XLOOKUP(C546,Customers!$A$1:$A$1001,Customers!$B$1:$B$1001,,0)</f>
        <v>#NAME?</v>
      </c>
      <c r="G546" s="2" t="e">
        <f ca="1">IF(_xlfn.XLOOKUP(C546,Customers!$A$1:$A$1001,Customers!$C$1:$C$1001,,0)=0,"",_xlfn.XLOOKUP(C546,Customers!$A$1:$A$1001,Customers!$C$1:$C$1001,,0))</f>
        <v>#NAME?</v>
      </c>
      <c r="H546" s="2" t="e">
        <f ca="1">_xlfn.XLOOKUP(C546,Customers!$A$1:$A$1001,Customers!$G$1:$G$1001,,0)</f>
        <v>#NAME?</v>
      </c>
      <c r="I546" t="str">
        <f>INDEX(Products!$A$1:$G$49,MATCH(Orders!$D546,Products!$A$1:$A$49,0),MATCH(Orders!I$1,Products!$A$1:$G$1,0))</f>
        <v>Ara</v>
      </c>
      <c r="J546" t="str">
        <f>INDEX(Products!$A$1:$G$49,MATCH(Orders!$D546,Products!$A$1:$A$49,0),MATCH(Orders!J$1,Products!$A$1:$G$1,0))</f>
        <v>L</v>
      </c>
      <c r="K546" s="4">
        <f>INDEX(Products!$A$1:$G$49,MATCH(Orders!$D546,Products!$A$1:$A$49,0),MATCH(Orders!K$1,Products!$A$1:$G$1,0))</f>
        <v>0.5</v>
      </c>
      <c r="L546" s="5">
        <f>INDEX(Products!$A$1:$G$49,MATCH(Orders!$D546,Products!$A$1:$A$49,0),MATCH(Orders!L$1,Products!$A$1:$G$1,0))</f>
        <v>7.77</v>
      </c>
      <c r="M546" s="5">
        <f t="shared" si="24"/>
        <v>15.54</v>
      </c>
      <c r="N546" t="str">
        <f t="shared" si="25"/>
        <v>Arabica</v>
      </c>
      <c r="O546" t="str">
        <f t="shared" si="26"/>
        <v>Light</v>
      </c>
      <c r="P546" t="e">
        <f ca="1">_xlfn.XLOOKUP(Orders[[#This Row],[Customer ID]],Customers!$A$1:$A$1001,Customers!$I$1:$I$1001,,0)</f>
        <v>#NAME?</v>
      </c>
    </row>
    <row r="547" spans="1:16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e">
        <f ca="1">_xlfn.XLOOKUP(C547,Customers!$A$1:$A$1001,Customers!$B$1:$B$1001,,0)</f>
        <v>#NAME?</v>
      </c>
      <c r="G547" s="2" t="e">
        <f ca="1">IF(_xlfn.XLOOKUP(C547,Customers!$A$1:$A$1001,Customers!$C$1:$C$1001,,0)=0,"",_xlfn.XLOOKUP(C547,Customers!$A$1:$A$1001,Customers!$C$1:$C$1001,,0))</f>
        <v>#NAME?</v>
      </c>
      <c r="H547" s="2" t="e">
        <f ca="1">_xlfn.XLOOKUP(C547,Customers!$A$1:$A$1001,Customers!$G$1:$G$1001,,0)</f>
        <v>#NAME?</v>
      </c>
      <c r="I547" t="str">
        <f>INDEX(Products!$A$1:$G$49,MATCH(Orders!$D547,Products!$A$1:$A$49,0),MATCH(Orders!I$1,Products!$A$1:$G$1,0))</f>
        <v>Lib</v>
      </c>
      <c r="J547" t="str">
        <f>INDEX(Products!$A$1:$G$49,MATCH(Orders!$D547,Products!$A$1:$A$49,0),MATCH(Orders!J$1,Products!$A$1:$G$1,0))</f>
        <v>D</v>
      </c>
      <c r="K547" s="4">
        <f>INDEX(Products!$A$1:$G$49,MATCH(Orders!$D547,Products!$A$1:$A$49,0),MATCH(Orders!K$1,Products!$A$1:$G$1,0))</f>
        <v>0.2</v>
      </c>
      <c r="L547" s="5">
        <f>INDEX(Products!$A$1:$G$49,MATCH(Orders!$D547,Products!$A$1:$A$49,0),MATCH(Orders!L$1,Products!$A$1:$G$1,0))</f>
        <v>3.8849999999999998</v>
      </c>
      <c r="M547" s="5">
        <f t="shared" si="24"/>
        <v>15.54</v>
      </c>
      <c r="N547" t="str">
        <f t="shared" si="25"/>
        <v>Liberica</v>
      </c>
      <c r="O547" t="str">
        <f t="shared" si="26"/>
        <v>Dark</v>
      </c>
      <c r="P547" t="e">
        <f ca="1">_xlfn.XLOOKUP(Orders[[#This Row],[Customer ID]],Customers!$A$1:$A$1001,Customers!$I$1:$I$1001,,0)</f>
        <v>#NAME?</v>
      </c>
    </row>
    <row r="548" spans="1:16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e">
        <f ca="1">_xlfn.XLOOKUP(C548,Customers!$A$1:$A$1001,Customers!$B$1:$B$1001,,0)</f>
        <v>#NAME?</v>
      </c>
      <c r="G548" s="2" t="e">
        <f ca="1">IF(_xlfn.XLOOKUP(C548,Customers!$A$1:$A$1001,Customers!$C$1:$C$1001,,0)=0,"",_xlfn.XLOOKUP(C548,Customers!$A$1:$A$1001,Customers!$C$1:$C$1001,,0))</f>
        <v>#NAME?</v>
      </c>
      <c r="H548" s="2" t="e">
        <f ca="1">_xlfn.XLOOKUP(C548,Customers!$A$1:$A$1001,Customers!$G$1:$G$1001,,0)</f>
        <v>#NAME?</v>
      </c>
      <c r="I548" t="str">
        <f>INDEX(Products!$A$1:$G$49,MATCH(Orders!$D548,Products!$A$1:$A$49,0),MATCH(Orders!I$1,Products!$A$1:$G$1,0))</f>
        <v>Exc</v>
      </c>
      <c r="J548" t="str">
        <f>INDEX(Products!$A$1:$G$49,MATCH(Orders!$D548,Products!$A$1:$A$49,0),MATCH(Orders!J$1,Products!$A$1:$G$1,0))</f>
        <v>D</v>
      </c>
      <c r="K548" s="4">
        <f>INDEX(Products!$A$1:$G$49,MATCH(Orders!$D548,Products!$A$1:$A$49,0),MATCH(Orders!K$1,Products!$A$1:$G$1,0))</f>
        <v>2.5</v>
      </c>
      <c r="L548" s="5">
        <f>INDEX(Products!$A$1:$G$49,MATCH(Orders!$D548,Products!$A$1:$A$49,0),MATCH(Orders!L$1,Products!$A$1:$G$1,0))</f>
        <v>27.945</v>
      </c>
      <c r="M548" s="5">
        <f t="shared" si="24"/>
        <v>83.835000000000008</v>
      </c>
      <c r="N548" t="str">
        <f t="shared" si="25"/>
        <v>Excelsa</v>
      </c>
      <c r="O548" t="str">
        <f t="shared" si="26"/>
        <v>Dark</v>
      </c>
      <c r="P548" t="e">
        <f ca="1">_xlfn.XLOOKUP(Orders[[#This Row],[Customer ID]],Customers!$A$1:$A$1001,Customers!$I$1:$I$1001,,0)</f>
        <v>#NAME?</v>
      </c>
    </row>
    <row r="549" spans="1:16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e">
        <f ca="1">_xlfn.XLOOKUP(C549,Customers!$A$1:$A$1001,Customers!$B$1:$B$1001,,0)</f>
        <v>#NAME?</v>
      </c>
      <c r="G549" s="2" t="e">
        <f ca="1">IF(_xlfn.XLOOKUP(C549,Customers!$A$1:$A$1001,Customers!$C$1:$C$1001,,0)=0,"",_xlfn.XLOOKUP(C549,Customers!$A$1:$A$1001,Customers!$C$1:$C$1001,,0))</f>
        <v>#NAME?</v>
      </c>
      <c r="H549" s="2" t="e">
        <f ca="1">_xlfn.XLOOKUP(C549,Customers!$A$1:$A$1001,Customers!$G$1:$G$1001,,0)</f>
        <v>#NAME?</v>
      </c>
      <c r="I549" t="str">
        <f>INDEX(Products!$A$1:$G$49,MATCH(Orders!$D549,Products!$A$1:$A$49,0),MATCH(Orders!I$1,Products!$A$1:$G$1,0))</f>
        <v>Rob</v>
      </c>
      <c r="J549" t="str">
        <f>INDEX(Products!$A$1:$G$49,MATCH(Orders!$D549,Products!$A$1:$A$49,0),MATCH(Orders!J$1,Products!$A$1:$G$1,0))</f>
        <v>L</v>
      </c>
      <c r="K549" s="4">
        <f>INDEX(Products!$A$1:$G$49,MATCH(Orders!$D549,Products!$A$1:$A$49,0),MATCH(Orders!K$1,Products!$A$1:$G$1,0))</f>
        <v>0.2</v>
      </c>
      <c r="L549" s="5">
        <f>INDEX(Products!$A$1:$G$49,MATCH(Orders!$D549,Products!$A$1:$A$49,0),MATCH(Orders!L$1,Products!$A$1:$G$1,0))</f>
        <v>3.5849999999999995</v>
      </c>
      <c r="M549" s="5">
        <f t="shared" si="24"/>
        <v>10.754999999999999</v>
      </c>
      <c r="N549" t="str">
        <f t="shared" si="25"/>
        <v>Robusta</v>
      </c>
      <c r="O549" t="str">
        <f t="shared" si="26"/>
        <v>Light</v>
      </c>
      <c r="P549" t="e">
        <f ca="1">_xlfn.XLOOKUP(Orders[[#This Row],[Customer ID]],Customers!$A$1:$A$1001,Customers!$I$1:$I$1001,,0)</f>
        <v>#NAME?</v>
      </c>
    </row>
    <row r="550" spans="1:16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e">
        <f ca="1">_xlfn.XLOOKUP(C550,Customers!$A$1:$A$1001,Customers!$B$1:$B$1001,,0)</f>
        <v>#NAME?</v>
      </c>
      <c r="G550" s="2" t="e">
        <f ca="1">IF(_xlfn.XLOOKUP(C550,Customers!$A$1:$A$1001,Customers!$C$1:$C$1001,,0)=0,"",_xlfn.XLOOKUP(C550,Customers!$A$1:$A$1001,Customers!$C$1:$C$1001,,0))</f>
        <v>#NAME?</v>
      </c>
      <c r="H550" s="2" t="e">
        <f ca="1">_xlfn.XLOOKUP(C550,Customers!$A$1:$A$1001,Customers!$G$1:$G$1001,,0)</f>
        <v>#NAME?</v>
      </c>
      <c r="I550" t="str">
        <f>INDEX(Products!$A$1:$G$49,MATCH(Orders!$D550,Products!$A$1:$A$49,0),MATCH(Orders!I$1,Products!$A$1:$G$1,0))</f>
        <v>Exc</v>
      </c>
      <c r="J550" t="str">
        <f>INDEX(Products!$A$1:$G$49,MATCH(Orders!$D550,Products!$A$1:$A$49,0),MATCH(Orders!J$1,Products!$A$1:$G$1,0))</f>
        <v>L</v>
      </c>
      <c r="K550" s="4">
        <f>INDEX(Products!$A$1:$G$49,MATCH(Orders!$D550,Products!$A$1:$A$49,0),MATCH(Orders!K$1,Products!$A$1:$G$1,0))</f>
        <v>0.2</v>
      </c>
      <c r="L550" s="5">
        <f>INDEX(Products!$A$1:$G$49,MATCH(Orders!$D550,Products!$A$1:$A$49,0),MATCH(Orders!L$1,Products!$A$1:$G$1,0))</f>
        <v>4.4550000000000001</v>
      </c>
      <c r="M550" s="5">
        <f t="shared" si="24"/>
        <v>13.365</v>
      </c>
      <c r="N550" t="str">
        <f t="shared" si="25"/>
        <v>Excelsa</v>
      </c>
      <c r="O550" t="str">
        <f t="shared" si="26"/>
        <v>Light</v>
      </c>
      <c r="P550" t="e">
        <f ca="1">_xlfn.XLOOKUP(Orders[[#This Row],[Customer ID]],Customers!$A$1:$A$1001,Customers!$I$1:$I$1001,,0)</f>
        <v>#NAME?</v>
      </c>
    </row>
    <row r="551" spans="1:16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e">
        <f ca="1">_xlfn.XLOOKUP(C551,Customers!$A$1:$A$1001,Customers!$B$1:$B$1001,,0)</f>
        <v>#NAME?</v>
      </c>
      <c r="G551" s="2" t="e">
        <f ca="1">IF(_xlfn.XLOOKUP(C551,Customers!$A$1:$A$1001,Customers!$C$1:$C$1001,,0)=0,"",_xlfn.XLOOKUP(C551,Customers!$A$1:$A$1001,Customers!$C$1:$C$1001,,0))</f>
        <v>#NAME?</v>
      </c>
      <c r="H551" s="2" t="e">
        <f ca="1">_xlfn.XLOOKUP(C551,Customers!$A$1:$A$1001,Customers!$G$1:$G$1001,,0)</f>
        <v>#NAME?</v>
      </c>
      <c r="I551" t="str">
        <f>INDEX(Products!$A$1:$G$49,MATCH(Orders!$D551,Products!$A$1:$A$49,0),MATCH(Orders!I$1,Products!$A$1:$G$1,0))</f>
        <v>Exc</v>
      </c>
      <c r="J551" t="str">
        <f>INDEX(Products!$A$1:$G$49,MATCH(Orders!$D551,Products!$A$1:$A$49,0),MATCH(Orders!J$1,Products!$A$1:$G$1,0))</f>
        <v>L</v>
      </c>
      <c r="K551" s="4">
        <f>INDEX(Products!$A$1:$G$49,MATCH(Orders!$D551,Products!$A$1:$A$49,0),MATCH(Orders!K$1,Products!$A$1:$G$1,0))</f>
        <v>0.2</v>
      </c>
      <c r="L551" s="5">
        <f>INDEX(Products!$A$1:$G$49,MATCH(Orders!$D551,Products!$A$1:$A$49,0),MATCH(Orders!L$1,Products!$A$1:$G$1,0))</f>
        <v>4.4550000000000001</v>
      </c>
      <c r="M551" s="5">
        <f t="shared" si="24"/>
        <v>17.82</v>
      </c>
      <c r="N551" t="str">
        <f t="shared" si="25"/>
        <v>Excelsa</v>
      </c>
      <c r="O551" t="str">
        <f t="shared" si="26"/>
        <v>Light</v>
      </c>
      <c r="P551" t="e">
        <f ca="1">_xlfn.XLOOKUP(Orders[[#This Row],[Customer ID]],Customers!$A$1:$A$1001,Customers!$I$1:$I$1001,,0)</f>
        <v>#NAME?</v>
      </c>
    </row>
    <row r="552" spans="1:16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e">
        <f ca="1">_xlfn.XLOOKUP(C552,Customers!$A$1:$A$1001,Customers!$B$1:$B$1001,,0)</f>
        <v>#NAME?</v>
      </c>
      <c r="G552" s="2" t="e">
        <f ca="1">IF(_xlfn.XLOOKUP(C552,Customers!$A$1:$A$1001,Customers!$C$1:$C$1001,,0)=0,"",_xlfn.XLOOKUP(C552,Customers!$A$1:$A$1001,Customers!$C$1:$C$1001,,0))</f>
        <v>#NAME?</v>
      </c>
      <c r="H552" s="2" t="e">
        <f ca="1">_xlfn.XLOOKUP(C552,Customers!$A$1:$A$1001,Customers!$G$1:$G$1001,,0)</f>
        <v>#NAME?</v>
      </c>
      <c r="I552" t="str">
        <f>INDEX(Products!$A$1:$G$49,MATCH(Orders!$D552,Products!$A$1:$A$49,0),MATCH(Orders!I$1,Products!$A$1:$G$1,0))</f>
        <v>Lib</v>
      </c>
      <c r="J552" t="str">
        <f>INDEX(Products!$A$1:$G$49,MATCH(Orders!$D552,Products!$A$1:$A$49,0),MATCH(Orders!J$1,Products!$A$1:$G$1,0))</f>
        <v>D</v>
      </c>
      <c r="K552" s="4">
        <f>INDEX(Products!$A$1:$G$49,MATCH(Orders!$D552,Products!$A$1:$A$49,0),MATCH(Orders!K$1,Products!$A$1:$G$1,0))</f>
        <v>0.2</v>
      </c>
      <c r="L552" s="5">
        <f>INDEX(Products!$A$1:$G$49,MATCH(Orders!$D552,Products!$A$1:$A$49,0),MATCH(Orders!L$1,Products!$A$1:$G$1,0))</f>
        <v>3.8849999999999998</v>
      </c>
      <c r="M552" s="5">
        <f t="shared" si="24"/>
        <v>23.31</v>
      </c>
      <c r="N552" t="str">
        <f t="shared" si="25"/>
        <v>Liberica</v>
      </c>
      <c r="O552" t="str">
        <f t="shared" si="26"/>
        <v>Dark</v>
      </c>
      <c r="P552" t="e">
        <f ca="1">_xlfn.XLOOKUP(Orders[[#This Row],[Customer ID]],Customers!$A$1:$A$1001,Customers!$I$1:$I$1001,,0)</f>
        <v>#NAME?</v>
      </c>
    </row>
    <row r="553" spans="1:16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e">
        <f ca="1">_xlfn.XLOOKUP(C553,Customers!$A$1:$A$1001,Customers!$B$1:$B$1001,,0)</f>
        <v>#NAME?</v>
      </c>
      <c r="G553" s="2" t="e">
        <f ca="1">IF(_xlfn.XLOOKUP(C553,Customers!$A$1:$A$1001,Customers!$C$1:$C$1001,,0)=0,"",_xlfn.XLOOKUP(C553,Customers!$A$1:$A$1001,Customers!$C$1:$C$1001,,0))</f>
        <v>#NAME?</v>
      </c>
      <c r="H553" s="2" t="e">
        <f ca="1">_xlfn.XLOOKUP(C553,Customers!$A$1:$A$1001,Customers!$G$1:$G$1001,,0)</f>
        <v>#NAME?</v>
      </c>
      <c r="I553" t="str">
        <f>INDEX(Products!$A$1:$G$49,MATCH(Orders!$D553,Products!$A$1:$A$49,0),MATCH(Orders!I$1,Products!$A$1:$G$1,0))</f>
        <v>Exc</v>
      </c>
      <c r="J553" t="str">
        <f>INDEX(Products!$A$1:$G$49,MATCH(Orders!$D553,Products!$A$1:$A$49,0),MATCH(Orders!J$1,Products!$A$1:$G$1,0))</f>
        <v>D</v>
      </c>
      <c r="K553" s="4">
        <f>INDEX(Products!$A$1:$G$49,MATCH(Orders!$D553,Products!$A$1:$A$49,0),MATCH(Orders!K$1,Products!$A$1:$G$1,0))</f>
        <v>0.2</v>
      </c>
      <c r="L553" s="5">
        <f>INDEX(Products!$A$1:$G$49,MATCH(Orders!$D553,Products!$A$1:$A$49,0),MATCH(Orders!L$1,Products!$A$1:$G$1,0))</f>
        <v>3.645</v>
      </c>
      <c r="M553" s="5">
        <f t="shared" si="24"/>
        <v>7.29</v>
      </c>
      <c r="N553" t="str">
        <f t="shared" si="25"/>
        <v>Excelsa</v>
      </c>
      <c r="O553" t="str">
        <f t="shared" si="26"/>
        <v>Dark</v>
      </c>
      <c r="P553" t="e">
        <f ca="1">_xlfn.XLOOKUP(Orders[[#This Row],[Customer ID]],Customers!$A$1:$A$1001,Customers!$I$1:$I$1001,,0)</f>
        <v>#NAME?</v>
      </c>
    </row>
    <row r="554" spans="1:16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e">
        <f ca="1">_xlfn.XLOOKUP(C554,Customers!$A$1:$A$1001,Customers!$B$1:$B$1001,,0)</f>
        <v>#NAME?</v>
      </c>
      <c r="G554" s="2" t="e">
        <f ca="1">IF(_xlfn.XLOOKUP(C554,Customers!$A$1:$A$1001,Customers!$C$1:$C$1001,,0)=0,"",_xlfn.XLOOKUP(C554,Customers!$A$1:$A$1001,Customers!$C$1:$C$1001,,0))</f>
        <v>#NAME?</v>
      </c>
      <c r="H554" s="2" t="e">
        <f ca="1">_xlfn.XLOOKUP(C554,Customers!$A$1:$A$1001,Customers!$G$1:$G$1001,,0)</f>
        <v>#NAME?</v>
      </c>
      <c r="I554" t="str">
        <f>INDEX(Products!$A$1:$G$49,MATCH(Orders!$D554,Products!$A$1:$A$49,0),MATCH(Orders!I$1,Products!$A$1:$G$1,0))</f>
        <v>Exc</v>
      </c>
      <c r="J554" t="str">
        <f>INDEX(Products!$A$1:$G$49,MATCH(Orders!$D554,Products!$A$1:$A$49,0),MATCH(Orders!J$1,Products!$A$1:$G$1,0))</f>
        <v>L</v>
      </c>
      <c r="K554" s="4">
        <f>INDEX(Products!$A$1:$G$49,MATCH(Orders!$D554,Products!$A$1:$A$49,0),MATCH(Orders!K$1,Products!$A$1:$G$1,0))</f>
        <v>0.2</v>
      </c>
      <c r="L554" s="5">
        <f>INDEX(Products!$A$1:$G$49,MATCH(Orders!$D554,Products!$A$1:$A$49,0),MATCH(Orders!L$1,Products!$A$1:$G$1,0))</f>
        <v>4.4550000000000001</v>
      </c>
      <c r="M554" s="5">
        <f t="shared" si="24"/>
        <v>17.82</v>
      </c>
      <c r="N554" t="str">
        <f t="shared" si="25"/>
        <v>Excelsa</v>
      </c>
      <c r="O554" t="str">
        <f t="shared" si="26"/>
        <v>Light</v>
      </c>
      <c r="P554" t="e">
        <f ca="1">_xlfn.XLOOKUP(Orders[[#This Row],[Customer ID]],Customers!$A$1:$A$1001,Customers!$I$1:$I$1001,,0)</f>
        <v>#NAME?</v>
      </c>
    </row>
    <row r="555" spans="1:16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e">
        <f ca="1">_xlfn.XLOOKUP(C555,Customers!$A$1:$A$1001,Customers!$B$1:$B$1001,,0)</f>
        <v>#NAME?</v>
      </c>
      <c r="G555" s="2" t="e">
        <f ca="1">IF(_xlfn.XLOOKUP(C555,Customers!$A$1:$A$1001,Customers!$C$1:$C$1001,,0)=0,"",_xlfn.XLOOKUP(C555,Customers!$A$1:$A$1001,Customers!$C$1:$C$1001,,0))</f>
        <v>#NAME?</v>
      </c>
      <c r="H555" s="2" t="e">
        <f ca="1">_xlfn.XLOOKUP(C555,Customers!$A$1:$A$1001,Customers!$G$1:$G$1001,,0)</f>
        <v>#NAME?</v>
      </c>
      <c r="I555" t="str">
        <f>INDEX(Products!$A$1:$G$49,MATCH(Orders!$D555,Products!$A$1:$A$49,0),MATCH(Orders!I$1,Products!$A$1:$G$1,0))</f>
        <v>Exc</v>
      </c>
      <c r="J555" t="str">
        <f>INDEX(Products!$A$1:$G$49,MATCH(Orders!$D555,Products!$A$1:$A$49,0),MATCH(Orders!J$1,Products!$A$1:$G$1,0))</f>
        <v>M</v>
      </c>
      <c r="K555" s="4">
        <f>INDEX(Products!$A$1:$G$49,MATCH(Orders!$D555,Products!$A$1:$A$49,0),MATCH(Orders!K$1,Products!$A$1:$G$1,0))</f>
        <v>1</v>
      </c>
      <c r="L555" s="5">
        <f>INDEX(Products!$A$1:$G$49,MATCH(Orders!$D555,Products!$A$1:$A$49,0),MATCH(Orders!L$1,Products!$A$1:$G$1,0))</f>
        <v>13.75</v>
      </c>
      <c r="M555" s="5">
        <f t="shared" si="24"/>
        <v>68.75</v>
      </c>
      <c r="N555" t="str">
        <f t="shared" si="25"/>
        <v>Excelsa</v>
      </c>
      <c r="O555" t="str">
        <f t="shared" si="26"/>
        <v>Medium</v>
      </c>
      <c r="P555" t="e">
        <f ca="1">_xlfn.XLOOKUP(Orders[[#This Row],[Customer ID]],Customers!$A$1:$A$1001,Customers!$I$1:$I$1001,,0)</f>
        <v>#NAME?</v>
      </c>
    </row>
    <row r="556" spans="1:16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e">
        <f ca="1">_xlfn.XLOOKUP(C556,Customers!$A$1:$A$1001,Customers!$B$1:$B$1001,,0)</f>
        <v>#NAME?</v>
      </c>
      <c r="G556" s="2" t="e">
        <f ca="1">IF(_xlfn.XLOOKUP(C556,Customers!$A$1:$A$1001,Customers!$C$1:$C$1001,,0)=0,"",_xlfn.XLOOKUP(C556,Customers!$A$1:$A$1001,Customers!$C$1:$C$1001,,0))</f>
        <v>#NAME?</v>
      </c>
      <c r="H556" s="2" t="e">
        <f ca="1">_xlfn.XLOOKUP(C556,Customers!$A$1:$A$1001,Customers!$G$1:$G$1001,,0)</f>
        <v>#NAME?</v>
      </c>
      <c r="I556" t="str">
        <f>INDEX(Products!$A$1:$G$49,MATCH(Orders!$D556,Products!$A$1:$A$49,0),MATCH(Orders!I$1,Products!$A$1:$G$1,0))</f>
        <v>Rob</v>
      </c>
      <c r="J556" t="str">
        <f>INDEX(Products!$A$1:$G$49,MATCH(Orders!$D556,Products!$A$1:$A$49,0),MATCH(Orders!J$1,Products!$A$1:$G$1,0))</f>
        <v>L</v>
      </c>
      <c r="K556" s="4">
        <f>INDEX(Products!$A$1:$G$49,MATCH(Orders!$D556,Products!$A$1:$A$49,0),MATCH(Orders!K$1,Products!$A$1:$G$1,0))</f>
        <v>2.5</v>
      </c>
      <c r="L556" s="5">
        <f>INDEX(Products!$A$1:$G$49,MATCH(Orders!$D556,Products!$A$1:$A$49,0),MATCH(Orders!L$1,Products!$A$1:$G$1,0))</f>
        <v>27.484999999999996</v>
      </c>
      <c r="M556" s="5">
        <f t="shared" si="24"/>
        <v>54.969999999999992</v>
      </c>
      <c r="N556" t="str">
        <f t="shared" si="25"/>
        <v>Robusta</v>
      </c>
      <c r="O556" t="str">
        <f t="shared" si="26"/>
        <v>Light</v>
      </c>
      <c r="P556" t="e">
        <f ca="1">_xlfn.XLOOKUP(Orders[[#This Row],[Customer ID]],Customers!$A$1:$A$1001,Customers!$I$1:$I$1001,,0)</f>
        <v>#NAME?</v>
      </c>
    </row>
    <row r="557" spans="1:16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e">
        <f ca="1">_xlfn.XLOOKUP(C557,Customers!$A$1:$A$1001,Customers!$B$1:$B$1001,,0)</f>
        <v>#NAME?</v>
      </c>
      <c r="G557" s="2" t="e">
        <f ca="1">IF(_xlfn.XLOOKUP(C557,Customers!$A$1:$A$1001,Customers!$C$1:$C$1001,,0)=0,"",_xlfn.XLOOKUP(C557,Customers!$A$1:$A$1001,Customers!$C$1:$C$1001,,0))</f>
        <v>#NAME?</v>
      </c>
      <c r="H557" s="2" t="e">
        <f ca="1">_xlfn.XLOOKUP(C557,Customers!$A$1:$A$1001,Customers!$G$1:$G$1001,,0)</f>
        <v>#NAME?</v>
      </c>
      <c r="I557" t="str">
        <f>INDEX(Products!$A$1:$G$49,MATCH(Orders!$D557,Products!$A$1:$A$49,0),MATCH(Orders!I$1,Products!$A$1:$G$1,0))</f>
        <v>Exc</v>
      </c>
      <c r="J557" t="str">
        <f>INDEX(Products!$A$1:$G$49,MATCH(Orders!$D557,Products!$A$1:$A$49,0),MATCH(Orders!J$1,Products!$A$1:$G$1,0))</f>
        <v>M</v>
      </c>
      <c r="K557" s="4">
        <f>INDEX(Products!$A$1:$G$49,MATCH(Orders!$D557,Products!$A$1:$A$49,0),MATCH(Orders!K$1,Products!$A$1:$G$1,0))</f>
        <v>1</v>
      </c>
      <c r="L557" s="5">
        <f>INDEX(Products!$A$1:$G$49,MATCH(Orders!$D557,Products!$A$1:$A$49,0),MATCH(Orders!L$1,Products!$A$1:$G$1,0))</f>
        <v>13.75</v>
      </c>
      <c r="M557" s="5">
        <f t="shared" si="24"/>
        <v>82.5</v>
      </c>
      <c r="N557" t="str">
        <f t="shared" si="25"/>
        <v>Excelsa</v>
      </c>
      <c r="O557" t="str">
        <f t="shared" si="26"/>
        <v>Medium</v>
      </c>
      <c r="P557" t="e">
        <f ca="1">_xlfn.XLOOKUP(Orders[[#This Row],[Customer ID]],Customers!$A$1:$A$1001,Customers!$I$1:$I$1001,,0)</f>
        <v>#NAME?</v>
      </c>
    </row>
    <row r="558" spans="1:16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e">
        <f ca="1">_xlfn.XLOOKUP(C558,Customers!$A$1:$A$1001,Customers!$B$1:$B$1001,,0)</f>
        <v>#NAME?</v>
      </c>
      <c r="G558" s="2" t="e">
        <f ca="1">IF(_xlfn.XLOOKUP(C558,Customers!$A$1:$A$1001,Customers!$C$1:$C$1001,,0)=0,"",_xlfn.XLOOKUP(C558,Customers!$A$1:$A$1001,Customers!$C$1:$C$1001,,0))</f>
        <v>#NAME?</v>
      </c>
      <c r="H558" s="2" t="e">
        <f ca="1">_xlfn.XLOOKUP(C558,Customers!$A$1:$A$1001,Customers!$G$1:$G$1001,,0)</f>
        <v>#NAME?</v>
      </c>
      <c r="I558" t="str">
        <f>INDEX(Products!$A$1:$G$49,MATCH(Orders!$D558,Products!$A$1:$A$49,0),MATCH(Orders!I$1,Products!$A$1:$G$1,0))</f>
        <v>Lib</v>
      </c>
      <c r="J558" t="str">
        <f>INDEX(Products!$A$1:$G$49,MATCH(Orders!$D558,Products!$A$1:$A$49,0),MATCH(Orders!J$1,Products!$A$1:$G$1,0))</f>
        <v>M</v>
      </c>
      <c r="K558" s="4">
        <f>INDEX(Products!$A$1:$G$49,MATCH(Orders!$D558,Products!$A$1:$A$49,0),MATCH(Orders!K$1,Products!$A$1:$G$1,0))</f>
        <v>0.2</v>
      </c>
      <c r="L558" s="5">
        <f>INDEX(Products!$A$1:$G$49,MATCH(Orders!$D558,Products!$A$1:$A$49,0),MATCH(Orders!L$1,Products!$A$1:$G$1,0))</f>
        <v>4.3650000000000002</v>
      </c>
      <c r="M558" s="5">
        <f t="shared" si="24"/>
        <v>8.73</v>
      </c>
      <c r="N558" t="str">
        <f t="shared" si="25"/>
        <v>Liberica</v>
      </c>
      <c r="O558" t="str">
        <f t="shared" si="26"/>
        <v>Medium</v>
      </c>
      <c r="P558" t="e">
        <f ca="1">_xlfn.XLOOKUP(Orders[[#This Row],[Customer ID]],Customers!$A$1:$A$1001,Customers!$I$1:$I$1001,,0)</f>
        <v>#NAME?</v>
      </c>
    </row>
    <row r="559" spans="1:16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e">
        <f ca="1">_xlfn.XLOOKUP(C559,Customers!$A$1:$A$1001,Customers!$B$1:$B$1001,,0)</f>
        <v>#NAME?</v>
      </c>
      <c r="G559" s="2" t="e">
        <f ca="1">IF(_xlfn.XLOOKUP(C559,Customers!$A$1:$A$1001,Customers!$C$1:$C$1001,,0)=0,"",_xlfn.XLOOKUP(C559,Customers!$A$1:$A$1001,Customers!$C$1:$C$1001,,0))</f>
        <v>#NAME?</v>
      </c>
      <c r="H559" s="2" t="e">
        <f ca="1">_xlfn.XLOOKUP(C559,Customers!$A$1:$A$1001,Customers!$G$1:$G$1001,,0)</f>
        <v>#NAME?</v>
      </c>
      <c r="I559" t="str">
        <f>INDEX(Products!$A$1:$G$49,MATCH(Orders!$D559,Products!$A$1:$A$49,0),MATCH(Orders!I$1,Products!$A$1:$G$1,0))</f>
        <v>Exc</v>
      </c>
      <c r="J559" t="str">
        <f>INDEX(Products!$A$1:$G$49,MATCH(Orders!$D559,Products!$A$1:$A$49,0),MATCH(Orders!J$1,Products!$A$1:$G$1,0))</f>
        <v>L</v>
      </c>
      <c r="K559" s="4">
        <f>INDEX(Products!$A$1:$G$49,MATCH(Orders!$D559,Products!$A$1:$A$49,0),MATCH(Orders!K$1,Products!$A$1:$G$1,0))</f>
        <v>1</v>
      </c>
      <c r="L559" s="5">
        <f>INDEX(Products!$A$1:$G$49,MATCH(Orders!$D559,Products!$A$1:$A$49,0),MATCH(Orders!L$1,Products!$A$1:$G$1,0))</f>
        <v>14.85</v>
      </c>
      <c r="M559" s="5">
        <f t="shared" si="24"/>
        <v>59.4</v>
      </c>
      <c r="N559" t="str">
        <f t="shared" si="25"/>
        <v>Excelsa</v>
      </c>
      <c r="O559" t="str">
        <f t="shared" si="26"/>
        <v>Light</v>
      </c>
      <c r="P559" t="e">
        <f ca="1">_xlfn.XLOOKUP(Orders[[#This Row],[Customer ID]],Customers!$A$1:$A$1001,Customers!$I$1:$I$1001,,0)</f>
        <v>#NAME?</v>
      </c>
    </row>
    <row r="560" spans="1:16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e">
        <f ca="1">_xlfn.XLOOKUP(C560,Customers!$A$1:$A$1001,Customers!$B$1:$B$1001,,0)</f>
        <v>#NAME?</v>
      </c>
      <c r="G560" s="2" t="e">
        <f ca="1">IF(_xlfn.XLOOKUP(C560,Customers!$A$1:$A$1001,Customers!$C$1:$C$1001,,0)=0,"",_xlfn.XLOOKUP(C560,Customers!$A$1:$A$1001,Customers!$C$1:$C$1001,,0))</f>
        <v>#NAME?</v>
      </c>
      <c r="H560" s="2" t="e">
        <f ca="1">_xlfn.XLOOKUP(C560,Customers!$A$1:$A$1001,Customers!$G$1:$G$1001,,0)</f>
        <v>#NAME?</v>
      </c>
      <c r="I560" t="str">
        <f>INDEX(Products!$A$1:$G$49,MATCH(Orders!$D560,Products!$A$1:$A$49,0),MATCH(Orders!I$1,Products!$A$1:$G$1,0))</f>
        <v>Lib</v>
      </c>
      <c r="J560" t="str">
        <f>INDEX(Products!$A$1:$G$49,MATCH(Orders!$D560,Products!$A$1:$A$49,0),MATCH(Orders!J$1,Products!$A$1:$G$1,0))</f>
        <v>D</v>
      </c>
      <c r="K560" s="4">
        <f>INDEX(Products!$A$1:$G$49,MATCH(Orders!$D560,Products!$A$1:$A$49,0),MATCH(Orders!K$1,Products!$A$1:$G$1,0))</f>
        <v>0.2</v>
      </c>
      <c r="L560" s="5">
        <f>INDEX(Products!$A$1:$G$49,MATCH(Orders!$D560,Products!$A$1:$A$49,0),MATCH(Orders!L$1,Products!$A$1:$G$1,0))</f>
        <v>3.8849999999999998</v>
      </c>
      <c r="M560" s="5">
        <f t="shared" si="24"/>
        <v>15.54</v>
      </c>
      <c r="N560" t="str">
        <f t="shared" si="25"/>
        <v>Liberica</v>
      </c>
      <c r="O560" t="str">
        <f t="shared" si="26"/>
        <v>Dark</v>
      </c>
      <c r="P560" t="e">
        <f ca="1">_xlfn.XLOOKUP(Orders[[#This Row],[Customer ID]],Customers!$A$1:$A$1001,Customers!$I$1:$I$1001,,0)</f>
        <v>#NAME?</v>
      </c>
    </row>
    <row r="561" spans="1:16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e">
        <f ca="1">_xlfn.XLOOKUP(C561,Customers!$A$1:$A$1001,Customers!$B$1:$B$1001,,0)</f>
        <v>#NAME?</v>
      </c>
      <c r="G561" s="2" t="e">
        <f ca="1">IF(_xlfn.XLOOKUP(C561,Customers!$A$1:$A$1001,Customers!$C$1:$C$1001,,0)=0,"",_xlfn.XLOOKUP(C561,Customers!$A$1:$A$1001,Customers!$C$1:$C$1001,,0))</f>
        <v>#NAME?</v>
      </c>
      <c r="H561" s="2" t="e">
        <f ca="1">_xlfn.XLOOKUP(C561,Customers!$A$1:$A$1001,Customers!$G$1:$G$1001,,0)</f>
        <v>#NAME?</v>
      </c>
      <c r="I561" t="str">
        <f>INDEX(Products!$A$1:$G$49,MATCH(Orders!$D561,Products!$A$1:$A$49,0),MATCH(Orders!I$1,Products!$A$1:$G$1,0))</f>
        <v>Ara</v>
      </c>
      <c r="J561" t="str">
        <f>INDEX(Products!$A$1:$G$49,MATCH(Orders!$D561,Products!$A$1:$A$49,0),MATCH(Orders!J$1,Products!$A$1:$G$1,0))</f>
        <v>L</v>
      </c>
      <c r="K561" s="4">
        <f>INDEX(Products!$A$1:$G$49,MATCH(Orders!$D561,Products!$A$1:$A$49,0),MATCH(Orders!K$1,Products!$A$1:$G$1,0))</f>
        <v>1</v>
      </c>
      <c r="L561" s="5">
        <f>INDEX(Products!$A$1:$G$49,MATCH(Orders!$D561,Products!$A$1:$A$49,0),MATCH(Orders!L$1,Products!$A$1:$G$1,0))</f>
        <v>12.95</v>
      </c>
      <c r="M561" s="5">
        <f t="shared" si="24"/>
        <v>38.849999999999994</v>
      </c>
      <c r="N561" t="str">
        <f t="shared" si="25"/>
        <v>Arabica</v>
      </c>
      <c r="O561" t="str">
        <f t="shared" si="26"/>
        <v>Light</v>
      </c>
      <c r="P561" t="e">
        <f ca="1">_xlfn.XLOOKUP(Orders[[#This Row],[Customer ID]],Customers!$A$1:$A$1001,Customers!$I$1:$I$1001,,0)</f>
        <v>#NAME?</v>
      </c>
    </row>
    <row r="562" spans="1:16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e">
        <f ca="1">_xlfn.XLOOKUP(C562,Customers!$A$1:$A$1001,Customers!$B$1:$B$1001,,0)</f>
        <v>#NAME?</v>
      </c>
      <c r="G562" s="2" t="e">
        <f ca="1">IF(_xlfn.XLOOKUP(C562,Customers!$A$1:$A$1001,Customers!$C$1:$C$1001,,0)=0,"",_xlfn.XLOOKUP(C562,Customers!$A$1:$A$1001,Customers!$C$1:$C$1001,,0))</f>
        <v>#NAME?</v>
      </c>
      <c r="H562" s="2" t="e">
        <f ca="1">_xlfn.XLOOKUP(C562,Customers!$A$1:$A$1001,Customers!$G$1:$G$1001,,0)</f>
        <v>#NAME?</v>
      </c>
      <c r="I562" t="str">
        <f>INDEX(Products!$A$1:$G$49,MATCH(Orders!$D562,Products!$A$1:$A$49,0),MATCH(Orders!I$1,Products!$A$1:$G$1,0))</f>
        <v>Exc</v>
      </c>
      <c r="J562" t="str">
        <f>INDEX(Products!$A$1:$G$49,MATCH(Orders!$D562,Products!$A$1:$A$49,0),MATCH(Orders!J$1,Products!$A$1:$G$1,0))</f>
        <v>M</v>
      </c>
      <c r="K562" s="4">
        <f>INDEX(Products!$A$1:$G$49,MATCH(Orders!$D562,Products!$A$1:$A$49,0),MATCH(Orders!K$1,Products!$A$1:$G$1,0))</f>
        <v>2.5</v>
      </c>
      <c r="L562" s="5">
        <f>INDEX(Products!$A$1:$G$49,MATCH(Orders!$D562,Products!$A$1:$A$49,0),MATCH(Orders!L$1,Products!$A$1:$G$1,0))</f>
        <v>31.624999999999996</v>
      </c>
      <c r="M562" s="5">
        <f t="shared" si="24"/>
        <v>189.74999999999997</v>
      </c>
      <c r="N562" t="str">
        <f t="shared" si="25"/>
        <v>Excelsa</v>
      </c>
      <c r="O562" t="str">
        <f t="shared" si="26"/>
        <v>Medium</v>
      </c>
      <c r="P562" t="e">
        <f ca="1">_xlfn.XLOOKUP(Orders[[#This Row],[Customer ID]],Customers!$A$1:$A$1001,Customers!$I$1:$I$1001,,0)</f>
        <v>#NAME?</v>
      </c>
    </row>
    <row r="563" spans="1:16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e">
        <f ca="1">_xlfn.XLOOKUP(C563,Customers!$A$1:$A$1001,Customers!$B$1:$B$1001,,0)</f>
        <v>#NAME?</v>
      </c>
      <c r="G563" s="2" t="e">
        <f ca="1">IF(_xlfn.XLOOKUP(C563,Customers!$A$1:$A$1001,Customers!$C$1:$C$1001,,0)=0,"",_xlfn.XLOOKUP(C563,Customers!$A$1:$A$1001,Customers!$C$1:$C$1001,,0))</f>
        <v>#NAME?</v>
      </c>
      <c r="H563" s="2" t="e">
        <f ca="1">_xlfn.XLOOKUP(C563,Customers!$A$1:$A$1001,Customers!$G$1:$G$1001,,0)</f>
        <v>#NAME?</v>
      </c>
      <c r="I563" t="str">
        <f>INDEX(Products!$A$1:$G$49,MATCH(Orders!$D563,Products!$A$1:$A$49,0),MATCH(Orders!I$1,Products!$A$1:$G$1,0))</f>
        <v>Ara</v>
      </c>
      <c r="J563" t="str">
        <f>INDEX(Products!$A$1:$G$49,MATCH(Orders!$D563,Products!$A$1:$A$49,0),MATCH(Orders!J$1,Products!$A$1:$G$1,0))</f>
        <v>D</v>
      </c>
      <c r="K563" s="4">
        <f>INDEX(Products!$A$1:$G$49,MATCH(Orders!$D563,Products!$A$1:$A$49,0),MATCH(Orders!K$1,Products!$A$1:$G$1,0))</f>
        <v>0.2</v>
      </c>
      <c r="L563" s="5">
        <f>INDEX(Products!$A$1:$G$49,MATCH(Orders!$D563,Products!$A$1:$A$49,0),MATCH(Orders!L$1,Products!$A$1:$G$1,0))</f>
        <v>2.9849999999999999</v>
      </c>
      <c r="M563" s="5">
        <f t="shared" si="24"/>
        <v>17.91</v>
      </c>
      <c r="N563" t="str">
        <f t="shared" si="25"/>
        <v>Arabica</v>
      </c>
      <c r="O563" t="str">
        <f t="shared" si="26"/>
        <v>Dark</v>
      </c>
      <c r="P563" t="e">
        <f ca="1">_xlfn.XLOOKUP(Orders[[#This Row],[Customer ID]],Customers!$A$1:$A$1001,Customers!$I$1:$I$1001,,0)</f>
        <v>#NAME?</v>
      </c>
    </row>
    <row r="564" spans="1:16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e">
        <f ca="1">_xlfn.XLOOKUP(C564,Customers!$A$1:$A$1001,Customers!$B$1:$B$1001,,0)</f>
        <v>#NAME?</v>
      </c>
      <c r="G564" s="2" t="e">
        <f ca="1">IF(_xlfn.XLOOKUP(C564,Customers!$A$1:$A$1001,Customers!$C$1:$C$1001,,0)=0,"",_xlfn.XLOOKUP(C564,Customers!$A$1:$A$1001,Customers!$C$1:$C$1001,,0))</f>
        <v>#NAME?</v>
      </c>
      <c r="H564" s="2" t="e">
        <f ca="1">_xlfn.XLOOKUP(C564,Customers!$A$1:$A$1001,Customers!$G$1:$G$1001,,0)</f>
        <v>#NAME?</v>
      </c>
      <c r="I564" t="str">
        <f>INDEX(Products!$A$1:$G$49,MATCH(Orders!$D564,Products!$A$1:$A$49,0),MATCH(Orders!I$1,Products!$A$1:$G$1,0))</f>
        <v>Lib</v>
      </c>
      <c r="J564" t="str">
        <f>INDEX(Products!$A$1:$G$49,MATCH(Orders!$D564,Products!$A$1:$A$49,0),MATCH(Orders!J$1,Products!$A$1:$G$1,0))</f>
        <v>L</v>
      </c>
      <c r="K564" s="4">
        <f>INDEX(Products!$A$1:$G$49,MATCH(Orders!$D564,Products!$A$1:$A$49,0),MATCH(Orders!K$1,Products!$A$1:$G$1,0))</f>
        <v>0.2</v>
      </c>
      <c r="L564" s="5">
        <f>INDEX(Products!$A$1:$G$49,MATCH(Orders!$D564,Products!$A$1:$A$49,0),MATCH(Orders!L$1,Products!$A$1:$G$1,0))</f>
        <v>4.7549999999999999</v>
      </c>
      <c r="M564" s="5">
        <f t="shared" si="24"/>
        <v>28.53</v>
      </c>
      <c r="N564" t="str">
        <f t="shared" si="25"/>
        <v>Liberica</v>
      </c>
      <c r="O564" t="str">
        <f t="shared" si="26"/>
        <v>Light</v>
      </c>
      <c r="P564" t="e">
        <f ca="1">_xlfn.XLOOKUP(Orders[[#This Row],[Customer ID]],Customers!$A$1:$A$1001,Customers!$I$1:$I$1001,,0)</f>
        <v>#NAME?</v>
      </c>
    </row>
    <row r="565" spans="1:16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e">
        <f ca="1">_xlfn.XLOOKUP(C565,Customers!$A$1:$A$1001,Customers!$B$1:$B$1001,,0)</f>
        <v>#NAME?</v>
      </c>
      <c r="G565" s="2" t="e">
        <f ca="1">IF(_xlfn.XLOOKUP(C565,Customers!$A$1:$A$1001,Customers!$C$1:$C$1001,,0)=0,"",_xlfn.XLOOKUP(C565,Customers!$A$1:$A$1001,Customers!$C$1:$C$1001,,0))</f>
        <v>#NAME?</v>
      </c>
      <c r="H565" s="2" t="e">
        <f ca="1">_xlfn.XLOOKUP(C565,Customers!$A$1:$A$1001,Customers!$G$1:$G$1001,,0)</f>
        <v>#NAME?</v>
      </c>
      <c r="I565" t="str">
        <f>INDEX(Products!$A$1:$G$49,MATCH(Orders!$D565,Products!$A$1:$A$49,0),MATCH(Orders!I$1,Products!$A$1:$G$1,0))</f>
        <v>Exc</v>
      </c>
      <c r="J565" t="str">
        <f>INDEX(Products!$A$1:$G$49,MATCH(Orders!$D565,Products!$A$1:$A$49,0),MATCH(Orders!J$1,Products!$A$1:$G$1,0))</f>
        <v>M</v>
      </c>
      <c r="K565" s="4">
        <f>INDEX(Products!$A$1:$G$49,MATCH(Orders!$D565,Products!$A$1:$A$49,0),MATCH(Orders!K$1,Products!$A$1:$G$1,0))</f>
        <v>1</v>
      </c>
      <c r="L565" s="5">
        <f>INDEX(Products!$A$1:$G$49,MATCH(Orders!$D565,Products!$A$1:$A$49,0),MATCH(Orders!L$1,Products!$A$1:$G$1,0))</f>
        <v>13.75</v>
      </c>
      <c r="M565" s="5">
        <f t="shared" si="24"/>
        <v>82.5</v>
      </c>
      <c r="N565" t="str">
        <f t="shared" si="25"/>
        <v>Excelsa</v>
      </c>
      <c r="O565" t="str">
        <f t="shared" si="26"/>
        <v>Medium</v>
      </c>
      <c r="P565" t="e">
        <f ca="1">_xlfn.XLOOKUP(Orders[[#This Row],[Customer ID]],Customers!$A$1:$A$1001,Customers!$I$1:$I$1001,,0)</f>
        <v>#NAME?</v>
      </c>
    </row>
    <row r="566" spans="1:16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e">
        <f ca="1">_xlfn.XLOOKUP(C566,Customers!$A$1:$A$1001,Customers!$B$1:$B$1001,,0)</f>
        <v>#NAME?</v>
      </c>
      <c r="G566" s="2" t="e">
        <f ca="1">IF(_xlfn.XLOOKUP(C566,Customers!$A$1:$A$1001,Customers!$C$1:$C$1001,,0)=0,"",_xlfn.XLOOKUP(C566,Customers!$A$1:$A$1001,Customers!$C$1:$C$1001,,0))</f>
        <v>#NAME?</v>
      </c>
      <c r="H566" s="2" t="e">
        <f ca="1">_xlfn.XLOOKUP(C566,Customers!$A$1:$A$1001,Customers!$G$1:$G$1001,,0)</f>
        <v>#NAME?</v>
      </c>
      <c r="I566" t="str">
        <f>INDEX(Products!$A$1:$G$49,MATCH(Orders!$D566,Products!$A$1:$A$49,0),MATCH(Orders!I$1,Products!$A$1:$G$1,0))</f>
        <v>Rob</v>
      </c>
      <c r="J566" t="str">
        <f>INDEX(Products!$A$1:$G$49,MATCH(Orders!$D566,Products!$A$1:$A$49,0),MATCH(Orders!J$1,Products!$A$1:$G$1,0))</f>
        <v>L</v>
      </c>
      <c r="K566" s="4">
        <f>INDEX(Products!$A$1:$G$49,MATCH(Orders!$D566,Products!$A$1:$A$49,0),MATCH(Orders!K$1,Products!$A$1:$G$1,0))</f>
        <v>0.5</v>
      </c>
      <c r="L566" s="5">
        <f>INDEX(Products!$A$1:$G$49,MATCH(Orders!$D566,Products!$A$1:$A$49,0),MATCH(Orders!L$1,Products!$A$1:$G$1,0))</f>
        <v>7.169999999999999</v>
      </c>
      <c r="M566" s="5">
        <f t="shared" si="24"/>
        <v>14.339999999999998</v>
      </c>
      <c r="N566" t="str">
        <f t="shared" si="25"/>
        <v>Robusta</v>
      </c>
      <c r="O566" t="str">
        <f t="shared" si="26"/>
        <v>Light</v>
      </c>
      <c r="P566" t="e">
        <f ca="1">_xlfn.XLOOKUP(Orders[[#This Row],[Customer ID]],Customers!$A$1:$A$1001,Customers!$I$1:$I$1001,,0)</f>
        <v>#NAME?</v>
      </c>
    </row>
    <row r="567" spans="1:16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e">
        <f ca="1">_xlfn.XLOOKUP(C567,Customers!$A$1:$A$1001,Customers!$B$1:$B$1001,,0)</f>
        <v>#NAME?</v>
      </c>
      <c r="G567" s="2" t="e">
        <f ca="1">IF(_xlfn.XLOOKUP(C567,Customers!$A$1:$A$1001,Customers!$C$1:$C$1001,,0)=0,"",_xlfn.XLOOKUP(C567,Customers!$A$1:$A$1001,Customers!$C$1:$C$1001,,0))</f>
        <v>#NAME?</v>
      </c>
      <c r="H567" s="2" t="e">
        <f ca="1">_xlfn.XLOOKUP(C567,Customers!$A$1:$A$1001,Customers!$G$1:$G$1001,,0)</f>
        <v>#NAME?</v>
      </c>
      <c r="I567" t="str">
        <f>INDEX(Products!$A$1:$G$49,MATCH(Orders!$D567,Products!$A$1:$A$49,0),MATCH(Orders!I$1,Products!$A$1:$G$1,0))</f>
        <v>Rob</v>
      </c>
      <c r="J567" t="str">
        <f>INDEX(Products!$A$1:$G$49,MATCH(Orders!$D567,Products!$A$1:$A$49,0),MATCH(Orders!J$1,Products!$A$1:$G$1,0))</f>
        <v>D</v>
      </c>
      <c r="K567" s="4">
        <f>INDEX(Products!$A$1:$G$49,MATCH(Orders!$D567,Products!$A$1:$A$49,0),MATCH(Orders!K$1,Products!$A$1:$G$1,0))</f>
        <v>2.5</v>
      </c>
      <c r="L567" s="5">
        <f>INDEX(Products!$A$1:$G$49,MATCH(Orders!$D567,Products!$A$1:$A$49,0),MATCH(Orders!L$1,Products!$A$1:$G$1,0))</f>
        <v>20.584999999999997</v>
      </c>
      <c r="M567" s="5">
        <f t="shared" si="24"/>
        <v>82.339999999999989</v>
      </c>
      <c r="N567" t="str">
        <f t="shared" si="25"/>
        <v>Robusta</v>
      </c>
      <c r="O567" t="str">
        <f t="shared" si="26"/>
        <v>Dark</v>
      </c>
      <c r="P567" t="e">
        <f ca="1">_xlfn.XLOOKUP(Orders[[#This Row],[Customer ID]],Customers!$A$1:$A$1001,Customers!$I$1:$I$1001,,0)</f>
        <v>#NAME?</v>
      </c>
    </row>
    <row r="568" spans="1:16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e">
        <f ca="1">_xlfn.XLOOKUP(C568,Customers!$A$1:$A$1001,Customers!$B$1:$B$1001,,0)</f>
        <v>#NAME?</v>
      </c>
      <c r="G568" s="2" t="e">
        <f ca="1">IF(_xlfn.XLOOKUP(C568,Customers!$A$1:$A$1001,Customers!$C$1:$C$1001,,0)=0,"",_xlfn.XLOOKUP(C568,Customers!$A$1:$A$1001,Customers!$C$1:$C$1001,,0))</f>
        <v>#NAME?</v>
      </c>
      <c r="H568" s="2" t="e">
        <f ca="1">_xlfn.XLOOKUP(C568,Customers!$A$1:$A$1001,Customers!$G$1:$G$1001,,0)</f>
        <v>#NAME?</v>
      </c>
      <c r="I568" t="str">
        <f>INDEX(Products!$A$1:$G$49,MATCH(Orders!$D568,Products!$A$1:$A$49,0),MATCH(Orders!I$1,Products!$A$1:$G$1,0))</f>
        <v>Ara</v>
      </c>
      <c r="J568" t="str">
        <f>INDEX(Products!$A$1:$G$49,MATCH(Orders!$D568,Products!$A$1:$A$49,0),MATCH(Orders!J$1,Products!$A$1:$G$1,0))</f>
        <v>M</v>
      </c>
      <c r="K568" s="4">
        <f>INDEX(Products!$A$1:$G$49,MATCH(Orders!$D568,Products!$A$1:$A$49,0),MATCH(Orders!K$1,Products!$A$1:$G$1,0))</f>
        <v>0.2</v>
      </c>
      <c r="L568" s="5">
        <f>INDEX(Products!$A$1:$G$49,MATCH(Orders!$D568,Products!$A$1:$A$49,0),MATCH(Orders!L$1,Products!$A$1:$G$1,0))</f>
        <v>3.375</v>
      </c>
      <c r="M568" s="5">
        <f t="shared" si="24"/>
        <v>20.25</v>
      </c>
      <c r="N568" t="str">
        <f t="shared" si="25"/>
        <v>Arabica</v>
      </c>
      <c r="O568" t="str">
        <f t="shared" si="26"/>
        <v>Medium</v>
      </c>
      <c r="P568" t="e">
        <f ca="1">_xlfn.XLOOKUP(Orders[[#This Row],[Customer ID]],Customers!$A$1:$A$1001,Customers!$I$1:$I$1001,,0)</f>
        <v>#NAME?</v>
      </c>
    </row>
    <row r="569" spans="1:16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e">
        <f ca="1">_xlfn.XLOOKUP(C569,Customers!$A$1:$A$1001,Customers!$B$1:$B$1001,,0)</f>
        <v>#NAME?</v>
      </c>
      <c r="G569" s="2" t="e">
        <f ca="1">IF(_xlfn.XLOOKUP(C569,Customers!$A$1:$A$1001,Customers!$C$1:$C$1001,,0)=0,"",_xlfn.XLOOKUP(C569,Customers!$A$1:$A$1001,Customers!$C$1:$C$1001,,0))</f>
        <v>#NAME?</v>
      </c>
      <c r="H569" s="2" t="e">
        <f ca="1">_xlfn.XLOOKUP(C569,Customers!$A$1:$A$1001,Customers!$G$1:$G$1001,,0)</f>
        <v>#NAME?</v>
      </c>
      <c r="I569" t="str">
        <f>INDEX(Products!$A$1:$G$49,MATCH(Orders!$D569,Products!$A$1:$A$49,0),MATCH(Orders!I$1,Products!$A$1:$G$1,0))</f>
        <v>Rob</v>
      </c>
      <c r="J569" t="str">
        <f>INDEX(Products!$A$1:$G$49,MATCH(Orders!$D569,Products!$A$1:$A$49,0),MATCH(Orders!J$1,Products!$A$1:$G$1,0))</f>
        <v>L</v>
      </c>
      <c r="K569" s="4">
        <f>INDEX(Products!$A$1:$G$49,MATCH(Orders!$D569,Products!$A$1:$A$49,0),MATCH(Orders!K$1,Products!$A$1:$G$1,0))</f>
        <v>2.5</v>
      </c>
      <c r="L569" s="5">
        <f>INDEX(Products!$A$1:$G$49,MATCH(Orders!$D569,Products!$A$1:$A$49,0),MATCH(Orders!L$1,Products!$A$1:$G$1,0))</f>
        <v>27.484999999999996</v>
      </c>
      <c r="M569" s="5">
        <f t="shared" si="24"/>
        <v>164.90999999999997</v>
      </c>
      <c r="N569" t="str">
        <f t="shared" si="25"/>
        <v>Robusta</v>
      </c>
      <c r="O569" t="str">
        <f t="shared" si="26"/>
        <v>Light</v>
      </c>
      <c r="P569" t="e">
        <f ca="1">_xlfn.XLOOKUP(Orders[[#This Row],[Customer ID]],Customers!$A$1:$A$1001,Customers!$I$1:$I$1001,,0)</f>
        <v>#NAME?</v>
      </c>
    </row>
    <row r="570" spans="1:16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e">
        <f ca="1">_xlfn.XLOOKUP(C570,Customers!$A$1:$A$1001,Customers!$B$1:$B$1001,,0)</f>
        <v>#NAME?</v>
      </c>
      <c r="G570" s="2" t="e">
        <f ca="1">IF(_xlfn.XLOOKUP(C570,Customers!$A$1:$A$1001,Customers!$C$1:$C$1001,,0)=0,"",_xlfn.XLOOKUP(C570,Customers!$A$1:$A$1001,Customers!$C$1:$C$1001,,0))</f>
        <v>#NAME?</v>
      </c>
      <c r="H570" s="2" t="e">
        <f ca="1">_xlfn.XLOOKUP(C570,Customers!$A$1:$A$1001,Customers!$G$1:$G$1001,,0)</f>
        <v>#NAME?</v>
      </c>
      <c r="I570" t="str">
        <f>INDEX(Products!$A$1:$G$49,MATCH(Orders!$D570,Products!$A$1:$A$49,0),MATCH(Orders!I$1,Products!$A$1:$G$1,0))</f>
        <v>Lib</v>
      </c>
      <c r="J570" t="str">
        <f>INDEX(Products!$A$1:$G$49,MATCH(Orders!$D570,Products!$A$1:$A$49,0),MATCH(Orders!J$1,Products!$A$1:$G$1,0))</f>
        <v>L</v>
      </c>
      <c r="K570" s="4">
        <f>INDEX(Products!$A$1:$G$49,MATCH(Orders!$D570,Products!$A$1:$A$49,0),MATCH(Orders!K$1,Products!$A$1:$G$1,0))</f>
        <v>0.2</v>
      </c>
      <c r="L570" s="5">
        <f>INDEX(Products!$A$1:$G$49,MATCH(Orders!$D570,Products!$A$1:$A$49,0),MATCH(Orders!L$1,Products!$A$1:$G$1,0))</f>
        <v>4.7549999999999999</v>
      </c>
      <c r="M570" s="5">
        <f t="shared" si="24"/>
        <v>19.02</v>
      </c>
      <c r="N570" t="str">
        <f t="shared" si="25"/>
        <v>Liberica</v>
      </c>
      <c r="O570" t="str">
        <f t="shared" si="26"/>
        <v>Light</v>
      </c>
      <c r="P570" t="e">
        <f ca="1">_xlfn.XLOOKUP(Orders[[#This Row],[Customer ID]],Customers!$A$1:$A$1001,Customers!$I$1:$I$1001,,0)</f>
        <v>#NAME?</v>
      </c>
    </row>
    <row r="571" spans="1:16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e">
        <f ca="1">_xlfn.XLOOKUP(C571,Customers!$A$1:$A$1001,Customers!$B$1:$B$1001,,0)</f>
        <v>#NAME?</v>
      </c>
      <c r="G571" s="2" t="e">
        <f ca="1">IF(_xlfn.XLOOKUP(C571,Customers!$A$1:$A$1001,Customers!$C$1:$C$1001,,0)=0,"",_xlfn.XLOOKUP(C571,Customers!$A$1:$A$1001,Customers!$C$1:$C$1001,,0))</f>
        <v>#NAME?</v>
      </c>
      <c r="H571" s="2" t="e">
        <f ca="1">_xlfn.XLOOKUP(C571,Customers!$A$1:$A$1001,Customers!$G$1:$G$1001,,0)</f>
        <v>#NAME?</v>
      </c>
      <c r="I571" t="str">
        <f>INDEX(Products!$A$1:$G$49,MATCH(Orders!$D571,Products!$A$1:$A$49,0),MATCH(Orders!I$1,Products!$A$1:$G$1,0))</f>
        <v>Ara</v>
      </c>
      <c r="J571" t="str">
        <f>INDEX(Products!$A$1:$G$49,MATCH(Orders!$D571,Products!$A$1:$A$49,0),MATCH(Orders!J$1,Products!$A$1:$G$1,0))</f>
        <v>D</v>
      </c>
      <c r="K571" s="4">
        <f>INDEX(Products!$A$1:$G$49,MATCH(Orders!$D571,Products!$A$1:$A$49,0),MATCH(Orders!K$1,Products!$A$1:$G$1,0))</f>
        <v>2.5</v>
      </c>
      <c r="L571" s="5">
        <f>INDEX(Products!$A$1:$G$49,MATCH(Orders!$D571,Products!$A$1:$A$49,0),MATCH(Orders!L$1,Products!$A$1:$G$1,0))</f>
        <v>22.884999999999998</v>
      </c>
      <c r="M571" s="5">
        <f t="shared" si="24"/>
        <v>137.31</v>
      </c>
      <c r="N571" t="str">
        <f t="shared" si="25"/>
        <v>Arabica</v>
      </c>
      <c r="O571" t="str">
        <f t="shared" si="26"/>
        <v>Dark</v>
      </c>
      <c r="P571" t="e">
        <f ca="1">_xlfn.XLOOKUP(Orders[[#This Row],[Customer ID]],Customers!$A$1:$A$1001,Customers!$I$1:$I$1001,,0)</f>
        <v>#NAME?</v>
      </c>
    </row>
    <row r="572" spans="1:16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e">
        <f ca="1">_xlfn.XLOOKUP(C572,Customers!$A$1:$A$1001,Customers!$B$1:$B$1001,,0)</f>
        <v>#NAME?</v>
      </c>
      <c r="G572" s="2" t="e">
        <f ca="1">IF(_xlfn.XLOOKUP(C572,Customers!$A$1:$A$1001,Customers!$C$1:$C$1001,,0)=0,"",_xlfn.XLOOKUP(C572,Customers!$A$1:$A$1001,Customers!$C$1:$C$1001,,0))</f>
        <v>#NAME?</v>
      </c>
      <c r="H572" s="2" t="e">
        <f ca="1">_xlfn.XLOOKUP(C572,Customers!$A$1:$A$1001,Customers!$G$1:$G$1001,,0)</f>
        <v>#NAME?</v>
      </c>
      <c r="I572" t="str">
        <f>INDEX(Products!$A$1:$G$49,MATCH(Orders!$D572,Products!$A$1:$A$49,0),MATCH(Orders!I$1,Products!$A$1:$G$1,0))</f>
        <v>Ara</v>
      </c>
      <c r="J572" t="str">
        <f>INDEX(Products!$A$1:$G$49,MATCH(Orders!$D572,Products!$A$1:$A$49,0),MATCH(Orders!J$1,Products!$A$1:$G$1,0))</f>
        <v>M</v>
      </c>
      <c r="K572" s="4">
        <f>INDEX(Products!$A$1:$G$49,MATCH(Orders!$D572,Products!$A$1:$A$49,0),MATCH(Orders!K$1,Products!$A$1:$G$1,0))</f>
        <v>0.5</v>
      </c>
      <c r="L572" s="5">
        <f>INDEX(Products!$A$1:$G$49,MATCH(Orders!$D572,Products!$A$1:$A$49,0),MATCH(Orders!L$1,Products!$A$1:$G$1,0))</f>
        <v>6.75</v>
      </c>
      <c r="M572" s="5">
        <f t="shared" si="24"/>
        <v>27</v>
      </c>
      <c r="N572" t="str">
        <f t="shared" si="25"/>
        <v>Arabica</v>
      </c>
      <c r="O572" t="str">
        <f t="shared" si="26"/>
        <v>Medium</v>
      </c>
      <c r="P572" t="e">
        <f ca="1">_xlfn.XLOOKUP(Orders[[#This Row],[Customer ID]],Customers!$A$1:$A$1001,Customers!$I$1:$I$1001,,0)</f>
        <v>#NAME?</v>
      </c>
    </row>
    <row r="573" spans="1:16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e">
        <f ca="1">_xlfn.XLOOKUP(C573,Customers!$A$1:$A$1001,Customers!$B$1:$B$1001,,0)</f>
        <v>#NAME?</v>
      </c>
      <c r="G573" s="2" t="e">
        <f ca="1">IF(_xlfn.XLOOKUP(C573,Customers!$A$1:$A$1001,Customers!$C$1:$C$1001,,0)=0,"",_xlfn.XLOOKUP(C573,Customers!$A$1:$A$1001,Customers!$C$1:$C$1001,,0))</f>
        <v>#NAME?</v>
      </c>
      <c r="H573" s="2" t="e">
        <f ca="1">_xlfn.XLOOKUP(C573,Customers!$A$1:$A$1001,Customers!$G$1:$G$1001,,0)</f>
        <v>#NAME?</v>
      </c>
      <c r="I573" t="str">
        <f>INDEX(Products!$A$1:$G$49,MATCH(Orders!$D573,Products!$A$1:$A$49,0),MATCH(Orders!I$1,Products!$A$1:$G$1,0))</f>
        <v>Exc</v>
      </c>
      <c r="J573" t="str">
        <f>INDEX(Products!$A$1:$G$49,MATCH(Orders!$D573,Products!$A$1:$A$49,0),MATCH(Orders!J$1,Products!$A$1:$G$1,0))</f>
        <v>L</v>
      </c>
      <c r="K573" s="4">
        <f>INDEX(Products!$A$1:$G$49,MATCH(Orders!$D573,Products!$A$1:$A$49,0),MATCH(Orders!K$1,Products!$A$1:$G$1,0))</f>
        <v>0.5</v>
      </c>
      <c r="L573" s="5">
        <f>INDEX(Products!$A$1:$G$49,MATCH(Orders!$D573,Products!$A$1:$A$49,0),MATCH(Orders!L$1,Products!$A$1:$G$1,0))</f>
        <v>8.91</v>
      </c>
      <c r="M573" s="5">
        <f t="shared" si="24"/>
        <v>35.64</v>
      </c>
      <c r="N573" t="str">
        <f t="shared" si="25"/>
        <v>Excelsa</v>
      </c>
      <c r="O573" t="str">
        <f t="shared" si="26"/>
        <v>Light</v>
      </c>
      <c r="P573" t="e">
        <f ca="1">_xlfn.XLOOKUP(Orders[[#This Row],[Customer ID]],Customers!$A$1:$A$1001,Customers!$I$1:$I$1001,,0)</f>
        <v>#NAME?</v>
      </c>
    </row>
    <row r="574" spans="1:16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e">
        <f ca="1">_xlfn.XLOOKUP(C574,Customers!$A$1:$A$1001,Customers!$B$1:$B$1001,,0)</f>
        <v>#NAME?</v>
      </c>
      <c r="G574" s="2" t="e">
        <f ca="1">IF(_xlfn.XLOOKUP(C574,Customers!$A$1:$A$1001,Customers!$C$1:$C$1001,,0)=0,"",_xlfn.XLOOKUP(C574,Customers!$A$1:$A$1001,Customers!$C$1:$C$1001,,0))</f>
        <v>#NAME?</v>
      </c>
      <c r="H574" s="2" t="e">
        <f ca="1">_xlfn.XLOOKUP(C574,Customers!$A$1:$A$1001,Customers!$G$1:$G$1001,,0)</f>
        <v>#NAME?</v>
      </c>
      <c r="I574" t="str">
        <f>INDEX(Products!$A$1:$G$49,MATCH(Orders!$D574,Products!$A$1:$A$49,0),MATCH(Orders!I$1,Products!$A$1:$G$1,0))</f>
        <v>Ara</v>
      </c>
      <c r="J574" t="str">
        <f>INDEX(Products!$A$1:$G$49,MATCH(Orders!$D574,Products!$A$1:$A$49,0),MATCH(Orders!J$1,Products!$A$1:$G$1,0))</f>
        <v>D</v>
      </c>
      <c r="K574" s="4">
        <f>INDEX(Products!$A$1:$G$49,MATCH(Orders!$D574,Products!$A$1:$A$49,0),MATCH(Orders!K$1,Products!$A$1:$G$1,0))</f>
        <v>0.2</v>
      </c>
      <c r="L574" s="5">
        <f>INDEX(Products!$A$1:$G$49,MATCH(Orders!$D574,Products!$A$1:$A$49,0),MATCH(Orders!L$1,Products!$A$1:$G$1,0))</f>
        <v>2.9849999999999999</v>
      </c>
      <c r="M574" s="5">
        <f t="shared" si="24"/>
        <v>5.97</v>
      </c>
      <c r="N574" t="str">
        <f t="shared" si="25"/>
        <v>Arabica</v>
      </c>
      <c r="O574" t="str">
        <f t="shared" si="26"/>
        <v>Dark</v>
      </c>
      <c r="P574" t="e">
        <f ca="1">_xlfn.XLOOKUP(Orders[[#This Row],[Customer ID]],Customers!$A$1:$A$1001,Customers!$I$1:$I$1001,,0)</f>
        <v>#NAME?</v>
      </c>
    </row>
    <row r="575" spans="1:16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e">
        <f ca="1">_xlfn.XLOOKUP(C575,Customers!$A$1:$A$1001,Customers!$B$1:$B$1001,,0)</f>
        <v>#NAME?</v>
      </c>
      <c r="G575" s="2" t="e">
        <f ca="1">IF(_xlfn.XLOOKUP(C575,Customers!$A$1:$A$1001,Customers!$C$1:$C$1001,,0)=0,"",_xlfn.XLOOKUP(C575,Customers!$A$1:$A$1001,Customers!$C$1:$C$1001,,0))</f>
        <v>#NAME?</v>
      </c>
      <c r="H575" s="2" t="e">
        <f ca="1">_xlfn.XLOOKUP(C575,Customers!$A$1:$A$1001,Customers!$G$1:$G$1001,,0)</f>
        <v>#NAME?</v>
      </c>
      <c r="I575" t="str">
        <f>INDEX(Products!$A$1:$G$49,MATCH(Orders!$D575,Products!$A$1:$A$49,0),MATCH(Orders!I$1,Products!$A$1:$G$1,0))</f>
        <v>Ara</v>
      </c>
      <c r="J575" t="str">
        <f>INDEX(Products!$A$1:$G$49,MATCH(Orders!$D575,Products!$A$1:$A$49,0),MATCH(Orders!J$1,Products!$A$1:$G$1,0))</f>
        <v>M</v>
      </c>
      <c r="K575" s="4">
        <f>INDEX(Products!$A$1:$G$49,MATCH(Orders!$D575,Products!$A$1:$A$49,0),MATCH(Orders!K$1,Products!$A$1:$G$1,0))</f>
        <v>1</v>
      </c>
      <c r="L575" s="5">
        <f>INDEX(Products!$A$1:$G$49,MATCH(Orders!$D575,Products!$A$1:$A$49,0),MATCH(Orders!L$1,Products!$A$1:$G$1,0))</f>
        <v>11.25</v>
      </c>
      <c r="M575" s="5">
        <f t="shared" si="24"/>
        <v>67.5</v>
      </c>
      <c r="N575" t="str">
        <f t="shared" si="25"/>
        <v>Arabica</v>
      </c>
      <c r="O575" t="str">
        <f t="shared" si="26"/>
        <v>Medium</v>
      </c>
      <c r="P575" t="e">
        <f ca="1">_xlfn.XLOOKUP(Orders[[#This Row],[Customer ID]],Customers!$A$1:$A$1001,Customers!$I$1:$I$1001,,0)</f>
        <v>#NAME?</v>
      </c>
    </row>
    <row r="576" spans="1:16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e">
        <f ca="1">_xlfn.XLOOKUP(C576,Customers!$A$1:$A$1001,Customers!$B$1:$B$1001,,0)</f>
        <v>#NAME?</v>
      </c>
      <c r="G576" s="2" t="e">
        <f ca="1">IF(_xlfn.XLOOKUP(C576,Customers!$A$1:$A$1001,Customers!$C$1:$C$1001,,0)=0,"",_xlfn.XLOOKUP(C576,Customers!$A$1:$A$1001,Customers!$C$1:$C$1001,,0))</f>
        <v>#NAME?</v>
      </c>
      <c r="H576" s="2" t="e">
        <f ca="1">_xlfn.XLOOKUP(C576,Customers!$A$1:$A$1001,Customers!$G$1:$G$1001,,0)</f>
        <v>#NAME?</v>
      </c>
      <c r="I576" t="str">
        <f>INDEX(Products!$A$1:$G$49,MATCH(Orders!$D576,Products!$A$1:$A$49,0),MATCH(Orders!I$1,Products!$A$1:$G$1,0))</f>
        <v>Rob</v>
      </c>
      <c r="J576" t="str">
        <f>INDEX(Products!$A$1:$G$49,MATCH(Orders!$D576,Products!$A$1:$A$49,0),MATCH(Orders!J$1,Products!$A$1:$G$1,0))</f>
        <v>L</v>
      </c>
      <c r="K576" s="4">
        <f>INDEX(Products!$A$1:$G$49,MATCH(Orders!$D576,Products!$A$1:$A$49,0),MATCH(Orders!K$1,Products!$A$1:$G$1,0))</f>
        <v>0.2</v>
      </c>
      <c r="L576" s="5">
        <f>INDEX(Products!$A$1:$G$49,MATCH(Orders!$D576,Products!$A$1:$A$49,0),MATCH(Orders!L$1,Products!$A$1:$G$1,0))</f>
        <v>3.5849999999999995</v>
      </c>
      <c r="M576" s="5">
        <f t="shared" si="24"/>
        <v>21.509999999999998</v>
      </c>
      <c r="N576" t="str">
        <f t="shared" si="25"/>
        <v>Robusta</v>
      </c>
      <c r="O576" t="str">
        <f t="shared" si="26"/>
        <v>Light</v>
      </c>
      <c r="P576" t="e">
        <f ca="1">_xlfn.XLOOKUP(Orders[[#This Row],[Customer ID]],Customers!$A$1:$A$1001,Customers!$I$1:$I$1001,,0)</f>
        <v>#NAME?</v>
      </c>
    </row>
    <row r="577" spans="1:16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e">
        <f ca="1">_xlfn.XLOOKUP(C577,Customers!$A$1:$A$1001,Customers!$B$1:$B$1001,,0)</f>
        <v>#NAME?</v>
      </c>
      <c r="G577" s="2" t="e">
        <f ca="1">IF(_xlfn.XLOOKUP(C577,Customers!$A$1:$A$1001,Customers!$C$1:$C$1001,,0)=0,"",_xlfn.XLOOKUP(C577,Customers!$A$1:$A$1001,Customers!$C$1:$C$1001,,0))</f>
        <v>#NAME?</v>
      </c>
      <c r="H577" s="2" t="e">
        <f ca="1">_xlfn.XLOOKUP(C577,Customers!$A$1:$A$1001,Customers!$G$1:$G$1001,,0)</f>
        <v>#NAME?</v>
      </c>
      <c r="I577" t="str">
        <f>INDEX(Products!$A$1:$G$49,MATCH(Orders!$D577,Products!$A$1:$A$49,0),MATCH(Orders!I$1,Products!$A$1:$G$1,0))</f>
        <v>Lib</v>
      </c>
      <c r="J577" t="str">
        <f>INDEX(Products!$A$1:$G$49,MATCH(Orders!$D577,Products!$A$1:$A$49,0),MATCH(Orders!J$1,Products!$A$1:$G$1,0))</f>
        <v>M</v>
      </c>
      <c r="K577" s="4">
        <f>INDEX(Products!$A$1:$G$49,MATCH(Orders!$D577,Products!$A$1:$A$49,0),MATCH(Orders!K$1,Products!$A$1:$G$1,0))</f>
        <v>2.5</v>
      </c>
      <c r="L577" s="5">
        <f>INDEX(Products!$A$1:$G$49,MATCH(Orders!$D577,Products!$A$1:$A$49,0),MATCH(Orders!L$1,Products!$A$1:$G$1,0))</f>
        <v>33.464999999999996</v>
      </c>
      <c r="M577" s="5">
        <f t="shared" si="24"/>
        <v>66.929999999999993</v>
      </c>
      <c r="N577" t="str">
        <f t="shared" si="25"/>
        <v>Liberica</v>
      </c>
      <c r="O577" t="str">
        <f t="shared" si="26"/>
        <v>Medium</v>
      </c>
      <c r="P577" t="e">
        <f ca="1">_xlfn.XLOOKUP(Orders[[#This Row],[Customer ID]],Customers!$A$1:$A$1001,Customers!$I$1:$I$1001,,0)</f>
        <v>#NAME?</v>
      </c>
    </row>
    <row r="578" spans="1:16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e">
        <f ca="1">_xlfn.XLOOKUP(C578,Customers!$A$1:$A$1001,Customers!$B$1:$B$1001,,0)</f>
        <v>#NAME?</v>
      </c>
      <c r="G578" s="2" t="e">
        <f ca="1">IF(_xlfn.XLOOKUP(C578,Customers!$A$1:$A$1001,Customers!$C$1:$C$1001,,0)=0,"",_xlfn.XLOOKUP(C578,Customers!$A$1:$A$1001,Customers!$C$1:$C$1001,,0))</f>
        <v>#NAME?</v>
      </c>
      <c r="H578" s="2" t="e">
        <f ca="1">_xlfn.XLOOKUP(C578,Customers!$A$1:$A$1001,Customers!$G$1:$G$1001,,0)</f>
        <v>#NAME?</v>
      </c>
      <c r="I578" t="str">
        <f>INDEX(Products!$A$1:$G$49,MATCH(Orders!$D578,Products!$A$1:$A$49,0),MATCH(Orders!I$1,Products!$A$1:$G$1,0))</f>
        <v>Ara</v>
      </c>
      <c r="J578" t="str">
        <f>INDEX(Products!$A$1:$G$49,MATCH(Orders!$D578,Products!$A$1:$A$49,0),MATCH(Orders!J$1,Products!$A$1:$G$1,0))</f>
        <v>D</v>
      </c>
      <c r="K578" s="4">
        <f>INDEX(Products!$A$1:$G$49,MATCH(Orders!$D578,Products!$A$1:$A$49,0),MATCH(Orders!K$1,Products!$A$1:$G$1,0))</f>
        <v>0.2</v>
      </c>
      <c r="L578" s="5">
        <f>INDEX(Products!$A$1:$G$49,MATCH(Orders!$D578,Products!$A$1:$A$49,0),MATCH(Orders!L$1,Products!$A$1:$G$1,0))</f>
        <v>2.9849999999999999</v>
      </c>
      <c r="M578" s="5">
        <f t="shared" si="24"/>
        <v>17.91</v>
      </c>
      <c r="N578" t="str">
        <f t="shared" si="25"/>
        <v>Arabica</v>
      </c>
      <c r="O578" t="str">
        <f t="shared" si="26"/>
        <v>Dark</v>
      </c>
      <c r="P578" t="e">
        <f ca="1">_xlfn.XLOOKUP(Orders[[#This Row],[Customer ID]],Customers!$A$1:$A$1001,Customers!$I$1:$I$1001,,0)</f>
        <v>#NAME?</v>
      </c>
    </row>
    <row r="579" spans="1:16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e">
        <f ca="1">_xlfn.XLOOKUP(C579,Customers!$A$1:$A$1001,Customers!$B$1:$B$1001,,0)</f>
        <v>#NAME?</v>
      </c>
      <c r="G579" s="2" t="e">
        <f ca="1">IF(_xlfn.XLOOKUP(C579,Customers!$A$1:$A$1001,Customers!$C$1:$C$1001,,0)=0,"",_xlfn.XLOOKUP(C579,Customers!$A$1:$A$1001,Customers!$C$1:$C$1001,,0))</f>
        <v>#NAME?</v>
      </c>
      <c r="H579" s="2" t="e">
        <f ca="1">_xlfn.XLOOKUP(C579,Customers!$A$1:$A$1001,Customers!$G$1:$G$1001,,0)</f>
        <v>#NAME?</v>
      </c>
      <c r="I579" t="str">
        <f>INDEX(Products!$A$1:$G$49,MATCH(Orders!$D579,Products!$A$1:$A$49,0),MATCH(Orders!I$1,Products!$A$1:$G$1,0))</f>
        <v>Lib</v>
      </c>
      <c r="J579" t="str">
        <f>INDEX(Products!$A$1:$G$49,MATCH(Orders!$D579,Products!$A$1:$A$49,0),MATCH(Orders!J$1,Products!$A$1:$G$1,0))</f>
        <v>M</v>
      </c>
      <c r="K579" s="4">
        <f>INDEX(Products!$A$1:$G$49,MATCH(Orders!$D579,Products!$A$1:$A$49,0),MATCH(Orders!K$1,Products!$A$1:$G$1,0))</f>
        <v>1</v>
      </c>
      <c r="L579" s="5">
        <f>INDEX(Products!$A$1:$G$49,MATCH(Orders!$D579,Products!$A$1:$A$49,0),MATCH(Orders!L$1,Products!$A$1:$G$1,0))</f>
        <v>14.55</v>
      </c>
      <c r="M579" s="5">
        <f t="shared" ref="M579:M642" si="27">L579*E579</f>
        <v>58.2</v>
      </c>
      <c r="N579" t="str">
        <f t="shared" ref="N579:N642" si="28">IF(I579="Rob","Robusta",IF(I579="Exc","Excelsa",IF(I579="Ara","Arabica",IF(I579="Lib","Liberica",""))))</f>
        <v>Liberica</v>
      </c>
      <c r="O579" t="str">
        <f t="shared" ref="O579:O642" si="29">IF(J579="M","Medium",IF(J579="L","Light",IF(J579="D","Dark","")))</f>
        <v>Medium</v>
      </c>
      <c r="P579" t="e">
        <f ca="1">_xlfn.XLOOKUP(Orders[[#This Row],[Customer ID]],Customers!$A$1:$A$1001,Customers!$I$1:$I$1001,,0)</f>
        <v>#NAME?</v>
      </c>
    </row>
    <row r="580" spans="1:16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e">
        <f ca="1">_xlfn.XLOOKUP(C580,Customers!$A$1:$A$1001,Customers!$B$1:$B$1001,,0)</f>
        <v>#NAME?</v>
      </c>
      <c r="G580" s="2" t="e">
        <f ca="1">IF(_xlfn.XLOOKUP(C580,Customers!$A$1:$A$1001,Customers!$C$1:$C$1001,,0)=0,"",_xlfn.XLOOKUP(C580,Customers!$A$1:$A$1001,Customers!$C$1:$C$1001,,0))</f>
        <v>#NAME?</v>
      </c>
      <c r="H580" s="2" t="e">
        <f ca="1">_xlfn.XLOOKUP(C580,Customers!$A$1:$A$1001,Customers!$G$1:$G$1001,,0)</f>
        <v>#NAME?</v>
      </c>
      <c r="I580" t="str">
        <f>INDEX(Products!$A$1:$G$49,MATCH(Orders!$D580,Products!$A$1:$A$49,0),MATCH(Orders!I$1,Products!$A$1:$G$1,0))</f>
        <v>Exc</v>
      </c>
      <c r="J580" t="str">
        <f>INDEX(Products!$A$1:$G$49,MATCH(Orders!$D580,Products!$A$1:$A$49,0),MATCH(Orders!J$1,Products!$A$1:$G$1,0))</f>
        <v>L</v>
      </c>
      <c r="K580" s="4">
        <f>INDEX(Products!$A$1:$G$49,MATCH(Orders!$D580,Products!$A$1:$A$49,0),MATCH(Orders!K$1,Products!$A$1:$G$1,0))</f>
        <v>0.2</v>
      </c>
      <c r="L580" s="5">
        <f>INDEX(Products!$A$1:$G$49,MATCH(Orders!$D580,Products!$A$1:$A$49,0),MATCH(Orders!L$1,Products!$A$1:$G$1,0))</f>
        <v>4.4550000000000001</v>
      </c>
      <c r="M580" s="5">
        <f t="shared" si="27"/>
        <v>13.365</v>
      </c>
      <c r="N580" t="str">
        <f t="shared" si="28"/>
        <v>Excelsa</v>
      </c>
      <c r="O580" t="str">
        <f t="shared" si="29"/>
        <v>Light</v>
      </c>
      <c r="P580" t="e">
        <f ca="1">_xlfn.XLOOKUP(Orders[[#This Row],[Customer ID]],Customers!$A$1:$A$1001,Customers!$I$1:$I$1001,,0)</f>
        <v>#NAME?</v>
      </c>
    </row>
    <row r="581" spans="1:16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e">
        <f ca="1">_xlfn.XLOOKUP(C581,Customers!$A$1:$A$1001,Customers!$B$1:$B$1001,,0)</f>
        <v>#NAME?</v>
      </c>
      <c r="G581" s="2" t="e">
        <f ca="1">IF(_xlfn.XLOOKUP(C581,Customers!$A$1:$A$1001,Customers!$C$1:$C$1001,,0)=0,"",_xlfn.XLOOKUP(C581,Customers!$A$1:$A$1001,Customers!$C$1:$C$1001,,0))</f>
        <v>#NAME?</v>
      </c>
      <c r="H581" s="2" t="e">
        <f ca="1">_xlfn.XLOOKUP(C581,Customers!$A$1:$A$1001,Customers!$G$1:$G$1001,,0)</f>
        <v>#NAME?</v>
      </c>
      <c r="I581" t="str">
        <f>INDEX(Products!$A$1:$G$49,MATCH(Orders!$D581,Products!$A$1:$A$49,0),MATCH(Orders!I$1,Products!$A$1:$G$1,0))</f>
        <v>Ara</v>
      </c>
      <c r="J581" t="str">
        <f>INDEX(Products!$A$1:$G$49,MATCH(Orders!$D581,Products!$A$1:$A$49,0),MATCH(Orders!J$1,Products!$A$1:$G$1,0))</f>
        <v>M</v>
      </c>
      <c r="K581" s="4">
        <f>INDEX(Products!$A$1:$G$49,MATCH(Orders!$D581,Products!$A$1:$A$49,0),MATCH(Orders!K$1,Products!$A$1:$G$1,0))</f>
        <v>0.5</v>
      </c>
      <c r="L581" s="5">
        <f>INDEX(Products!$A$1:$G$49,MATCH(Orders!$D581,Products!$A$1:$A$49,0),MATCH(Orders!L$1,Products!$A$1:$G$1,0))</f>
        <v>6.75</v>
      </c>
      <c r="M581" s="5">
        <f t="shared" si="27"/>
        <v>33.75</v>
      </c>
      <c r="N581" t="str">
        <f t="shared" si="28"/>
        <v>Arabica</v>
      </c>
      <c r="O581" t="str">
        <f t="shared" si="29"/>
        <v>Medium</v>
      </c>
      <c r="P581" t="e">
        <f ca="1">_xlfn.XLOOKUP(Orders[[#This Row],[Customer ID]],Customers!$A$1:$A$1001,Customers!$I$1:$I$1001,,0)</f>
        <v>#NAME?</v>
      </c>
    </row>
    <row r="582" spans="1:16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e">
        <f ca="1">_xlfn.XLOOKUP(C582,Customers!$A$1:$A$1001,Customers!$B$1:$B$1001,,0)</f>
        <v>#NAME?</v>
      </c>
      <c r="G582" s="2" t="e">
        <f ca="1">IF(_xlfn.XLOOKUP(C582,Customers!$A$1:$A$1001,Customers!$C$1:$C$1001,,0)=0,"",_xlfn.XLOOKUP(C582,Customers!$A$1:$A$1001,Customers!$C$1:$C$1001,,0))</f>
        <v>#NAME?</v>
      </c>
      <c r="H582" s="2" t="e">
        <f ca="1">_xlfn.XLOOKUP(C582,Customers!$A$1:$A$1001,Customers!$G$1:$G$1001,,0)</f>
        <v>#NAME?</v>
      </c>
      <c r="I582" t="str">
        <f>INDEX(Products!$A$1:$G$49,MATCH(Orders!$D582,Products!$A$1:$A$49,0),MATCH(Orders!I$1,Products!$A$1:$G$1,0))</f>
        <v>Exc</v>
      </c>
      <c r="J582" t="str">
        <f>INDEX(Products!$A$1:$G$49,MATCH(Orders!$D582,Products!$A$1:$A$49,0),MATCH(Orders!J$1,Products!$A$1:$G$1,0))</f>
        <v>L</v>
      </c>
      <c r="K582" s="4">
        <f>INDEX(Products!$A$1:$G$49,MATCH(Orders!$D582,Products!$A$1:$A$49,0),MATCH(Orders!K$1,Products!$A$1:$G$1,0))</f>
        <v>1</v>
      </c>
      <c r="L582" s="5">
        <f>INDEX(Products!$A$1:$G$49,MATCH(Orders!$D582,Products!$A$1:$A$49,0),MATCH(Orders!L$1,Products!$A$1:$G$1,0))</f>
        <v>14.85</v>
      </c>
      <c r="M582" s="5">
        <f t="shared" si="27"/>
        <v>44.55</v>
      </c>
      <c r="N582" t="str">
        <f t="shared" si="28"/>
        <v>Excelsa</v>
      </c>
      <c r="O582" t="str">
        <f t="shared" si="29"/>
        <v>Light</v>
      </c>
      <c r="P582" t="e">
        <f ca="1">_xlfn.XLOOKUP(Orders[[#This Row],[Customer ID]],Customers!$A$1:$A$1001,Customers!$I$1:$I$1001,,0)</f>
        <v>#NAME?</v>
      </c>
    </row>
    <row r="583" spans="1:16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e">
        <f ca="1">_xlfn.XLOOKUP(C583,Customers!$A$1:$A$1001,Customers!$B$1:$B$1001,,0)</f>
        <v>#NAME?</v>
      </c>
      <c r="G583" s="2" t="e">
        <f ca="1">IF(_xlfn.XLOOKUP(C583,Customers!$A$1:$A$1001,Customers!$C$1:$C$1001,,0)=0,"",_xlfn.XLOOKUP(C583,Customers!$A$1:$A$1001,Customers!$C$1:$C$1001,,0))</f>
        <v>#NAME?</v>
      </c>
      <c r="H583" s="2" t="e">
        <f ca="1">_xlfn.XLOOKUP(C583,Customers!$A$1:$A$1001,Customers!$G$1:$G$1001,,0)</f>
        <v>#NAME?</v>
      </c>
      <c r="I583" t="str">
        <f>INDEX(Products!$A$1:$G$49,MATCH(Orders!$D583,Products!$A$1:$A$49,0),MATCH(Orders!I$1,Products!$A$1:$G$1,0))</f>
        <v>Exc</v>
      </c>
      <c r="J583" t="str">
        <f>INDEX(Products!$A$1:$G$49,MATCH(Orders!$D583,Products!$A$1:$A$49,0),MATCH(Orders!J$1,Products!$A$1:$G$1,0))</f>
        <v>L</v>
      </c>
      <c r="K583" s="4">
        <f>INDEX(Products!$A$1:$G$49,MATCH(Orders!$D583,Products!$A$1:$A$49,0),MATCH(Orders!K$1,Products!$A$1:$G$1,0))</f>
        <v>0.5</v>
      </c>
      <c r="L583" s="5">
        <f>INDEX(Products!$A$1:$G$49,MATCH(Orders!$D583,Products!$A$1:$A$49,0),MATCH(Orders!L$1,Products!$A$1:$G$1,0))</f>
        <v>8.91</v>
      </c>
      <c r="M583" s="5">
        <f t="shared" si="27"/>
        <v>44.55</v>
      </c>
      <c r="N583" t="str">
        <f t="shared" si="28"/>
        <v>Excelsa</v>
      </c>
      <c r="O583" t="str">
        <f t="shared" si="29"/>
        <v>Light</v>
      </c>
      <c r="P583" t="e">
        <f ca="1">_xlfn.XLOOKUP(Orders[[#This Row],[Customer ID]],Customers!$A$1:$A$1001,Customers!$I$1:$I$1001,,0)</f>
        <v>#NAME?</v>
      </c>
    </row>
    <row r="584" spans="1:16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e">
        <f ca="1">_xlfn.XLOOKUP(C584,Customers!$A$1:$A$1001,Customers!$B$1:$B$1001,,0)</f>
        <v>#NAME?</v>
      </c>
      <c r="G584" s="2" t="e">
        <f ca="1">IF(_xlfn.XLOOKUP(C584,Customers!$A$1:$A$1001,Customers!$C$1:$C$1001,,0)=0,"",_xlfn.XLOOKUP(C584,Customers!$A$1:$A$1001,Customers!$C$1:$C$1001,,0))</f>
        <v>#NAME?</v>
      </c>
      <c r="H584" s="2" t="e">
        <f ca="1">_xlfn.XLOOKUP(C584,Customers!$A$1:$A$1001,Customers!$G$1:$G$1001,,0)</f>
        <v>#NAME?</v>
      </c>
      <c r="I584" t="str">
        <f>INDEX(Products!$A$1:$G$49,MATCH(Orders!$D584,Products!$A$1:$A$49,0),MATCH(Orders!I$1,Products!$A$1:$G$1,0))</f>
        <v>Exc</v>
      </c>
      <c r="J584" t="str">
        <f>INDEX(Products!$A$1:$G$49,MATCH(Orders!$D584,Products!$A$1:$A$49,0),MATCH(Orders!J$1,Products!$A$1:$G$1,0))</f>
        <v>D</v>
      </c>
      <c r="K584" s="4">
        <f>INDEX(Products!$A$1:$G$49,MATCH(Orders!$D584,Products!$A$1:$A$49,0),MATCH(Orders!K$1,Products!$A$1:$G$1,0))</f>
        <v>1</v>
      </c>
      <c r="L584" s="5">
        <f>INDEX(Products!$A$1:$G$49,MATCH(Orders!$D584,Products!$A$1:$A$49,0),MATCH(Orders!L$1,Products!$A$1:$G$1,0))</f>
        <v>12.15</v>
      </c>
      <c r="M584" s="5">
        <f t="shared" si="27"/>
        <v>60.75</v>
      </c>
      <c r="N584" t="str">
        <f t="shared" si="28"/>
        <v>Excelsa</v>
      </c>
      <c r="O584" t="str">
        <f t="shared" si="29"/>
        <v>Dark</v>
      </c>
      <c r="P584" t="e">
        <f ca="1">_xlfn.XLOOKUP(Orders[[#This Row],[Customer ID]],Customers!$A$1:$A$1001,Customers!$I$1:$I$1001,,0)</f>
        <v>#NAME?</v>
      </c>
    </row>
    <row r="585" spans="1:16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e">
        <f ca="1">_xlfn.XLOOKUP(C585,Customers!$A$1:$A$1001,Customers!$B$1:$B$1001,,0)</f>
        <v>#NAME?</v>
      </c>
      <c r="G585" s="2" t="e">
        <f ca="1">IF(_xlfn.XLOOKUP(C585,Customers!$A$1:$A$1001,Customers!$C$1:$C$1001,,0)=0,"",_xlfn.XLOOKUP(C585,Customers!$A$1:$A$1001,Customers!$C$1:$C$1001,,0))</f>
        <v>#NAME?</v>
      </c>
      <c r="H585" s="2" t="e">
        <f ca="1">_xlfn.XLOOKUP(C585,Customers!$A$1:$A$1001,Customers!$G$1:$G$1001,,0)</f>
        <v>#NAME?</v>
      </c>
      <c r="I585" t="str">
        <f>INDEX(Products!$A$1:$G$49,MATCH(Orders!$D585,Products!$A$1:$A$49,0),MATCH(Orders!I$1,Products!$A$1:$G$1,0))</f>
        <v>Rob</v>
      </c>
      <c r="J585" t="str">
        <f>INDEX(Products!$A$1:$G$49,MATCH(Orders!$D585,Products!$A$1:$A$49,0),MATCH(Orders!J$1,Products!$A$1:$G$1,0))</f>
        <v>L</v>
      </c>
      <c r="K585" s="4">
        <f>INDEX(Products!$A$1:$G$49,MATCH(Orders!$D585,Products!$A$1:$A$49,0),MATCH(Orders!K$1,Products!$A$1:$G$1,0))</f>
        <v>0.2</v>
      </c>
      <c r="L585" s="5">
        <f>INDEX(Products!$A$1:$G$49,MATCH(Orders!$D585,Products!$A$1:$A$49,0),MATCH(Orders!L$1,Products!$A$1:$G$1,0))</f>
        <v>3.5849999999999995</v>
      </c>
      <c r="M585" s="5">
        <f t="shared" si="27"/>
        <v>3.5849999999999995</v>
      </c>
      <c r="N585" t="str">
        <f t="shared" si="28"/>
        <v>Robusta</v>
      </c>
      <c r="O585" t="str">
        <f t="shared" si="29"/>
        <v>Light</v>
      </c>
      <c r="P585" t="e">
        <f ca="1">_xlfn.XLOOKUP(Orders[[#This Row],[Customer ID]],Customers!$A$1:$A$1001,Customers!$I$1:$I$1001,,0)</f>
        <v>#NAME?</v>
      </c>
    </row>
    <row r="586" spans="1:16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e">
        <f ca="1">_xlfn.XLOOKUP(C586,Customers!$A$1:$A$1001,Customers!$B$1:$B$1001,,0)</f>
        <v>#NAME?</v>
      </c>
      <c r="G586" s="2" t="e">
        <f ca="1">IF(_xlfn.XLOOKUP(C586,Customers!$A$1:$A$1001,Customers!$C$1:$C$1001,,0)=0,"",_xlfn.XLOOKUP(C586,Customers!$A$1:$A$1001,Customers!$C$1:$C$1001,,0))</f>
        <v>#NAME?</v>
      </c>
      <c r="H586" s="2" t="e">
        <f ca="1">_xlfn.XLOOKUP(C586,Customers!$A$1:$A$1001,Customers!$G$1:$G$1001,,0)</f>
        <v>#NAME?</v>
      </c>
      <c r="I586" t="str">
        <f>INDEX(Products!$A$1:$G$49,MATCH(Orders!$D586,Products!$A$1:$A$49,0),MATCH(Orders!I$1,Products!$A$1:$G$1,0))</f>
        <v>Rob</v>
      </c>
      <c r="J586" t="str">
        <f>INDEX(Products!$A$1:$G$49,MATCH(Orders!$D586,Products!$A$1:$A$49,0),MATCH(Orders!J$1,Products!$A$1:$G$1,0))</f>
        <v>L</v>
      </c>
      <c r="K586" s="4">
        <f>INDEX(Products!$A$1:$G$49,MATCH(Orders!$D586,Products!$A$1:$A$49,0),MATCH(Orders!K$1,Products!$A$1:$G$1,0))</f>
        <v>0.2</v>
      </c>
      <c r="L586" s="5">
        <f>INDEX(Products!$A$1:$G$49,MATCH(Orders!$D586,Products!$A$1:$A$49,0),MATCH(Orders!L$1,Products!$A$1:$G$1,0))</f>
        <v>3.5849999999999995</v>
      </c>
      <c r="M586" s="5">
        <f t="shared" si="27"/>
        <v>21.509999999999998</v>
      </c>
      <c r="N586" t="str">
        <f t="shared" si="28"/>
        <v>Robusta</v>
      </c>
      <c r="O586" t="str">
        <f t="shared" si="29"/>
        <v>Light</v>
      </c>
      <c r="P586" t="e">
        <f ca="1">_xlfn.XLOOKUP(Orders[[#This Row],[Customer ID]],Customers!$A$1:$A$1001,Customers!$I$1:$I$1001,,0)</f>
        <v>#NAME?</v>
      </c>
    </row>
    <row r="587" spans="1:16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e">
        <f ca="1">_xlfn.XLOOKUP(C587,Customers!$A$1:$A$1001,Customers!$B$1:$B$1001,,0)</f>
        <v>#NAME?</v>
      </c>
      <c r="G587" s="2" t="e">
        <f ca="1">IF(_xlfn.XLOOKUP(C587,Customers!$A$1:$A$1001,Customers!$C$1:$C$1001,,0)=0,"",_xlfn.XLOOKUP(C587,Customers!$A$1:$A$1001,Customers!$C$1:$C$1001,,0))</f>
        <v>#NAME?</v>
      </c>
      <c r="H587" s="2" t="e">
        <f ca="1">_xlfn.XLOOKUP(C587,Customers!$A$1:$A$1001,Customers!$G$1:$G$1001,,0)</f>
        <v>#NAME?</v>
      </c>
      <c r="I587" t="str">
        <f>INDEX(Products!$A$1:$G$49,MATCH(Orders!$D587,Products!$A$1:$A$49,0),MATCH(Orders!I$1,Products!$A$1:$G$1,0))</f>
        <v>Exc</v>
      </c>
      <c r="J587" t="str">
        <f>INDEX(Products!$A$1:$G$49,MATCH(Orders!$D587,Products!$A$1:$A$49,0),MATCH(Orders!J$1,Products!$A$1:$G$1,0))</f>
        <v>M</v>
      </c>
      <c r="K587" s="4">
        <f>INDEX(Products!$A$1:$G$49,MATCH(Orders!$D587,Products!$A$1:$A$49,0),MATCH(Orders!K$1,Products!$A$1:$G$1,0))</f>
        <v>0.5</v>
      </c>
      <c r="L587" s="5">
        <f>INDEX(Products!$A$1:$G$49,MATCH(Orders!$D587,Products!$A$1:$A$49,0),MATCH(Orders!L$1,Products!$A$1:$G$1,0))</f>
        <v>8.25</v>
      </c>
      <c r="M587" s="5">
        <f t="shared" si="27"/>
        <v>16.5</v>
      </c>
      <c r="N587" t="str">
        <f t="shared" si="28"/>
        <v>Excelsa</v>
      </c>
      <c r="O587" t="str">
        <f t="shared" si="29"/>
        <v>Medium</v>
      </c>
      <c r="P587" t="e">
        <f ca="1">_xlfn.XLOOKUP(Orders[[#This Row],[Customer ID]],Customers!$A$1:$A$1001,Customers!$I$1:$I$1001,,0)</f>
        <v>#NAME?</v>
      </c>
    </row>
    <row r="588" spans="1:16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e">
        <f ca="1">_xlfn.XLOOKUP(C588,Customers!$A$1:$A$1001,Customers!$B$1:$B$1001,,0)</f>
        <v>#NAME?</v>
      </c>
      <c r="G588" s="2" t="e">
        <f ca="1">IF(_xlfn.XLOOKUP(C588,Customers!$A$1:$A$1001,Customers!$C$1:$C$1001,,0)=0,"",_xlfn.XLOOKUP(C588,Customers!$A$1:$A$1001,Customers!$C$1:$C$1001,,0))</f>
        <v>#NAME?</v>
      </c>
      <c r="H588" s="2" t="e">
        <f ca="1">_xlfn.XLOOKUP(C588,Customers!$A$1:$A$1001,Customers!$G$1:$G$1001,,0)</f>
        <v>#NAME?</v>
      </c>
      <c r="I588" t="str">
        <f>INDEX(Products!$A$1:$G$49,MATCH(Orders!$D588,Products!$A$1:$A$49,0),MATCH(Orders!I$1,Products!$A$1:$G$1,0))</f>
        <v>Rob</v>
      </c>
      <c r="J588" t="str">
        <f>INDEX(Products!$A$1:$G$49,MATCH(Orders!$D588,Products!$A$1:$A$49,0),MATCH(Orders!J$1,Products!$A$1:$G$1,0))</f>
        <v>L</v>
      </c>
      <c r="K588" s="4">
        <f>INDEX(Products!$A$1:$G$49,MATCH(Orders!$D588,Products!$A$1:$A$49,0),MATCH(Orders!K$1,Products!$A$1:$G$1,0))</f>
        <v>2.5</v>
      </c>
      <c r="L588" s="5">
        <f>INDEX(Products!$A$1:$G$49,MATCH(Orders!$D588,Products!$A$1:$A$49,0),MATCH(Orders!L$1,Products!$A$1:$G$1,0))</f>
        <v>27.484999999999996</v>
      </c>
      <c r="M588" s="5">
        <f t="shared" si="27"/>
        <v>82.454999999999984</v>
      </c>
      <c r="N588" t="str">
        <f t="shared" si="28"/>
        <v>Robusta</v>
      </c>
      <c r="O588" t="str">
        <f t="shared" si="29"/>
        <v>Light</v>
      </c>
      <c r="P588" t="e">
        <f ca="1">_xlfn.XLOOKUP(Orders[[#This Row],[Customer ID]],Customers!$A$1:$A$1001,Customers!$I$1:$I$1001,,0)</f>
        <v>#NAME?</v>
      </c>
    </row>
    <row r="589" spans="1:16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e">
        <f ca="1">_xlfn.XLOOKUP(C589,Customers!$A$1:$A$1001,Customers!$B$1:$B$1001,,0)</f>
        <v>#NAME?</v>
      </c>
      <c r="G589" s="2" t="e">
        <f ca="1">IF(_xlfn.XLOOKUP(C589,Customers!$A$1:$A$1001,Customers!$C$1:$C$1001,,0)=0,"",_xlfn.XLOOKUP(C589,Customers!$A$1:$A$1001,Customers!$C$1:$C$1001,,0))</f>
        <v>#NAME?</v>
      </c>
      <c r="H589" s="2" t="e">
        <f ca="1">_xlfn.XLOOKUP(C589,Customers!$A$1:$A$1001,Customers!$G$1:$G$1001,,0)</f>
        <v>#NAME?</v>
      </c>
      <c r="I589" t="str">
        <f>INDEX(Products!$A$1:$G$49,MATCH(Orders!$D589,Products!$A$1:$A$49,0),MATCH(Orders!I$1,Products!$A$1:$G$1,0))</f>
        <v>Lib</v>
      </c>
      <c r="J589" t="str">
        <f>INDEX(Products!$A$1:$G$49,MATCH(Orders!$D589,Products!$A$1:$A$49,0),MATCH(Orders!J$1,Products!$A$1:$G$1,0))</f>
        <v>D</v>
      </c>
      <c r="K589" s="4">
        <f>INDEX(Products!$A$1:$G$49,MATCH(Orders!$D589,Products!$A$1:$A$49,0),MATCH(Orders!K$1,Products!$A$1:$G$1,0))</f>
        <v>0.5</v>
      </c>
      <c r="L589" s="5">
        <f>INDEX(Products!$A$1:$G$49,MATCH(Orders!$D589,Products!$A$1:$A$49,0),MATCH(Orders!L$1,Products!$A$1:$G$1,0))</f>
        <v>7.77</v>
      </c>
      <c r="M589" s="5">
        <f t="shared" si="27"/>
        <v>7.77</v>
      </c>
      <c r="N589" t="str">
        <f t="shared" si="28"/>
        <v>Liberica</v>
      </c>
      <c r="O589" t="str">
        <f t="shared" si="29"/>
        <v>Dark</v>
      </c>
      <c r="P589" t="e">
        <f ca="1">_xlfn.XLOOKUP(Orders[[#This Row],[Customer ID]],Customers!$A$1:$A$1001,Customers!$I$1:$I$1001,,0)</f>
        <v>#NAME?</v>
      </c>
    </row>
    <row r="590" spans="1:16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e">
        <f ca="1">_xlfn.XLOOKUP(C590,Customers!$A$1:$A$1001,Customers!$B$1:$B$1001,,0)</f>
        <v>#NAME?</v>
      </c>
      <c r="G590" s="2" t="e">
        <f ca="1">IF(_xlfn.XLOOKUP(C590,Customers!$A$1:$A$1001,Customers!$C$1:$C$1001,,0)=0,"",_xlfn.XLOOKUP(C590,Customers!$A$1:$A$1001,Customers!$C$1:$C$1001,,0))</f>
        <v>#NAME?</v>
      </c>
      <c r="H590" s="2" t="e">
        <f ca="1">_xlfn.XLOOKUP(C590,Customers!$A$1:$A$1001,Customers!$G$1:$G$1001,,0)</f>
        <v>#NAME?</v>
      </c>
      <c r="I590" t="str">
        <f>INDEX(Products!$A$1:$G$49,MATCH(Orders!$D590,Products!$A$1:$A$49,0),MATCH(Orders!I$1,Products!$A$1:$G$1,0))</f>
        <v>Rob</v>
      </c>
      <c r="J590" t="str">
        <f>INDEX(Products!$A$1:$G$49,MATCH(Orders!$D590,Products!$A$1:$A$49,0),MATCH(Orders!J$1,Products!$A$1:$G$1,0))</f>
        <v>M</v>
      </c>
      <c r="K590" s="4">
        <f>INDEX(Products!$A$1:$G$49,MATCH(Orders!$D590,Products!$A$1:$A$49,0),MATCH(Orders!K$1,Products!$A$1:$G$1,0))</f>
        <v>0.5</v>
      </c>
      <c r="L590" s="5">
        <f>INDEX(Products!$A$1:$G$49,MATCH(Orders!$D590,Products!$A$1:$A$49,0),MATCH(Orders!L$1,Products!$A$1:$G$1,0))</f>
        <v>5.97</v>
      </c>
      <c r="M590" s="5">
        <f t="shared" si="27"/>
        <v>11.94</v>
      </c>
      <c r="N590" t="str">
        <f t="shared" si="28"/>
        <v>Robusta</v>
      </c>
      <c r="O590" t="str">
        <f t="shared" si="29"/>
        <v>Medium</v>
      </c>
      <c r="P590" t="e">
        <f ca="1">_xlfn.XLOOKUP(Orders[[#This Row],[Customer ID]],Customers!$A$1:$A$1001,Customers!$I$1:$I$1001,,0)</f>
        <v>#NAME?</v>
      </c>
    </row>
    <row r="591" spans="1:16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e">
        <f ca="1">_xlfn.XLOOKUP(C591,Customers!$A$1:$A$1001,Customers!$B$1:$B$1001,,0)</f>
        <v>#NAME?</v>
      </c>
      <c r="G591" s="2" t="e">
        <f ca="1">IF(_xlfn.XLOOKUP(C591,Customers!$A$1:$A$1001,Customers!$C$1:$C$1001,,0)=0,"",_xlfn.XLOOKUP(C591,Customers!$A$1:$A$1001,Customers!$C$1:$C$1001,,0))</f>
        <v>#NAME?</v>
      </c>
      <c r="H591" s="2" t="e">
        <f ca="1">_xlfn.XLOOKUP(C591,Customers!$A$1:$A$1001,Customers!$G$1:$G$1001,,0)</f>
        <v>#NAME?</v>
      </c>
      <c r="I591" t="str">
        <f>INDEX(Products!$A$1:$G$49,MATCH(Orders!$D591,Products!$A$1:$A$49,0),MATCH(Orders!I$1,Products!$A$1:$G$1,0))</f>
        <v>Exc</v>
      </c>
      <c r="J591" t="str">
        <f>INDEX(Products!$A$1:$G$49,MATCH(Orders!$D591,Products!$A$1:$A$49,0),MATCH(Orders!J$1,Products!$A$1:$G$1,0))</f>
        <v>L</v>
      </c>
      <c r="K591" s="4">
        <f>INDEX(Products!$A$1:$G$49,MATCH(Orders!$D591,Products!$A$1:$A$49,0),MATCH(Orders!K$1,Products!$A$1:$G$1,0))</f>
        <v>2.5</v>
      </c>
      <c r="L591" s="5">
        <f>INDEX(Products!$A$1:$G$49,MATCH(Orders!$D591,Products!$A$1:$A$49,0),MATCH(Orders!L$1,Products!$A$1:$G$1,0))</f>
        <v>34.154999999999994</v>
      </c>
      <c r="M591" s="5">
        <f t="shared" si="27"/>
        <v>204.92999999999995</v>
      </c>
      <c r="N591" t="str">
        <f t="shared" si="28"/>
        <v>Excelsa</v>
      </c>
      <c r="O591" t="str">
        <f t="shared" si="29"/>
        <v>Light</v>
      </c>
      <c r="P591" t="e">
        <f ca="1">_xlfn.XLOOKUP(Orders[[#This Row],[Customer ID]],Customers!$A$1:$A$1001,Customers!$I$1:$I$1001,,0)</f>
        <v>#NAME?</v>
      </c>
    </row>
    <row r="592" spans="1:16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e">
        <f ca="1">_xlfn.XLOOKUP(C592,Customers!$A$1:$A$1001,Customers!$B$1:$B$1001,,0)</f>
        <v>#NAME?</v>
      </c>
      <c r="G592" s="2" t="e">
        <f ca="1">IF(_xlfn.XLOOKUP(C592,Customers!$A$1:$A$1001,Customers!$C$1:$C$1001,,0)=0,"",_xlfn.XLOOKUP(C592,Customers!$A$1:$A$1001,Customers!$C$1:$C$1001,,0))</f>
        <v>#NAME?</v>
      </c>
      <c r="H592" s="2" t="e">
        <f ca="1">_xlfn.XLOOKUP(C592,Customers!$A$1:$A$1001,Customers!$G$1:$G$1001,,0)</f>
        <v>#NAME?</v>
      </c>
      <c r="I592" t="str">
        <f>INDEX(Products!$A$1:$G$49,MATCH(Orders!$D592,Products!$A$1:$A$49,0),MATCH(Orders!I$1,Products!$A$1:$G$1,0))</f>
        <v>Exc</v>
      </c>
      <c r="J592" t="str">
        <f>INDEX(Products!$A$1:$G$49,MATCH(Orders!$D592,Products!$A$1:$A$49,0),MATCH(Orders!J$1,Products!$A$1:$G$1,0))</f>
        <v>M</v>
      </c>
      <c r="K592" s="4">
        <f>INDEX(Products!$A$1:$G$49,MATCH(Orders!$D592,Products!$A$1:$A$49,0),MATCH(Orders!K$1,Products!$A$1:$G$1,0))</f>
        <v>2.5</v>
      </c>
      <c r="L592" s="5">
        <f>INDEX(Products!$A$1:$G$49,MATCH(Orders!$D592,Products!$A$1:$A$49,0),MATCH(Orders!L$1,Products!$A$1:$G$1,0))</f>
        <v>31.624999999999996</v>
      </c>
      <c r="M592" s="5">
        <f t="shared" si="27"/>
        <v>63.249999999999993</v>
      </c>
      <c r="N592" t="str">
        <f t="shared" si="28"/>
        <v>Excelsa</v>
      </c>
      <c r="O592" t="str">
        <f t="shared" si="29"/>
        <v>Medium</v>
      </c>
      <c r="P592" t="e">
        <f ca="1">_xlfn.XLOOKUP(Orders[[#This Row],[Customer ID]],Customers!$A$1:$A$1001,Customers!$I$1:$I$1001,,0)</f>
        <v>#NAME?</v>
      </c>
    </row>
    <row r="593" spans="1:16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e">
        <f ca="1">_xlfn.XLOOKUP(C593,Customers!$A$1:$A$1001,Customers!$B$1:$B$1001,,0)</f>
        <v>#NAME?</v>
      </c>
      <c r="G593" s="2" t="e">
        <f ca="1">IF(_xlfn.XLOOKUP(C593,Customers!$A$1:$A$1001,Customers!$C$1:$C$1001,,0)=0,"",_xlfn.XLOOKUP(C593,Customers!$A$1:$A$1001,Customers!$C$1:$C$1001,,0))</f>
        <v>#NAME?</v>
      </c>
      <c r="H593" s="2" t="e">
        <f ca="1">_xlfn.XLOOKUP(C593,Customers!$A$1:$A$1001,Customers!$G$1:$G$1001,,0)</f>
        <v>#NAME?</v>
      </c>
      <c r="I593" t="str">
        <f>INDEX(Products!$A$1:$G$49,MATCH(Orders!$D593,Products!$A$1:$A$49,0),MATCH(Orders!I$1,Products!$A$1:$G$1,0))</f>
        <v>Rob</v>
      </c>
      <c r="J593" t="str">
        <f>INDEX(Products!$A$1:$G$49,MATCH(Orders!$D593,Products!$A$1:$A$49,0),MATCH(Orders!J$1,Products!$A$1:$G$1,0))</f>
        <v>D</v>
      </c>
      <c r="K593" s="4">
        <f>INDEX(Products!$A$1:$G$49,MATCH(Orders!$D593,Products!$A$1:$A$49,0),MATCH(Orders!K$1,Products!$A$1:$G$1,0))</f>
        <v>0.2</v>
      </c>
      <c r="L593" s="5">
        <f>INDEX(Products!$A$1:$G$49,MATCH(Orders!$D593,Products!$A$1:$A$49,0),MATCH(Orders!L$1,Products!$A$1:$G$1,0))</f>
        <v>2.6849999999999996</v>
      </c>
      <c r="M593" s="5">
        <f t="shared" si="27"/>
        <v>8.0549999999999997</v>
      </c>
      <c r="N593" t="str">
        <f t="shared" si="28"/>
        <v>Robusta</v>
      </c>
      <c r="O593" t="str">
        <f t="shared" si="29"/>
        <v>Dark</v>
      </c>
      <c r="P593" t="e">
        <f ca="1">_xlfn.XLOOKUP(Orders[[#This Row],[Customer ID]],Customers!$A$1:$A$1001,Customers!$I$1:$I$1001,,0)</f>
        <v>#NAME?</v>
      </c>
    </row>
    <row r="594" spans="1:16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e">
        <f ca="1">_xlfn.XLOOKUP(C594,Customers!$A$1:$A$1001,Customers!$B$1:$B$1001,,0)</f>
        <v>#NAME?</v>
      </c>
      <c r="G594" s="2" t="e">
        <f ca="1">IF(_xlfn.XLOOKUP(C594,Customers!$A$1:$A$1001,Customers!$C$1:$C$1001,,0)=0,"",_xlfn.XLOOKUP(C594,Customers!$A$1:$A$1001,Customers!$C$1:$C$1001,,0))</f>
        <v>#NAME?</v>
      </c>
      <c r="H594" s="2" t="e">
        <f ca="1">_xlfn.XLOOKUP(C594,Customers!$A$1:$A$1001,Customers!$G$1:$G$1001,,0)</f>
        <v>#NAME?</v>
      </c>
      <c r="I594" t="str">
        <f>INDEX(Products!$A$1:$G$49,MATCH(Orders!$D594,Products!$A$1:$A$49,0),MATCH(Orders!I$1,Products!$A$1:$G$1,0))</f>
        <v>Ara</v>
      </c>
      <c r="J594" t="str">
        <f>INDEX(Products!$A$1:$G$49,MATCH(Orders!$D594,Products!$A$1:$A$49,0),MATCH(Orders!J$1,Products!$A$1:$G$1,0))</f>
        <v>M</v>
      </c>
      <c r="K594" s="4">
        <f>INDEX(Products!$A$1:$G$49,MATCH(Orders!$D594,Products!$A$1:$A$49,0),MATCH(Orders!K$1,Products!$A$1:$G$1,0))</f>
        <v>2.5</v>
      </c>
      <c r="L594" s="5">
        <f>INDEX(Products!$A$1:$G$49,MATCH(Orders!$D594,Products!$A$1:$A$49,0),MATCH(Orders!L$1,Products!$A$1:$G$1,0))</f>
        <v>25.874999999999996</v>
      </c>
      <c r="M594" s="5">
        <f t="shared" si="27"/>
        <v>51.749999999999993</v>
      </c>
      <c r="N594" t="str">
        <f t="shared" si="28"/>
        <v>Arabica</v>
      </c>
      <c r="O594" t="str">
        <f t="shared" si="29"/>
        <v>Medium</v>
      </c>
      <c r="P594" t="e">
        <f ca="1">_xlfn.XLOOKUP(Orders[[#This Row],[Customer ID]],Customers!$A$1:$A$1001,Customers!$I$1:$I$1001,,0)</f>
        <v>#NAME?</v>
      </c>
    </row>
    <row r="595" spans="1:16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e">
        <f ca="1">_xlfn.XLOOKUP(C595,Customers!$A$1:$A$1001,Customers!$B$1:$B$1001,,0)</f>
        <v>#NAME?</v>
      </c>
      <c r="G595" s="2" t="e">
        <f ca="1">IF(_xlfn.XLOOKUP(C595,Customers!$A$1:$A$1001,Customers!$C$1:$C$1001,,0)=0,"",_xlfn.XLOOKUP(C595,Customers!$A$1:$A$1001,Customers!$C$1:$C$1001,,0))</f>
        <v>#NAME?</v>
      </c>
      <c r="H595" s="2" t="e">
        <f ca="1">_xlfn.XLOOKUP(C595,Customers!$A$1:$A$1001,Customers!$G$1:$G$1001,,0)</f>
        <v>#NAME?</v>
      </c>
      <c r="I595" t="str">
        <f>INDEX(Products!$A$1:$G$49,MATCH(Orders!$D595,Products!$A$1:$A$49,0),MATCH(Orders!I$1,Products!$A$1:$G$1,0))</f>
        <v>Exc</v>
      </c>
      <c r="J595" t="str">
        <f>INDEX(Products!$A$1:$G$49,MATCH(Orders!$D595,Products!$A$1:$A$49,0),MATCH(Orders!J$1,Products!$A$1:$G$1,0))</f>
        <v>D</v>
      </c>
      <c r="K595" s="4">
        <f>INDEX(Products!$A$1:$G$49,MATCH(Orders!$D595,Products!$A$1:$A$49,0),MATCH(Orders!K$1,Products!$A$1:$G$1,0))</f>
        <v>2.5</v>
      </c>
      <c r="L595" s="5">
        <f>INDEX(Products!$A$1:$G$49,MATCH(Orders!$D595,Products!$A$1:$A$49,0),MATCH(Orders!L$1,Products!$A$1:$G$1,0))</f>
        <v>27.945</v>
      </c>
      <c r="M595" s="5">
        <f t="shared" si="27"/>
        <v>27.945</v>
      </c>
      <c r="N595" t="str">
        <f t="shared" si="28"/>
        <v>Excelsa</v>
      </c>
      <c r="O595" t="str">
        <f t="shared" si="29"/>
        <v>Dark</v>
      </c>
      <c r="P595" t="e">
        <f ca="1">_xlfn.XLOOKUP(Orders[[#This Row],[Customer ID]],Customers!$A$1:$A$1001,Customers!$I$1:$I$1001,,0)</f>
        <v>#NAME?</v>
      </c>
    </row>
    <row r="596" spans="1:16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e">
        <f ca="1">_xlfn.XLOOKUP(C596,Customers!$A$1:$A$1001,Customers!$B$1:$B$1001,,0)</f>
        <v>#NAME?</v>
      </c>
      <c r="G596" s="2" t="e">
        <f ca="1">IF(_xlfn.XLOOKUP(C596,Customers!$A$1:$A$1001,Customers!$C$1:$C$1001,,0)=0,"",_xlfn.XLOOKUP(C596,Customers!$A$1:$A$1001,Customers!$C$1:$C$1001,,0))</f>
        <v>#NAME?</v>
      </c>
      <c r="H596" s="2" t="e">
        <f ca="1">_xlfn.XLOOKUP(C596,Customers!$A$1:$A$1001,Customers!$G$1:$G$1001,,0)</f>
        <v>#NAME?</v>
      </c>
      <c r="I596" t="str">
        <f>INDEX(Products!$A$1:$G$49,MATCH(Orders!$D596,Products!$A$1:$A$49,0),MATCH(Orders!I$1,Products!$A$1:$G$1,0))</f>
        <v>Ara</v>
      </c>
      <c r="J596" t="str">
        <f>INDEX(Products!$A$1:$G$49,MATCH(Orders!$D596,Products!$A$1:$A$49,0),MATCH(Orders!J$1,Products!$A$1:$G$1,0))</f>
        <v>L</v>
      </c>
      <c r="K596" s="4">
        <f>INDEX(Products!$A$1:$G$49,MATCH(Orders!$D596,Products!$A$1:$A$49,0),MATCH(Orders!K$1,Products!$A$1:$G$1,0))</f>
        <v>2.5</v>
      </c>
      <c r="L596" s="5">
        <f>INDEX(Products!$A$1:$G$49,MATCH(Orders!$D596,Products!$A$1:$A$49,0),MATCH(Orders!L$1,Products!$A$1:$G$1,0))</f>
        <v>29.784999999999997</v>
      </c>
      <c r="M596" s="5">
        <f t="shared" si="27"/>
        <v>59.569999999999993</v>
      </c>
      <c r="N596" t="str">
        <f t="shared" si="28"/>
        <v>Arabica</v>
      </c>
      <c r="O596" t="str">
        <f t="shared" si="29"/>
        <v>Light</v>
      </c>
      <c r="P596" t="e">
        <f ca="1">_xlfn.XLOOKUP(Orders[[#This Row],[Customer ID]],Customers!$A$1:$A$1001,Customers!$I$1:$I$1001,,0)</f>
        <v>#NAME?</v>
      </c>
    </row>
    <row r="597" spans="1:16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e">
        <f ca="1">_xlfn.XLOOKUP(C597,Customers!$A$1:$A$1001,Customers!$B$1:$B$1001,,0)</f>
        <v>#NAME?</v>
      </c>
      <c r="G597" s="2" t="e">
        <f ca="1">IF(_xlfn.XLOOKUP(C597,Customers!$A$1:$A$1001,Customers!$C$1:$C$1001,,0)=0,"",_xlfn.XLOOKUP(C597,Customers!$A$1:$A$1001,Customers!$C$1:$C$1001,,0))</f>
        <v>#NAME?</v>
      </c>
      <c r="H597" s="2" t="e">
        <f ca="1">_xlfn.XLOOKUP(C597,Customers!$A$1:$A$1001,Customers!$G$1:$G$1001,,0)</f>
        <v>#NAME?</v>
      </c>
      <c r="I597" t="str">
        <f>INDEX(Products!$A$1:$G$49,MATCH(Orders!$D597,Products!$A$1:$A$49,0),MATCH(Orders!I$1,Products!$A$1:$G$1,0))</f>
        <v>Exc</v>
      </c>
      <c r="J597" t="str">
        <f>INDEX(Products!$A$1:$G$49,MATCH(Orders!$D597,Products!$A$1:$A$49,0),MATCH(Orders!J$1,Products!$A$1:$G$1,0))</f>
        <v>L</v>
      </c>
      <c r="K597" s="4">
        <f>INDEX(Products!$A$1:$G$49,MATCH(Orders!$D597,Products!$A$1:$A$49,0),MATCH(Orders!K$1,Products!$A$1:$G$1,0))</f>
        <v>1</v>
      </c>
      <c r="L597" s="5">
        <f>INDEX(Products!$A$1:$G$49,MATCH(Orders!$D597,Products!$A$1:$A$49,0),MATCH(Orders!L$1,Products!$A$1:$G$1,0))</f>
        <v>14.85</v>
      </c>
      <c r="M597" s="5">
        <f t="shared" si="27"/>
        <v>14.85</v>
      </c>
      <c r="N597" t="str">
        <f t="shared" si="28"/>
        <v>Excelsa</v>
      </c>
      <c r="O597" t="str">
        <f t="shared" si="29"/>
        <v>Light</v>
      </c>
      <c r="P597" t="e">
        <f ca="1">_xlfn.XLOOKUP(Orders[[#This Row],[Customer ID]],Customers!$A$1:$A$1001,Customers!$I$1:$I$1001,,0)</f>
        <v>#NAME?</v>
      </c>
    </row>
    <row r="598" spans="1:16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e">
        <f ca="1">_xlfn.XLOOKUP(C598,Customers!$A$1:$A$1001,Customers!$B$1:$B$1001,,0)</f>
        <v>#NAME?</v>
      </c>
      <c r="G598" s="2" t="e">
        <f ca="1">IF(_xlfn.XLOOKUP(C598,Customers!$A$1:$A$1001,Customers!$C$1:$C$1001,,0)=0,"",_xlfn.XLOOKUP(C598,Customers!$A$1:$A$1001,Customers!$C$1:$C$1001,,0))</f>
        <v>#NAME?</v>
      </c>
      <c r="H598" s="2" t="e">
        <f ca="1">_xlfn.XLOOKUP(C598,Customers!$A$1:$A$1001,Customers!$G$1:$G$1001,,0)</f>
        <v>#NAME?</v>
      </c>
      <c r="I598" t="str">
        <f>INDEX(Products!$A$1:$G$49,MATCH(Orders!$D598,Products!$A$1:$A$49,0),MATCH(Orders!I$1,Products!$A$1:$G$1,0))</f>
        <v>Ara</v>
      </c>
      <c r="J598" t="str">
        <f>INDEX(Products!$A$1:$G$49,MATCH(Orders!$D598,Products!$A$1:$A$49,0),MATCH(Orders!J$1,Products!$A$1:$G$1,0))</f>
        <v>M</v>
      </c>
      <c r="K598" s="4">
        <f>INDEX(Products!$A$1:$G$49,MATCH(Orders!$D598,Products!$A$1:$A$49,0),MATCH(Orders!K$1,Products!$A$1:$G$1,0))</f>
        <v>0.5</v>
      </c>
      <c r="L598" s="5">
        <f>INDEX(Products!$A$1:$G$49,MATCH(Orders!$D598,Products!$A$1:$A$49,0),MATCH(Orders!L$1,Products!$A$1:$G$1,0))</f>
        <v>6.75</v>
      </c>
      <c r="M598" s="5">
        <f t="shared" si="27"/>
        <v>33.75</v>
      </c>
      <c r="N598" t="str">
        <f t="shared" si="28"/>
        <v>Arabica</v>
      </c>
      <c r="O598" t="str">
        <f t="shared" si="29"/>
        <v>Medium</v>
      </c>
      <c r="P598" t="e">
        <f ca="1">_xlfn.XLOOKUP(Orders[[#This Row],[Customer ID]],Customers!$A$1:$A$1001,Customers!$I$1:$I$1001,,0)</f>
        <v>#NAME?</v>
      </c>
    </row>
    <row r="599" spans="1:16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e">
        <f ca="1">_xlfn.XLOOKUP(C599,Customers!$A$1:$A$1001,Customers!$B$1:$B$1001,,0)</f>
        <v>#NAME?</v>
      </c>
      <c r="G599" s="2" t="e">
        <f ca="1">IF(_xlfn.XLOOKUP(C599,Customers!$A$1:$A$1001,Customers!$C$1:$C$1001,,0)=0,"",_xlfn.XLOOKUP(C599,Customers!$A$1:$A$1001,Customers!$C$1:$C$1001,,0))</f>
        <v>#NAME?</v>
      </c>
      <c r="H599" s="2" t="e">
        <f ca="1">_xlfn.XLOOKUP(C599,Customers!$A$1:$A$1001,Customers!$G$1:$G$1001,,0)</f>
        <v>#NAME?</v>
      </c>
      <c r="I599" t="str">
        <f>INDEX(Products!$A$1:$G$49,MATCH(Orders!$D599,Products!$A$1:$A$49,0),MATCH(Orders!I$1,Products!$A$1:$G$1,0))</f>
        <v>Lib</v>
      </c>
      <c r="J599" t="str">
        <f>INDEX(Products!$A$1:$G$49,MATCH(Orders!$D599,Products!$A$1:$A$49,0),MATCH(Orders!J$1,Products!$A$1:$G$1,0))</f>
        <v>L</v>
      </c>
      <c r="K599" s="4">
        <f>INDEX(Products!$A$1:$G$49,MATCH(Orders!$D599,Products!$A$1:$A$49,0),MATCH(Orders!K$1,Products!$A$1:$G$1,0))</f>
        <v>2.5</v>
      </c>
      <c r="L599" s="5">
        <f>INDEX(Products!$A$1:$G$49,MATCH(Orders!$D599,Products!$A$1:$A$49,0),MATCH(Orders!L$1,Products!$A$1:$G$1,0))</f>
        <v>36.454999999999998</v>
      </c>
      <c r="M599" s="5">
        <f t="shared" si="27"/>
        <v>145.82</v>
      </c>
      <c r="N599" t="str">
        <f t="shared" si="28"/>
        <v>Liberica</v>
      </c>
      <c r="O599" t="str">
        <f t="shared" si="29"/>
        <v>Light</v>
      </c>
      <c r="P599" t="e">
        <f ca="1">_xlfn.XLOOKUP(Orders[[#This Row],[Customer ID]],Customers!$A$1:$A$1001,Customers!$I$1:$I$1001,,0)</f>
        <v>#NAME?</v>
      </c>
    </row>
    <row r="600" spans="1:16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e">
        <f ca="1">_xlfn.XLOOKUP(C600,Customers!$A$1:$A$1001,Customers!$B$1:$B$1001,,0)</f>
        <v>#NAME?</v>
      </c>
      <c r="G600" s="2" t="e">
        <f ca="1">IF(_xlfn.XLOOKUP(C600,Customers!$A$1:$A$1001,Customers!$C$1:$C$1001,,0)=0,"",_xlfn.XLOOKUP(C600,Customers!$A$1:$A$1001,Customers!$C$1:$C$1001,,0))</f>
        <v>#NAME?</v>
      </c>
      <c r="H600" s="2" t="e">
        <f ca="1">_xlfn.XLOOKUP(C600,Customers!$A$1:$A$1001,Customers!$G$1:$G$1001,,0)</f>
        <v>#NAME?</v>
      </c>
      <c r="I600" t="str">
        <f>INDEX(Products!$A$1:$G$49,MATCH(Orders!$D600,Products!$A$1:$A$49,0),MATCH(Orders!I$1,Products!$A$1:$G$1,0))</f>
        <v>Rob</v>
      </c>
      <c r="J600" t="str">
        <f>INDEX(Products!$A$1:$G$49,MATCH(Orders!$D600,Products!$A$1:$A$49,0),MATCH(Orders!J$1,Products!$A$1:$G$1,0))</f>
        <v>M</v>
      </c>
      <c r="K600" s="4">
        <f>INDEX(Products!$A$1:$G$49,MATCH(Orders!$D600,Products!$A$1:$A$49,0),MATCH(Orders!K$1,Products!$A$1:$G$1,0))</f>
        <v>0.2</v>
      </c>
      <c r="L600" s="5">
        <f>INDEX(Products!$A$1:$G$49,MATCH(Orders!$D600,Products!$A$1:$A$49,0),MATCH(Orders!L$1,Products!$A$1:$G$1,0))</f>
        <v>2.9849999999999999</v>
      </c>
      <c r="M600" s="5">
        <f t="shared" si="27"/>
        <v>11.94</v>
      </c>
      <c r="N600" t="str">
        <f t="shared" si="28"/>
        <v>Robusta</v>
      </c>
      <c r="O600" t="str">
        <f t="shared" si="29"/>
        <v>Medium</v>
      </c>
      <c r="P600" t="e">
        <f ca="1">_xlfn.XLOOKUP(Orders[[#This Row],[Customer ID]],Customers!$A$1:$A$1001,Customers!$I$1:$I$1001,,0)</f>
        <v>#NAME?</v>
      </c>
    </row>
    <row r="601" spans="1:16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e">
        <f ca="1">_xlfn.XLOOKUP(C601,Customers!$A$1:$A$1001,Customers!$B$1:$B$1001,,0)</f>
        <v>#NAME?</v>
      </c>
      <c r="G601" s="2" t="e">
        <f ca="1">IF(_xlfn.XLOOKUP(C601,Customers!$A$1:$A$1001,Customers!$C$1:$C$1001,,0)=0,"",_xlfn.XLOOKUP(C601,Customers!$A$1:$A$1001,Customers!$C$1:$C$1001,,0))</f>
        <v>#NAME?</v>
      </c>
      <c r="H601" s="2" t="e">
        <f ca="1">_xlfn.XLOOKUP(C601,Customers!$A$1:$A$1001,Customers!$G$1:$G$1001,,0)</f>
        <v>#NAME?</v>
      </c>
      <c r="I601" t="str">
        <f>INDEX(Products!$A$1:$G$49,MATCH(Orders!$D601,Products!$A$1:$A$49,0),MATCH(Orders!I$1,Products!$A$1:$G$1,0))</f>
        <v>Ara</v>
      </c>
      <c r="J601" t="str">
        <f>INDEX(Products!$A$1:$G$49,MATCH(Orders!$D601,Products!$A$1:$A$49,0),MATCH(Orders!J$1,Products!$A$1:$G$1,0))</f>
        <v>D</v>
      </c>
      <c r="K601" s="4">
        <f>INDEX(Products!$A$1:$G$49,MATCH(Orders!$D601,Products!$A$1:$A$49,0),MATCH(Orders!K$1,Products!$A$1:$G$1,0))</f>
        <v>0.2</v>
      </c>
      <c r="L601" s="5">
        <f>INDEX(Products!$A$1:$G$49,MATCH(Orders!$D601,Products!$A$1:$A$49,0),MATCH(Orders!L$1,Products!$A$1:$G$1,0))</f>
        <v>2.9849999999999999</v>
      </c>
      <c r="M601" s="5">
        <f t="shared" si="27"/>
        <v>11.94</v>
      </c>
      <c r="N601" t="str">
        <f t="shared" si="28"/>
        <v>Arabica</v>
      </c>
      <c r="O601" t="str">
        <f t="shared" si="29"/>
        <v>Dark</v>
      </c>
      <c r="P601" t="e">
        <f ca="1">_xlfn.XLOOKUP(Orders[[#This Row],[Customer ID]],Customers!$A$1:$A$1001,Customers!$I$1:$I$1001,,0)</f>
        <v>#NAME?</v>
      </c>
    </row>
    <row r="602" spans="1:16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e">
        <f ca="1">_xlfn.XLOOKUP(C602,Customers!$A$1:$A$1001,Customers!$B$1:$B$1001,,0)</f>
        <v>#NAME?</v>
      </c>
      <c r="G602" s="2" t="e">
        <f ca="1">IF(_xlfn.XLOOKUP(C602,Customers!$A$1:$A$1001,Customers!$C$1:$C$1001,,0)=0,"",_xlfn.XLOOKUP(C602,Customers!$A$1:$A$1001,Customers!$C$1:$C$1001,,0))</f>
        <v>#NAME?</v>
      </c>
      <c r="H602" s="2" t="e">
        <f ca="1">_xlfn.XLOOKUP(C602,Customers!$A$1:$A$1001,Customers!$G$1:$G$1001,,0)</f>
        <v>#NAME?</v>
      </c>
      <c r="I602" t="str">
        <f>INDEX(Products!$A$1:$G$49,MATCH(Orders!$D602,Products!$A$1:$A$49,0),MATCH(Orders!I$1,Products!$A$1:$G$1,0))</f>
        <v>Lib</v>
      </c>
      <c r="J602" t="str">
        <f>INDEX(Products!$A$1:$G$49,MATCH(Orders!$D602,Products!$A$1:$A$49,0),MATCH(Orders!J$1,Products!$A$1:$G$1,0))</f>
        <v>D</v>
      </c>
      <c r="K602" s="4">
        <f>INDEX(Products!$A$1:$G$49,MATCH(Orders!$D602,Products!$A$1:$A$49,0),MATCH(Orders!K$1,Products!$A$1:$G$1,0))</f>
        <v>0.5</v>
      </c>
      <c r="L602" s="5">
        <f>INDEX(Products!$A$1:$G$49,MATCH(Orders!$D602,Products!$A$1:$A$49,0),MATCH(Orders!L$1,Products!$A$1:$G$1,0))</f>
        <v>7.77</v>
      </c>
      <c r="M602" s="5">
        <f t="shared" si="27"/>
        <v>7.77</v>
      </c>
      <c r="N602" t="str">
        <f t="shared" si="28"/>
        <v>Liberica</v>
      </c>
      <c r="O602" t="str">
        <f t="shared" si="29"/>
        <v>Dark</v>
      </c>
      <c r="P602" t="e">
        <f ca="1">_xlfn.XLOOKUP(Orders[[#This Row],[Customer ID]],Customers!$A$1:$A$1001,Customers!$I$1:$I$1001,,0)</f>
        <v>#NAME?</v>
      </c>
    </row>
    <row r="603" spans="1:16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e">
        <f ca="1">_xlfn.XLOOKUP(C603,Customers!$A$1:$A$1001,Customers!$B$1:$B$1001,,0)</f>
        <v>#NAME?</v>
      </c>
      <c r="G603" s="2" t="e">
        <f ca="1">IF(_xlfn.XLOOKUP(C603,Customers!$A$1:$A$1001,Customers!$C$1:$C$1001,,0)=0,"",_xlfn.XLOOKUP(C603,Customers!$A$1:$A$1001,Customers!$C$1:$C$1001,,0))</f>
        <v>#NAME?</v>
      </c>
      <c r="H603" s="2" t="e">
        <f ca="1">_xlfn.XLOOKUP(C603,Customers!$A$1:$A$1001,Customers!$G$1:$G$1001,,0)</f>
        <v>#NAME?</v>
      </c>
      <c r="I603" t="str">
        <f>INDEX(Products!$A$1:$G$49,MATCH(Orders!$D603,Products!$A$1:$A$49,0),MATCH(Orders!I$1,Products!$A$1:$G$1,0))</f>
        <v>Rob</v>
      </c>
      <c r="J603" t="str">
        <f>INDEX(Products!$A$1:$G$49,MATCH(Orders!$D603,Products!$A$1:$A$49,0),MATCH(Orders!J$1,Products!$A$1:$G$1,0))</f>
        <v>L</v>
      </c>
      <c r="K603" s="4">
        <f>INDEX(Products!$A$1:$G$49,MATCH(Orders!$D603,Products!$A$1:$A$49,0),MATCH(Orders!K$1,Products!$A$1:$G$1,0))</f>
        <v>2.5</v>
      </c>
      <c r="L603" s="5">
        <f>INDEX(Products!$A$1:$G$49,MATCH(Orders!$D603,Products!$A$1:$A$49,0),MATCH(Orders!L$1,Products!$A$1:$G$1,0))</f>
        <v>27.484999999999996</v>
      </c>
      <c r="M603" s="5">
        <f t="shared" si="27"/>
        <v>109.93999999999998</v>
      </c>
      <c r="N603" t="str">
        <f t="shared" si="28"/>
        <v>Robusta</v>
      </c>
      <c r="O603" t="str">
        <f t="shared" si="29"/>
        <v>Light</v>
      </c>
      <c r="P603" t="e">
        <f ca="1">_xlfn.XLOOKUP(Orders[[#This Row],[Customer ID]],Customers!$A$1:$A$1001,Customers!$I$1:$I$1001,,0)</f>
        <v>#NAME?</v>
      </c>
    </row>
    <row r="604" spans="1:16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e">
        <f ca="1">_xlfn.XLOOKUP(C604,Customers!$A$1:$A$1001,Customers!$B$1:$B$1001,,0)</f>
        <v>#NAME?</v>
      </c>
      <c r="G604" s="2" t="e">
        <f ca="1">IF(_xlfn.XLOOKUP(C604,Customers!$A$1:$A$1001,Customers!$C$1:$C$1001,,0)=0,"",_xlfn.XLOOKUP(C604,Customers!$A$1:$A$1001,Customers!$C$1:$C$1001,,0))</f>
        <v>#NAME?</v>
      </c>
      <c r="H604" s="2" t="e">
        <f ca="1">_xlfn.XLOOKUP(C604,Customers!$A$1:$A$1001,Customers!$G$1:$G$1001,,0)</f>
        <v>#NAME?</v>
      </c>
      <c r="I604" t="str">
        <f>INDEX(Products!$A$1:$G$49,MATCH(Orders!$D604,Products!$A$1:$A$49,0),MATCH(Orders!I$1,Products!$A$1:$G$1,0))</f>
        <v>Exc</v>
      </c>
      <c r="J604" t="str">
        <f>INDEX(Products!$A$1:$G$49,MATCH(Orders!$D604,Products!$A$1:$A$49,0),MATCH(Orders!J$1,Products!$A$1:$G$1,0))</f>
        <v>L</v>
      </c>
      <c r="K604" s="4">
        <f>INDEX(Products!$A$1:$G$49,MATCH(Orders!$D604,Products!$A$1:$A$49,0),MATCH(Orders!K$1,Products!$A$1:$G$1,0))</f>
        <v>0.2</v>
      </c>
      <c r="L604" s="5">
        <f>INDEX(Products!$A$1:$G$49,MATCH(Orders!$D604,Products!$A$1:$A$49,0),MATCH(Orders!L$1,Products!$A$1:$G$1,0))</f>
        <v>4.4550000000000001</v>
      </c>
      <c r="M604" s="5">
        <f t="shared" si="27"/>
        <v>22.274999999999999</v>
      </c>
      <c r="N604" t="str">
        <f t="shared" si="28"/>
        <v>Excelsa</v>
      </c>
      <c r="O604" t="str">
        <f t="shared" si="29"/>
        <v>Light</v>
      </c>
      <c r="P604" t="e">
        <f ca="1">_xlfn.XLOOKUP(Orders[[#This Row],[Customer ID]],Customers!$A$1:$A$1001,Customers!$I$1:$I$1001,,0)</f>
        <v>#NAME?</v>
      </c>
    </row>
    <row r="605" spans="1:16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e">
        <f ca="1">_xlfn.XLOOKUP(C605,Customers!$A$1:$A$1001,Customers!$B$1:$B$1001,,0)</f>
        <v>#NAME?</v>
      </c>
      <c r="G605" s="2" t="e">
        <f ca="1">IF(_xlfn.XLOOKUP(C605,Customers!$A$1:$A$1001,Customers!$C$1:$C$1001,,0)=0,"",_xlfn.XLOOKUP(C605,Customers!$A$1:$A$1001,Customers!$C$1:$C$1001,,0))</f>
        <v>#NAME?</v>
      </c>
      <c r="H605" s="2" t="e">
        <f ca="1">_xlfn.XLOOKUP(C605,Customers!$A$1:$A$1001,Customers!$G$1:$G$1001,,0)</f>
        <v>#NAME?</v>
      </c>
      <c r="I605" t="str">
        <f>INDEX(Products!$A$1:$G$49,MATCH(Orders!$D605,Products!$A$1:$A$49,0),MATCH(Orders!I$1,Products!$A$1:$G$1,0))</f>
        <v>Rob</v>
      </c>
      <c r="J605" t="str">
        <f>INDEX(Products!$A$1:$G$49,MATCH(Orders!$D605,Products!$A$1:$A$49,0),MATCH(Orders!J$1,Products!$A$1:$G$1,0))</f>
        <v>M</v>
      </c>
      <c r="K605" s="4">
        <f>INDEX(Products!$A$1:$G$49,MATCH(Orders!$D605,Products!$A$1:$A$49,0),MATCH(Orders!K$1,Products!$A$1:$G$1,0))</f>
        <v>0.2</v>
      </c>
      <c r="L605" s="5">
        <f>INDEX(Products!$A$1:$G$49,MATCH(Orders!$D605,Products!$A$1:$A$49,0),MATCH(Orders!L$1,Products!$A$1:$G$1,0))</f>
        <v>2.9849999999999999</v>
      </c>
      <c r="M605" s="5">
        <f t="shared" si="27"/>
        <v>8.9550000000000001</v>
      </c>
      <c r="N605" t="str">
        <f t="shared" si="28"/>
        <v>Robusta</v>
      </c>
      <c r="O605" t="str">
        <f t="shared" si="29"/>
        <v>Medium</v>
      </c>
      <c r="P605" t="e">
        <f ca="1">_xlfn.XLOOKUP(Orders[[#This Row],[Customer ID]],Customers!$A$1:$A$1001,Customers!$I$1:$I$1001,,0)</f>
        <v>#NAME?</v>
      </c>
    </row>
    <row r="606" spans="1:16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e">
        <f ca="1">_xlfn.XLOOKUP(C606,Customers!$A$1:$A$1001,Customers!$B$1:$B$1001,,0)</f>
        <v>#NAME?</v>
      </c>
      <c r="G606" s="2" t="e">
        <f ca="1">IF(_xlfn.XLOOKUP(C606,Customers!$A$1:$A$1001,Customers!$C$1:$C$1001,,0)=0,"",_xlfn.XLOOKUP(C606,Customers!$A$1:$A$1001,Customers!$C$1:$C$1001,,0))</f>
        <v>#NAME?</v>
      </c>
      <c r="H606" s="2" t="e">
        <f ca="1">_xlfn.XLOOKUP(C606,Customers!$A$1:$A$1001,Customers!$G$1:$G$1001,,0)</f>
        <v>#NAME?</v>
      </c>
      <c r="I606" t="str">
        <f>INDEX(Products!$A$1:$G$49,MATCH(Orders!$D606,Products!$A$1:$A$49,0),MATCH(Orders!I$1,Products!$A$1:$G$1,0))</f>
        <v>Lib</v>
      </c>
      <c r="J606" t="str">
        <f>INDEX(Products!$A$1:$G$49,MATCH(Orders!$D606,Products!$A$1:$A$49,0),MATCH(Orders!J$1,Products!$A$1:$G$1,0))</f>
        <v>D</v>
      </c>
      <c r="K606" s="4">
        <f>INDEX(Products!$A$1:$G$49,MATCH(Orders!$D606,Products!$A$1:$A$49,0),MATCH(Orders!K$1,Products!$A$1:$G$1,0))</f>
        <v>2.5</v>
      </c>
      <c r="L606" s="5">
        <f>INDEX(Products!$A$1:$G$49,MATCH(Orders!$D606,Products!$A$1:$A$49,0),MATCH(Orders!L$1,Products!$A$1:$G$1,0))</f>
        <v>29.784999999999997</v>
      </c>
      <c r="M606" s="5">
        <f t="shared" si="27"/>
        <v>119.13999999999999</v>
      </c>
      <c r="N606" t="str">
        <f t="shared" si="28"/>
        <v>Liberica</v>
      </c>
      <c r="O606" t="str">
        <f t="shared" si="29"/>
        <v>Dark</v>
      </c>
      <c r="P606" t="e">
        <f ca="1">_xlfn.XLOOKUP(Orders[[#This Row],[Customer ID]],Customers!$A$1:$A$1001,Customers!$I$1:$I$1001,,0)</f>
        <v>#NAME?</v>
      </c>
    </row>
    <row r="607" spans="1:16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e">
        <f ca="1">_xlfn.XLOOKUP(C607,Customers!$A$1:$A$1001,Customers!$B$1:$B$1001,,0)</f>
        <v>#NAME?</v>
      </c>
      <c r="G607" s="2" t="e">
        <f ca="1">IF(_xlfn.XLOOKUP(C607,Customers!$A$1:$A$1001,Customers!$C$1:$C$1001,,0)=0,"",_xlfn.XLOOKUP(C607,Customers!$A$1:$A$1001,Customers!$C$1:$C$1001,,0))</f>
        <v>#NAME?</v>
      </c>
      <c r="H607" s="2" t="e">
        <f ca="1">_xlfn.XLOOKUP(C607,Customers!$A$1:$A$1001,Customers!$G$1:$G$1001,,0)</f>
        <v>#NAME?</v>
      </c>
      <c r="I607" t="str">
        <f>INDEX(Products!$A$1:$G$49,MATCH(Orders!$D607,Products!$A$1:$A$49,0),MATCH(Orders!I$1,Products!$A$1:$G$1,0))</f>
        <v>Ara</v>
      </c>
      <c r="J607" t="str">
        <f>INDEX(Products!$A$1:$G$49,MATCH(Orders!$D607,Products!$A$1:$A$49,0),MATCH(Orders!J$1,Products!$A$1:$G$1,0))</f>
        <v>L</v>
      </c>
      <c r="K607" s="4">
        <f>INDEX(Products!$A$1:$G$49,MATCH(Orders!$D607,Products!$A$1:$A$49,0),MATCH(Orders!K$1,Products!$A$1:$G$1,0))</f>
        <v>2.5</v>
      </c>
      <c r="L607" s="5">
        <f>INDEX(Products!$A$1:$G$49,MATCH(Orders!$D607,Products!$A$1:$A$49,0),MATCH(Orders!L$1,Products!$A$1:$G$1,0))</f>
        <v>29.784999999999997</v>
      </c>
      <c r="M607" s="5">
        <f t="shared" si="27"/>
        <v>148.92499999999998</v>
      </c>
      <c r="N607" t="str">
        <f t="shared" si="28"/>
        <v>Arabica</v>
      </c>
      <c r="O607" t="str">
        <f t="shared" si="29"/>
        <v>Light</v>
      </c>
      <c r="P607" t="e">
        <f ca="1">_xlfn.XLOOKUP(Orders[[#This Row],[Customer ID]],Customers!$A$1:$A$1001,Customers!$I$1:$I$1001,,0)</f>
        <v>#NAME?</v>
      </c>
    </row>
    <row r="608" spans="1:16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e">
        <f ca="1">_xlfn.XLOOKUP(C608,Customers!$A$1:$A$1001,Customers!$B$1:$B$1001,,0)</f>
        <v>#NAME?</v>
      </c>
      <c r="G608" s="2" t="e">
        <f ca="1">IF(_xlfn.XLOOKUP(C608,Customers!$A$1:$A$1001,Customers!$C$1:$C$1001,,0)=0,"",_xlfn.XLOOKUP(C608,Customers!$A$1:$A$1001,Customers!$C$1:$C$1001,,0))</f>
        <v>#NAME?</v>
      </c>
      <c r="H608" s="2" t="e">
        <f ca="1">_xlfn.XLOOKUP(C608,Customers!$A$1:$A$1001,Customers!$G$1:$G$1001,,0)</f>
        <v>#NAME?</v>
      </c>
      <c r="I608" t="str">
        <f>INDEX(Products!$A$1:$G$49,MATCH(Orders!$D608,Products!$A$1:$A$49,0),MATCH(Orders!I$1,Products!$A$1:$G$1,0))</f>
        <v>Lib</v>
      </c>
      <c r="J608" t="str">
        <f>INDEX(Products!$A$1:$G$49,MATCH(Orders!$D608,Products!$A$1:$A$49,0),MATCH(Orders!J$1,Products!$A$1:$G$1,0))</f>
        <v>L</v>
      </c>
      <c r="K608" s="4">
        <f>INDEX(Products!$A$1:$G$49,MATCH(Orders!$D608,Products!$A$1:$A$49,0),MATCH(Orders!K$1,Products!$A$1:$G$1,0))</f>
        <v>2.5</v>
      </c>
      <c r="L608" s="5">
        <f>INDEX(Products!$A$1:$G$49,MATCH(Orders!$D608,Products!$A$1:$A$49,0),MATCH(Orders!L$1,Products!$A$1:$G$1,0))</f>
        <v>36.454999999999998</v>
      </c>
      <c r="M608" s="5">
        <f t="shared" si="27"/>
        <v>109.36499999999999</v>
      </c>
      <c r="N608" t="str">
        <f t="shared" si="28"/>
        <v>Liberica</v>
      </c>
      <c r="O608" t="str">
        <f t="shared" si="29"/>
        <v>Light</v>
      </c>
      <c r="P608" t="e">
        <f ca="1">_xlfn.XLOOKUP(Orders[[#This Row],[Customer ID]],Customers!$A$1:$A$1001,Customers!$I$1:$I$1001,,0)</f>
        <v>#NAME?</v>
      </c>
    </row>
    <row r="609" spans="1:16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e">
        <f ca="1">_xlfn.XLOOKUP(C609,Customers!$A$1:$A$1001,Customers!$B$1:$B$1001,,0)</f>
        <v>#NAME?</v>
      </c>
      <c r="G609" s="2" t="e">
        <f ca="1">IF(_xlfn.XLOOKUP(C609,Customers!$A$1:$A$1001,Customers!$C$1:$C$1001,,0)=0,"",_xlfn.XLOOKUP(C609,Customers!$A$1:$A$1001,Customers!$C$1:$C$1001,,0))</f>
        <v>#NAME?</v>
      </c>
      <c r="H609" s="2" t="e">
        <f ca="1">_xlfn.XLOOKUP(C609,Customers!$A$1:$A$1001,Customers!$G$1:$G$1001,,0)</f>
        <v>#NAME?</v>
      </c>
      <c r="I609" t="str">
        <f>INDEX(Products!$A$1:$G$49,MATCH(Orders!$D609,Products!$A$1:$A$49,0),MATCH(Orders!I$1,Products!$A$1:$G$1,0))</f>
        <v>Exc</v>
      </c>
      <c r="J609" t="str">
        <f>INDEX(Products!$A$1:$G$49,MATCH(Orders!$D609,Products!$A$1:$A$49,0),MATCH(Orders!J$1,Products!$A$1:$G$1,0))</f>
        <v>D</v>
      </c>
      <c r="K609" s="4">
        <f>INDEX(Products!$A$1:$G$49,MATCH(Orders!$D609,Products!$A$1:$A$49,0),MATCH(Orders!K$1,Products!$A$1:$G$1,0))</f>
        <v>0.2</v>
      </c>
      <c r="L609" s="5">
        <f>INDEX(Products!$A$1:$G$49,MATCH(Orders!$D609,Products!$A$1:$A$49,0),MATCH(Orders!L$1,Products!$A$1:$G$1,0))</f>
        <v>3.645</v>
      </c>
      <c r="M609" s="5">
        <f t="shared" si="27"/>
        <v>3.645</v>
      </c>
      <c r="N609" t="str">
        <f t="shared" si="28"/>
        <v>Excelsa</v>
      </c>
      <c r="O609" t="str">
        <f t="shared" si="29"/>
        <v>Dark</v>
      </c>
      <c r="P609" t="e">
        <f ca="1">_xlfn.XLOOKUP(Orders[[#This Row],[Customer ID]],Customers!$A$1:$A$1001,Customers!$I$1:$I$1001,,0)</f>
        <v>#NAME?</v>
      </c>
    </row>
    <row r="610" spans="1:16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e">
        <f ca="1">_xlfn.XLOOKUP(C610,Customers!$A$1:$A$1001,Customers!$B$1:$B$1001,,0)</f>
        <v>#NAME?</v>
      </c>
      <c r="G610" s="2" t="e">
        <f ca="1">IF(_xlfn.XLOOKUP(C610,Customers!$A$1:$A$1001,Customers!$C$1:$C$1001,,0)=0,"",_xlfn.XLOOKUP(C610,Customers!$A$1:$A$1001,Customers!$C$1:$C$1001,,0))</f>
        <v>#NAME?</v>
      </c>
      <c r="H610" s="2" t="e">
        <f ca="1">_xlfn.XLOOKUP(C610,Customers!$A$1:$A$1001,Customers!$G$1:$G$1001,,0)</f>
        <v>#NAME?</v>
      </c>
      <c r="I610" t="str">
        <f>INDEX(Products!$A$1:$G$49,MATCH(Orders!$D610,Products!$A$1:$A$49,0),MATCH(Orders!I$1,Products!$A$1:$G$1,0))</f>
        <v>Exc</v>
      </c>
      <c r="J610" t="str">
        <f>INDEX(Products!$A$1:$G$49,MATCH(Orders!$D610,Products!$A$1:$A$49,0),MATCH(Orders!J$1,Products!$A$1:$G$1,0))</f>
        <v>D</v>
      </c>
      <c r="K610" s="4">
        <f>INDEX(Products!$A$1:$G$49,MATCH(Orders!$D610,Products!$A$1:$A$49,0),MATCH(Orders!K$1,Products!$A$1:$G$1,0))</f>
        <v>2.5</v>
      </c>
      <c r="L610" s="5">
        <f>INDEX(Products!$A$1:$G$49,MATCH(Orders!$D610,Products!$A$1:$A$49,0),MATCH(Orders!L$1,Products!$A$1:$G$1,0))</f>
        <v>27.945</v>
      </c>
      <c r="M610" s="5">
        <f t="shared" si="27"/>
        <v>55.89</v>
      </c>
      <c r="N610" t="str">
        <f t="shared" si="28"/>
        <v>Excelsa</v>
      </c>
      <c r="O610" t="str">
        <f t="shared" si="29"/>
        <v>Dark</v>
      </c>
      <c r="P610" t="e">
        <f ca="1">_xlfn.XLOOKUP(Orders[[#This Row],[Customer ID]],Customers!$A$1:$A$1001,Customers!$I$1:$I$1001,,0)</f>
        <v>#NAME?</v>
      </c>
    </row>
    <row r="611" spans="1:16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e">
        <f ca="1">_xlfn.XLOOKUP(C611,Customers!$A$1:$A$1001,Customers!$B$1:$B$1001,,0)</f>
        <v>#NAME?</v>
      </c>
      <c r="G611" s="2" t="e">
        <f ca="1">IF(_xlfn.XLOOKUP(C611,Customers!$A$1:$A$1001,Customers!$C$1:$C$1001,,0)=0,"",_xlfn.XLOOKUP(C611,Customers!$A$1:$A$1001,Customers!$C$1:$C$1001,,0))</f>
        <v>#NAME?</v>
      </c>
      <c r="H611" s="2" t="e">
        <f ca="1">_xlfn.XLOOKUP(C611,Customers!$A$1:$A$1001,Customers!$G$1:$G$1001,,0)</f>
        <v>#NAME?</v>
      </c>
      <c r="I611" t="str">
        <f>INDEX(Products!$A$1:$G$49,MATCH(Orders!$D611,Products!$A$1:$A$49,0),MATCH(Orders!I$1,Products!$A$1:$G$1,0))</f>
        <v>Lib</v>
      </c>
      <c r="J611" t="str">
        <f>INDEX(Products!$A$1:$G$49,MATCH(Orders!$D611,Products!$A$1:$A$49,0),MATCH(Orders!J$1,Products!$A$1:$G$1,0))</f>
        <v>M</v>
      </c>
      <c r="K611" s="4">
        <f>INDEX(Products!$A$1:$G$49,MATCH(Orders!$D611,Products!$A$1:$A$49,0),MATCH(Orders!K$1,Products!$A$1:$G$1,0))</f>
        <v>0.2</v>
      </c>
      <c r="L611" s="5">
        <f>INDEX(Products!$A$1:$G$49,MATCH(Orders!$D611,Products!$A$1:$A$49,0),MATCH(Orders!L$1,Products!$A$1:$G$1,0))</f>
        <v>4.3650000000000002</v>
      </c>
      <c r="M611" s="5">
        <f t="shared" si="27"/>
        <v>26.19</v>
      </c>
      <c r="N611" t="str">
        <f t="shared" si="28"/>
        <v>Liberica</v>
      </c>
      <c r="O611" t="str">
        <f t="shared" si="29"/>
        <v>Medium</v>
      </c>
      <c r="P611" t="e">
        <f ca="1">_xlfn.XLOOKUP(Orders[[#This Row],[Customer ID]],Customers!$A$1:$A$1001,Customers!$I$1:$I$1001,,0)</f>
        <v>#NAME?</v>
      </c>
    </row>
    <row r="612" spans="1:16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e">
        <f ca="1">_xlfn.XLOOKUP(C612,Customers!$A$1:$A$1001,Customers!$B$1:$B$1001,,0)</f>
        <v>#NAME?</v>
      </c>
      <c r="G612" s="2" t="e">
        <f ca="1">IF(_xlfn.XLOOKUP(C612,Customers!$A$1:$A$1001,Customers!$C$1:$C$1001,,0)=0,"",_xlfn.XLOOKUP(C612,Customers!$A$1:$A$1001,Customers!$C$1:$C$1001,,0))</f>
        <v>#NAME?</v>
      </c>
      <c r="H612" s="2" t="e">
        <f ca="1">_xlfn.XLOOKUP(C612,Customers!$A$1:$A$1001,Customers!$G$1:$G$1001,,0)</f>
        <v>#NAME?</v>
      </c>
      <c r="I612" t="str">
        <f>INDEX(Products!$A$1:$G$49,MATCH(Orders!$D612,Products!$A$1:$A$49,0),MATCH(Orders!I$1,Products!$A$1:$G$1,0))</f>
        <v>Rob</v>
      </c>
      <c r="J612" t="str">
        <f>INDEX(Products!$A$1:$G$49,MATCH(Orders!$D612,Products!$A$1:$A$49,0),MATCH(Orders!J$1,Products!$A$1:$G$1,0))</f>
        <v>M</v>
      </c>
      <c r="K612" s="4">
        <f>INDEX(Products!$A$1:$G$49,MATCH(Orders!$D612,Products!$A$1:$A$49,0),MATCH(Orders!K$1,Products!$A$1:$G$1,0))</f>
        <v>1</v>
      </c>
      <c r="L612" s="5">
        <f>INDEX(Products!$A$1:$G$49,MATCH(Orders!$D612,Products!$A$1:$A$49,0),MATCH(Orders!L$1,Products!$A$1:$G$1,0))</f>
        <v>9.9499999999999993</v>
      </c>
      <c r="M612" s="5">
        <f t="shared" si="27"/>
        <v>39.799999999999997</v>
      </c>
      <c r="N612" t="str">
        <f t="shared" si="28"/>
        <v>Robusta</v>
      </c>
      <c r="O612" t="str">
        <f t="shared" si="29"/>
        <v>Medium</v>
      </c>
      <c r="P612" t="e">
        <f ca="1">_xlfn.XLOOKUP(Orders[[#This Row],[Customer ID]],Customers!$A$1:$A$1001,Customers!$I$1:$I$1001,,0)</f>
        <v>#NAME?</v>
      </c>
    </row>
    <row r="613" spans="1:16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e">
        <f ca="1">_xlfn.XLOOKUP(C613,Customers!$A$1:$A$1001,Customers!$B$1:$B$1001,,0)</f>
        <v>#NAME?</v>
      </c>
      <c r="G613" s="2" t="e">
        <f ca="1">IF(_xlfn.XLOOKUP(C613,Customers!$A$1:$A$1001,Customers!$C$1:$C$1001,,0)=0,"",_xlfn.XLOOKUP(C613,Customers!$A$1:$A$1001,Customers!$C$1:$C$1001,,0))</f>
        <v>#NAME?</v>
      </c>
      <c r="H613" s="2" t="e">
        <f ca="1">_xlfn.XLOOKUP(C613,Customers!$A$1:$A$1001,Customers!$G$1:$G$1001,,0)</f>
        <v>#NAME?</v>
      </c>
      <c r="I613" t="str">
        <f>INDEX(Products!$A$1:$G$49,MATCH(Orders!$D613,Products!$A$1:$A$49,0),MATCH(Orders!I$1,Products!$A$1:$G$1,0))</f>
        <v>Exc</v>
      </c>
      <c r="J613" t="str">
        <f>INDEX(Products!$A$1:$G$49,MATCH(Orders!$D613,Products!$A$1:$A$49,0),MATCH(Orders!J$1,Products!$A$1:$G$1,0))</f>
        <v>L</v>
      </c>
      <c r="K613" s="4">
        <f>INDEX(Products!$A$1:$G$49,MATCH(Orders!$D613,Products!$A$1:$A$49,0),MATCH(Orders!K$1,Products!$A$1:$G$1,0))</f>
        <v>2.5</v>
      </c>
      <c r="L613" s="5">
        <f>INDEX(Products!$A$1:$G$49,MATCH(Orders!$D613,Products!$A$1:$A$49,0),MATCH(Orders!L$1,Products!$A$1:$G$1,0))</f>
        <v>34.154999999999994</v>
      </c>
      <c r="M613" s="5">
        <f t="shared" si="27"/>
        <v>68.309999999999988</v>
      </c>
      <c r="N613" t="str">
        <f t="shared" si="28"/>
        <v>Excelsa</v>
      </c>
      <c r="O613" t="str">
        <f t="shared" si="29"/>
        <v>Light</v>
      </c>
      <c r="P613" t="e">
        <f ca="1">_xlfn.XLOOKUP(Orders[[#This Row],[Customer ID]],Customers!$A$1:$A$1001,Customers!$I$1:$I$1001,,0)</f>
        <v>#NAME?</v>
      </c>
    </row>
    <row r="614" spans="1:16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e">
        <f ca="1">_xlfn.XLOOKUP(C614,Customers!$A$1:$A$1001,Customers!$B$1:$B$1001,,0)</f>
        <v>#NAME?</v>
      </c>
      <c r="G614" s="2" t="e">
        <f ca="1">IF(_xlfn.XLOOKUP(C614,Customers!$A$1:$A$1001,Customers!$C$1:$C$1001,,0)=0,"",_xlfn.XLOOKUP(C614,Customers!$A$1:$A$1001,Customers!$C$1:$C$1001,,0))</f>
        <v>#NAME?</v>
      </c>
      <c r="H614" s="2" t="e">
        <f ca="1">_xlfn.XLOOKUP(C614,Customers!$A$1:$A$1001,Customers!$G$1:$G$1001,,0)</f>
        <v>#NAME?</v>
      </c>
      <c r="I614" t="str">
        <f>INDEX(Products!$A$1:$G$49,MATCH(Orders!$D614,Products!$A$1:$A$49,0),MATCH(Orders!I$1,Products!$A$1:$G$1,0))</f>
        <v>Ara</v>
      </c>
      <c r="J614" t="str">
        <f>INDEX(Products!$A$1:$G$49,MATCH(Orders!$D614,Products!$A$1:$A$49,0),MATCH(Orders!J$1,Products!$A$1:$G$1,0))</f>
        <v>M</v>
      </c>
      <c r="K614" s="4">
        <f>INDEX(Products!$A$1:$G$49,MATCH(Orders!$D614,Products!$A$1:$A$49,0),MATCH(Orders!K$1,Products!$A$1:$G$1,0))</f>
        <v>0.2</v>
      </c>
      <c r="L614" s="5">
        <f>INDEX(Products!$A$1:$G$49,MATCH(Orders!$D614,Products!$A$1:$A$49,0),MATCH(Orders!L$1,Products!$A$1:$G$1,0))</f>
        <v>3.375</v>
      </c>
      <c r="M614" s="5">
        <f t="shared" si="27"/>
        <v>13.5</v>
      </c>
      <c r="N614" t="str">
        <f t="shared" si="28"/>
        <v>Arabica</v>
      </c>
      <c r="O614" t="str">
        <f t="shared" si="29"/>
        <v>Medium</v>
      </c>
      <c r="P614" t="e">
        <f ca="1">_xlfn.XLOOKUP(Orders[[#This Row],[Customer ID]],Customers!$A$1:$A$1001,Customers!$I$1:$I$1001,,0)</f>
        <v>#NAME?</v>
      </c>
    </row>
    <row r="615" spans="1:16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e">
        <f ca="1">_xlfn.XLOOKUP(C615,Customers!$A$1:$A$1001,Customers!$B$1:$B$1001,,0)</f>
        <v>#NAME?</v>
      </c>
      <c r="G615" s="2" t="e">
        <f ca="1">IF(_xlfn.XLOOKUP(C615,Customers!$A$1:$A$1001,Customers!$C$1:$C$1001,,0)=0,"",_xlfn.XLOOKUP(C615,Customers!$A$1:$A$1001,Customers!$C$1:$C$1001,,0))</f>
        <v>#NAME?</v>
      </c>
      <c r="H615" s="2" t="e">
        <f ca="1">_xlfn.XLOOKUP(C615,Customers!$A$1:$A$1001,Customers!$G$1:$G$1001,,0)</f>
        <v>#NAME?</v>
      </c>
      <c r="I615" t="str">
        <f>INDEX(Products!$A$1:$G$49,MATCH(Orders!$D615,Products!$A$1:$A$49,0),MATCH(Orders!I$1,Products!$A$1:$G$1,0))</f>
        <v>Rob</v>
      </c>
      <c r="J615" t="str">
        <f>INDEX(Products!$A$1:$G$49,MATCH(Orders!$D615,Products!$A$1:$A$49,0),MATCH(Orders!J$1,Products!$A$1:$G$1,0))</f>
        <v>M</v>
      </c>
      <c r="K615" s="4">
        <f>INDEX(Products!$A$1:$G$49,MATCH(Orders!$D615,Products!$A$1:$A$49,0),MATCH(Orders!K$1,Products!$A$1:$G$1,0))</f>
        <v>0.5</v>
      </c>
      <c r="L615" s="5">
        <f>INDEX(Products!$A$1:$G$49,MATCH(Orders!$D615,Products!$A$1:$A$49,0),MATCH(Orders!L$1,Products!$A$1:$G$1,0))</f>
        <v>5.97</v>
      </c>
      <c r="M615" s="5">
        <f t="shared" si="27"/>
        <v>5.97</v>
      </c>
      <c r="N615" t="str">
        <f t="shared" si="28"/>
        <v>Robusta</v>
      </c>
      <c r="O615" t="str">
        <f t="shared" si="29"/>
        <v>Medium</v>
      </c>
      <c r="P615" t="e">
        <f ca="1">_xlfn.XLOOKUP(Orders[[#This Row],[Customer ID]],Customers!$A$1:$A$1001,Customers!$I$1:$I$1001,,0)</f>
        <v>#NAME?</v>
      </c>
    </row>
    <row r="616" spans="1:16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e">
        <f ca="1">_xlfn.XLOOKUP(C616,Customers!$A$1:$A$1001,Customers!$B$1:$B$1001,,0)</f>
        <v>#NAME?</v>
      </c>
      <c r="G616" s="2" t="e">
        <f ca="1">IF(_xlfn.XLOOKUP(C616,Customers!$A$1:$A$1001,Customers!$C$1:$C$1001,,0)=0,"",_xlfn.XLOOKUP(C616,Customers!$A$1:$A$1001,Customers!$C$1:$C$1001,,0))</f>
        <v>#NAME?</v>
      </c>
      <c r="H616" s="2" t="e">
        <f ca="1">_xlfn.XLOOKUP(C616,Customers!$A$1:$A$1001,Customers!$G$1:$G$1001,,0)</f>
        <v>#NAME?</v>
      </c>
      <c r="I616" t="str">
        <f>INDEX(Products!$A$1:$G$49,MATCH(Orders!$D616,Products!$A$1:$A$49,0),MATCH(Orders!I$1,Products!$A$1:$G$1,0))</f>
        <v>Rob</v>
      </c>
      <c r="J616" t="str">
        <f>INDEX(Products!$A$1:$G$49,MATCH(Orders!$D616,Products!$A$1:$A$49,0),MATCH(Orders!J$1,Products!$A$1:$G$1,0))</f>
        <v>M</v>
      </c>
      <c r="K616" s="4">
        <f>INDEX(Products!$A$1:$G$49,MATCH(Orders!$D616,Products!$A$1:$A$49,0),MATCH(Orders!K$1,Products!$A$1:$G$1,0))</f>
        <v>0.5</v>
      </c>
      <c r="L616" s="5">
        <f>INDEX(Products!$A$1:$G$49,MATCH(Orders!$D616,Products!$A$1:$A$49,0),MATCH(Orders!L$1,Products!$A$1:$G$1,0))</f>
        <v>5.97</v>
      </c>
      <c r="M616" s="5">
        <f t="shared" si="27"/>
        <v>29.849999999999998</v>
      </c>
      <c r="N616" t="str">
        <f t="shared" si="28"/>
        <v>Robusta</v>
      </c>
      <c r="O616" t="str">
        <f t="shared" si="29"/>
        <v>Medium</v>
      </c>
      <c r="P616" t="e">
        <f ca="1">_xlfn.XLOOKUP(Orders[[#This Row],[Customer ID]],Customers!$A$1:$A$1001,Customers!$I$1:$I$1001,,0)</f>
        <v>#NAME?</v>
      </c>
    </row>
    <row r="617" spans="1:16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e">
        <f ca="1">_xlfn.XLOOKUP(C617,Customers!$A$1:$A$1001,Customers!$B$1:$B$1001,,0)</f>
        <v>#NAME?</v>
      </c>
      <c r="G617" s="2" t="e">
        <f ca="1">IF(_xlfn.XLOOKUP(C617,Customers!$A$1:$A$1001,Customers!$C$1:$C$1001,,0)=0,"",_xlfn.XLOOKUP(C617,Customers!$A$1:$A$1001,Customers!$C$1:$C$1001,,0))</f>
        <v>#NAME?</v>
      </c>
      <c r="H617" s="2" t="e">
        <f ca="1">_xlfn.XLOOKUP(C617,Customers!$A$1:$A$1001,Customers!$G$1:$G$1001,,0)</f>
        <v>#NAME?</v>
      </c>
      <c r="I617" t="str">
        <f>INDEX(Products!$A$1:$G$49,MATCH(Orders!$D617,Products!$A$1:$A$49,0),MATCH(Orders!I$1,Products!$A$1:$G$1,0))</f>
        <v>Lib</v>
      </c>
      <c r="J617" t="str">
        <f>INDEX(Products!$A$1:$G$49,MATCH(Orders!$D617,Products!$A$1:$A$49,0),MATCH(Orders!J$1,Products!$A$1:$G$1,0))</f>
        <v>L</v>
      </c>
      <c r="K617" s="4">
        <f>INDEX(Products!$A$1:$G$49,MATCH(Orders!$D617,Products!$A$1:$A$49,0),MATCH(Orders!K$1,Products!$A$1:$G$1,0))</f>
        <v>2.5</v>
      </c>
      <c r="L617" s="5">
        <f>INDEX(Products!$A$1:$G$49,MATCH(Orders!$D617,Products!$A$1:$A$49,0),MATCH(Orders!L$1,Products!$A$1:$G$1,0))</f>
        <v>36.454999999999998</v>
      </c>
      <c r="M617" s="5">
        <f t="shared" si="27"/>
        <v>72.91</v>
      </c>
      <c r="N617" t="str">
        <f t="shared" si="28"/>
        <v>Liberica</v>
      </c>
      <c r="O617" t="str">
        <f t="shared" si="29"/>
        <v>Light</v>
      </c>
      <c r="P617" t="e">
        <f ca="1">_xlfn.XLOOKUP(Orders[[#This Row],[Customer ID]],Customers!$A$1:$A$1001,Customers!$I$1:$I$1001,,0)</f>
        <v>#NAME?</v>
      </c>
    </row>
    <row r="618" spans="1:16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e">
        <f ca="1">_xlfn.XLOOKUP(C618,Customers!$A$1:$A$1001,Customers!$B$1:$B$1001,,0)</f>
        <v>#NAME?</v>
      </c>
      <c r="G618" s="2" t="e">
        <f ca="1">IF(_xlfn.XLOOKUP(C618,Customers!$A$1:$A$1001,Customers!$C$1:$C$1001,,0)=0,"",_xlfn.XLOOKUP(C618,Customers!$A$1:$A$1001,Customers!$C$1:$C$1001,,0))</f>
        <v>#NAME?</v>
      </c>
      <c r="H618" s="2" t="e">
        <f ca="1">_xlfn.XLOOKUP(C618,Customers!$A$1:$A$1001,Customers!$G$1:$G$1001,,0)</f>
        <v>#NAME?</v>
      </c>
      <c r="I618" t="str">
        <f>INDEX(Products!$A$1:$G$49,MATCH(Orders!$D618,Products!$A$1:$A$49,0),MATCH(Orders!I$1,Products!$A$1:$G$1,0))</f>
        <v>Exc</v>
      </c>
      <c r="J618" t="str">
        <f>INDEX(Products!$A$1:$G$49,MATCH(Orders!$D618,Products!$A$1:$A$49,0),MATCH(Orders!J$1,Products!$A$1:$G$1,0))</f>
        <v>M</v>
      </c>
      <c r="K618" s="4">
        <f>INDEX(Products!$A$1:$G$49,MATCH(Orders!$D618,Products!$A$1:$A$49,0),MATCH(Orders!K$1,Products!$A$1:$G$1,0))</f>
        <v>2.5</v>
      </c>
      <c r="L618" s="5">
        <f>INDEX(Products!$A$1:$G$49,MATCH(Orders!$D618,Products!$A$1:$A$49,0),MATCH(Orders!L$1,Products!$A$1:$G$1,0))</f>
        <v>31.624999999999996</v>
      </c>
      <c r="M618" s="5">
        <f t="shared" si="27"/>
        <v>126.49999999999999</v>
      </c>
      <c r="N618" t="str">
        <f t="shared" si="28"/>
        <v>Excelsa</v>
      </c>
      <c r="O618" t="str">
        <f t="shared" si="29"/>
        <v>Medium</v>
      </c>
      <c r="P618" t="e">
        <f ca="1">_xlfn.XLOOKUP(Orders[[#This Row],[Customer ID]],Customers!$A$1:$A$1001,Customers!$I$1:$I$1001,,0)</f>
        <v>#NAME?</v>
      </c>
    </row>
    <row r="619" spans="1:16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e">
        <f ca="1">_xlfn.XLOOKUP(C619,Customers!$A$1:$A$1001,Customers!$B$1:$B$1001,,0)</f>
        <v>#NAME?</v>
      </c>
      <c r="G619" s="2" t="e">
        <f ca="1">IF(_xlfn.XLOOKUP(C619,Customers!$A$1:$A$1001,Customers!$C$1:$C$1001,,0)=0,"",_xlfn.XLOOKUP(C619,Customers!$A$1:$A$1001,Customers!$C$1:$C$1001,,0))</f>
        <v>#NAME?</v>
      </c>
      <c r="H619" s="2" t="e">
        <f ca="1">_xlfn.XLOOKUP(C619,Customers!$A$1:$A$1001,Customers!$G$1:$G$1001,,0)</f>
        <v>#NAME?</v>
      </c>
      <c r="I619" t="str">
        <f>INDEX(Products!$A$1:$G$49,MATCH(Orders!$D619,Products!$A$1:$A$49,0),MATCH(Orders!I$1,Products!$A$1:$G$1,0))</f>
        <v>Lib</v>
      </c>
      <c r="J619" t="str">
        <f>INDEX(Products!$A$1:$G$49,MATCH(Orders!$D619,Products!$A$1:$A$49,0),MATCH(Orders!J$1,Products!$A$1:$G$1,0))</f>
        <v>M</v>
      </c>
      <c r="K619" s="4">
        <f>INDEX(Products!$A$1:$G$49,MATCH(Orders!$D619,Products!$A$1:$A$49,0),MATCH(Orders!K$1,Products!$A$1:$G$1,0))</f>
        <v>2.5</v>
      </c>
      <c r="L619" s="5">
        <f>INDEX(Products!$A$1:$G$49,MATCH(Orders!$D619,Products!$A$1:$A$49,0),MATCH(Orders!L$1,Products!$A$1:$G$1,0))</f>
        <v>33.464999999999996</v>
      </c>
      <c r="M619" s="5">
        <f t="shared" si="27"/>
        <v>33.464999999999996</v>
      </c>
      <c r="N619" t="str">
        <f t="shared" si="28"/>
        <v>Liberica</v>
      </c>
      <c r="O619" t="str">
        <f t="shared" si="29"/>
        <v>Medium</v>
      </c>
      <c r="P619" t="e">
        <f ca="1">_xlfn.XLOOKUP(Orders[[#This Row],[Customer ID]],Customers!$A$1:$A$1001,Customers!$I$1:$I$1001,,0)</f>
        <v>#NAME?</v>
      </c>
    </row>
    <row r="620" spans="1:16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e">
        <f ca="1">_xlfn.XLOOKUP(C620,Customers!$A$1:$A$1001,Customers!$B$1:$B$1001,,0)</f>
        <v>#NAME?</v>
      </c>
      <c r="G620" s="2" t="e">
        <f ca="1">IF(_xlfn.XLOOKUP(C620,Customers!$A$1:$A$1001,Customers!$C$1:$C$1001,,0)=0,"",_xlfn.XLOOKUP(C620,Customers!$A$1:$A$1001,Customers!$C$1:$C$1001,,0))</f>
        <v>#NAME?</v>
      </c>
      <c r="H620" s="2" t="e">
        <f ca="1">_xlfn.XLOOKUP(C620,Customers!$A$1:$A$1001,Customers!$G$1:$G$1001,,0)</f>
        <v>#NAME?</v>
      </c>
      <c r="I620" t="str">
        <f>INDEX(Products!$A$1:$G$49,MATCH(Orders!$D620,Products!$A$1:$A$49,0),MATCH(Orders!I$1,Products!$A$1:$G$1,0))</f>
        <v>Exc</v>
      </c>
      <c r="J620" t="str">
        <f>INDEX(Products!$A$1:$G$49,MATCH(Orders!$D620,Products!$A$1:$A$49,0),MATCH(Orders!J$1,Products!$A$1:$G$1,0))</f>
        <v>D</v>
      </c>
      <c r="K620" s="4">
        <f>INDEX(Products!$A$1:$G$49,MATCH(Orders!$D620,Products!$A$1:$A$49,0),MATCH(Orders!K$1,Products!$A$1:$G$1,0))</f>
        <v>1</v>
      </c>
      <c r="L620" s="5">
        <f>INDEX(Products!$A$1:$G$49,MATCH(Orders!$D620,Products!$A$1:$A$49,0),MATCH(Orders!L$1,Products!$A$1:$G$1,0))</f>
        <v>12.15</v>
      </c>
      <c r="M620" s="5">
        <f t="shared" si="27"/>
        <v>72.900000000000006</v>
      </c>
      <c r="N620" t="str">
        <f t="shared" si="28"/>
        <v>Excelsa</v>
      </c>
      <c r="O620" t="str">
        <f t="shared" si="29"/>
        <v>Dark</v>
      </c>
      <c r="P620" t="e">
        <f ca="1">_xlfn.XLOOKUP(Orders[[#This Row],[Customer ID]],Customers!$A$1:$A$1001,Customers!$I$1:$I$1001,,0)</f>
        <v>#NAME?</v>
      </c>
    </row>
    <row r="621" spans="1:16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e">
        <f ca="1">_xlfn.XLOOKUP(C621,Customers!$A$1:$A$1001,Customers!$B$1:$B$1001,,0)</f>
        <v>#NAME?</v>
      </c>
      <c r="G621" s="2" t="e">
        <f ca="1">IF(_xlfn.XLOOKUP(C621,Customers!$A$1:$A$1001,Customers!$C$1:$C$1001,,0)=0,"",_xlfn.XLOOKUP(C621,Customers!$A$1:$A$1001,Customers!$C$1:$C$1001,,0))</f>
        <v>#NAME?</v>
      </c>
      <c r="H621" s="2" t="e">
        <f ca="1">_xlfn.XLOOKUP(C621,Customers!$A$1:$A$1001,Customers!$G$1:$G$1001,,0)</f>
        <v>#NAME?</v>
      </c>
      <c r="I621" t="str">
        <f>INDEX(Products!$A$1:$G$49,MATCH(Orders!$D621,Products!$A$1:$A$49,0),MATCH(Orders!I$1,Products!$A$1:$G$1,0))</f>
        <v>Lib</v>
      </c>
      <c r="J621" t="str">
        <f>INDEX(Products!$A$1:$G$49,MATCH(Orders!$D621,Products!$A$1:$A$49,0),MATCH(Orders!J$1,Products!$A$1:$G$1,0))</f>
        <v>D</v>
      </c>
      <c r="K621" s="4">
        <f>INDEX(Products!$A$1:$G$49,MATCH(Orders!$D621,Products!$A$1:$A$49,0),MATCH(Orders!K$1,Products!$A$1:$G$1,0))</f>
        <v>0.5</v>
      </c>
      <c r="L621" s="5">
        <f>INDEX(Products!$A$1:$G$49,MATCH(Orders!$D621,Products!$A$1:$A$49,0),MATCH(Orders!L$1,Products!$A$1:$G$1,0))</f>
        <v>7.77</v>
      </c>
      <c r="M621" s="5">
        <f t="shared" si="27"/>
        <v>15.54</v>
      </c>
      <c r="N621" t="str">
        <f t="shared" si="28"/>
        <v>Liberica</v>
      </c>
      <c r="O621" t="str">
        <f t="shared" si="29"/>
        <v>Dark</v>
      </c>
      <c r="P621" t="e">
        <f ca="1">_xlfn.XLOOKUP(Orders[[#This Row],[Customer ID]],Customers!$A$1:$A$1001,Customers!$I$1:$I$1001,,0)</f>
        <v>#NAME?</v>
      </c>
    </row>
    <row r="622" spans="1:16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e">
        <f ca="1">_xlfn.XLOOKUP(C622,Customers!$A$1:$A$1001,Customers!$B$1:$B$1001,,0)</f>
        <v>#NAME?</v>
      </c>
      <c r="G622" s="2" t="e">
        <f ca="1">IF(_xlfn.XLOOKUP(C622,Customers!$A$1:$A$1001,Customers!$C$1:$C$1001,,0)=0,"",_xlfn.XLOOKUP(C622,Customers!$A$1:$A$1001,Customers!$C$1:$C$1001,,0))</f>
        <v>#NAME?</v>
      </c>
      <c r="H622" s="2" t="e">
        <f ca="1">_xlfn.XLOOKUP(C622,Customers!$A$1:$A$1001,Customers!$G$1:$G$1001,,0)</f>
        <v>#NAME?</v>
      </c>
      <c r="I622" t="str">
        <f>INDEX(Products!$A$1:$G$49,MATCH(Orders!$D622,Products!$A$1:$A$49,0),MATCH(Orders!I$1,Products!$A$1:$G$1,0))</f>
        <v>Ara</v>
      </c>
      <c r="J622" t="str">
        <f>INDEX(Products!$A$1:$G$49,MATCH(Orders!$D622,Products!$A$1:$A$49,0),MATCH(Orders!J$1,Products!$A$1:$G$1,0))</f>
        <v>M</v>
      </c>
      <c r="K622" s="4">
        <f>INDEX(Products!$A$1:$G$49,MATCH(Orders!$D622,Products!$A$1:$A$49,0),MATCH(Orders!K$1,Products!$A$1:$G$1,0))</f>
        <v>0.2</v>
      </c>
      <c r="L622" s="5">
        <f>INDEX(Products!$A$1:$G$49,MATCH(Orders!$D622,Products!$A$1:$A$49,0),MATCH(Orders!L$1,Products!$A$1:$G$1,0))</f>
        <v>3.375</v>
      </c>
      <c r="M622" s="5">
        <f t="shared" si="27"/>
        <v>20.25</v>
      </c>
      <c r="N622" t="str">
        <f t="shared" si="28"/>
        <v>Arabica</v>
      </c>
      <c r="O622" t="str">
        <f t="shared" si="29"/>
        <v>Medium</v>
      </c>
      <c r="P622" t="e">
        <f ca="1">_xlfn.XLOOKUP(Orders[[#This Row],[Customer ID]],Customers!$A$1:$A$1001,Customers!$I$1:$I$1001,,0)</f>
        <v>#NAME?</v>
      </c>
    </row>
    <row r="623" spans="1:16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e">
        <f ca="1">_xlfn.XLOOKUP(C623,Customers!$A$1:$A$1001,Customers!$B$1:$B$1001,,0)</f>
        <v>#NAME?</v>
      </c>
      <c r="G623" s="2" t="e">
        <f ca="1">IF(_xlfn.XLOOKUP(C623,Customers!$A$1:$A$1001,Customers!$C$1:$C$1001,,0)=0,"",_xlfn.XLOOKUP(C623,Customers!$A$1:$A$1001,Customers!$C$1:$C$1001,,0))</f>
        <v>#NAME?</v>
      </c>
      <c r="H623" s="2" t="e">
        <f ca="1">_xlfn.XLOOKUP(C623,Customers!$A$1:$A$1001,Customers!$G$1:$G$1001,,0)</f>
        <v>#NAME?</v>
      </c>
      <c r="I623" t="str">
        <f>INDEX(Products!$A$1:$G$49,MATCH(Orders!$D623,Products!$A$1:$A$49,0),MATCH(Orders!I$1,Products!$A$1:$G$1,0))</f>
        <v>Ara</v>
      </c>
      <c r="J623" t="str">
        <f>INDEX(Products!$A$1:$G$49,MATCH(Orders!$D623,Products!$A$1:$A$49,0),MATCH(Orders!J$1,Products!$A$1:$G$1,0))</f>
        <v>L</v>
      </c>
      <c r="K623" s="4">
        <f>INDEX(Products!$A$1:$G$49,MATCH(Orders!$D623,Products!$A$1:$A$49,0),MATCH(Orders!K$1,Products!$A$1:$G$1,0))</f>
        <v>1</v>
      </c>
      <c r="L623" s="5">
        <f>INDEX(Products!$A$1:$G$49,MATCH(Orders!$D623,Products!$A$1:$A$49,0),MATCH(Orders!L$1,Products!$A$1:$G$1,0))</f>
        <v>12.95</v>
      </c>
      <c r="M623" s="5">
        <f t="shared" si="27"/>
        <v>77.699999999999989</v>
      </c>
      <c r="N623" t="str">
        <f t="shared" si="28"/>
        <v>Arabica</v>
      </c>
      <c r="O623" t="str">
        <f t="shared" si="29"/>
        <v>Light</v>
      </c>
      <c r="P623" t="e">
        <f ca="1">_xlfn.XLOOKUP(Orders[[#This Row],[Customer ID]],Customers!$A$1:$A$1001,Customers!$I$1:$I$1001,,0)</f>
        <v>#NAME?</v>
      </c>
    </row>
    <row r="624" spans="1:16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e">
        <f ca="1">_xlfn.XLOOKUP(C624,Customers!$A$1:$A$1001,Customers!$B$1:$B$1001,,0)</f>
        <v>#NAME?</v>
      </c>
      <c r="G624" s="2" t="e">
        <f ca="1">IF(_xlfn.XLOOKUP(C624,Customers!$A$1:$A$1001,Customers!$C$1:$C$1001,,0)=0,"",_xlfn.XLOOKUP(C624,Customers!$A$1:$A$1001,Customers!$C$1:$C$1001,,0))</f>
        <v>#NAME?</v>
      </c>
      <c r="H624" s="2" t="e">
        <f ca="1">_xlfn.XLOOKUP(C624,Customers!$A$1:$A$1001,Customers!$G$1:$G$1001,,0)</f>
        <v>#NAME?</v>
      </c>
      <c r="I624" t="str">
        <f>INDEX(Products!$A$1:$G$49,MATCH(Orders!$D624,Products!$A$1:$A$49,0),MATCH(Orders!I$1,Products!$A$1:$G$1,0))</f>
        <v>Lib</v>
      </c>
      <c r="J624" t="str">
        <f>INDEX(Products!$A$1:$G$49,MATCH(Orders!$D624,Products!$A$1:$A$49,0),MATCH(Orders!J$1,Products!$A$1:$G$1,0))</f>
        <v>M</v>
      </c>
      <c r="K624" s="4">
        <f>INDEX(Products!$A$1:$G$49,MATCH(Orders!$D624,Products!$A$1:$A$49,0),MATCH(Orders!K$1,Products!$A$1:$G$1,0))</f>
        <v>2.5</v>
      </c>
      <c r="L624" s="5">
        <f>INDEX(Products!$A$1:$G$49,MATCH(Orders!$D624,Products!$A$1:$A$49,0),MATCH(Orders!L$1,Products!$A$1:$G$1,0))</f>
        <v>33.464999999999996</v>
      </c>
      <c r="M624" s="5">
        <f t="shared" si="27"/>
        <v>133.85999999999999</v>
      </c>
      <c r="N624" t="str">
        <f t="shared" si="28"/>
        <v>Liberica</v>
      </c>
      <c r="O624" t="str">
        <f t="shared" si="29"/>
        <v>Medium</v>
      </c>
      <c r="P624" t="e">
        <f ca="1">_xlfn.XLOOKUP(Orders[[#This Row],[Customer ID]],Customers!$A$1:$A$1001,Customers!$I$1:$I$1001,,0)</f>
        <v>#NAME?</v>
      </c>
    </row>
    <row r="625" spans="1:16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e">
        <f ca="1">_xlfn.XLOOKUP(C625,Customers!$A$1:$A$1001,Customers!$B$1:$B$1001,,0)</f>
        <v>#NAME?</v>
      </c>
      <c r="G625" s="2" t="e">
        <f ca="1">IF(_xlfn.XLOOKUP(C625,Customers!$A$1:$A$1001,Customers!$C$1:$C$1001,,0)=0,"",_xlfn.XLOOKUP(C625,Customers!$A$1:$A$1001,Customers!$C$1:$C$1001,,0))</f>
        <v>#NAME?</v>
      </c>
      <c r="H625" s="2" t="e">
        <f ca="1">_xlfn.XLOOKUP(C625,Customers!$A$1:$A$1001,Customers!$G$1:$G$1001,,0)</f>
        <v>#NAME?</v>
      </c>
      <c r="I625" t="str">
        <f>INDEX(Products!$A$1:$G$49,MATCH(Orders!$D625,Products!$A$1:$A$49,0),MATCH(Orders!I$1,Products!$A$1:$G$1,0))</f>
        <v>Exc</v>
      </c>
      <c r="J625" t="str">
        <f>INDEX(Products!$A$1:$G$49,MATCH(Orders!$D625,Products!$A$1:$A$49,0),MATCH(Orders!J$1,Products!$A$1:$G$1,0))</f>
        <v>D</v>
      </c>
      <c r="K625" s="4">
        <f>INDEX(Products!$A$1:$G$49,MATCH(Orders!$D625,Products!$A$1:$A$49,0),MATCH(Orders!K$1,Products!$A$1:$G$1,0))</f>
        <v>1</v>
      </c>
      <c r="L625" s="5">
        <f>INDEX(Products!$A$1:$G$49,MATCH(Orders!$D625,Products!$A$1:$A$49,0),MATCH(Orders!L$1,Products!$A$1:$G$1,0))</f>
        <v>12.15</v>
      </c>
      <c r="M625" s="5">
        <f t="shared" si="27"/>
        <v>12.15</v>
      </c>
      <c r="N625" t="str">
        <f t="shared" si="28"/>
        <v>Excelsa</v>
      </c>
      <c r="O625" t="str">
        <f t="shared" si="29"/>
        <v>Dark</v>
      </c>
      <c r="P625" t="e">
        <f ca="1">_xlfn.XLOOKUP(Orders[[#This Row],[Customer ID]],Customers!$A$1:$A$1001,Customers!$I$1:$I$1001,,0)</f>
        <v>#NAME?</v>
      </c>
    </row>
    <row r="626" spans="1:16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e">
        <f ca="1">_xlfn.XLOOKUP(C626,Customers!$A$1:$A$1001,Customers!$B$1:$B$1001,,0)</f>
        <v>#NAME?</v>
      </c>
      <c r="G626" s="2" t="e">
        <f ca="1">IF(_xlfn.XLOOKUP(C626,Customers!$A$1:$A$1001,Customers!$C$1:$C$1001,,0)=0,"",_xlfn.XLOOKUP(C626,Customers!$A$1:$A$1001,Customers!$C$1:$C$1001,,0))</f>
        <v>#NAME?</v>
      </c>
      <c r="H626" s="2" t="e">
        <f ca="1">_xlfn.XLOOKUP(C626,Customers!$A$1:$A$1001,Customers!$G$1:$G$1001,,0)</f>
        <v>#NAME?</v>
      </c>
      <c r="I626" t="str">
        <f>INDEX(Products!$A$1:$G$49,MATCH(Orders!$D626,Products!$A$1:$A$49,0),MATCH(Orders!I$1,Products!$A$1:$G$1,0))</f>
        <v>Exc</v>
      </c>
      <c r="J626" t="str">
        <f>INDEX(Products!$A$1:$G$49,MATCH(Orders!$D626,Products!$A$1:$A$49,0),MATCH(Orders!J$1,Products!$A$1:$G$1,0))</f>
        <v>M</v>
      </c>
      <c r="K626" s="4">
        <f>INDEX(Products!$A$1:$G$49,MATCH(Orders!$D626,Products!$A$1:$A$49,0),MATCH(Orders!K$1,Products!$A$1:$G$1,0))</f>
        <v>2.5</v>
      </c>
      <c r="L626" s="5">
        <f>INDEX(Products!$A$1:$G$49,MATCH(Orders!$D626,Products!$A$1:$A$49,0),MATCH(Orders!L$1,Products!$A$1:$G$1,0))</f>
        <v>31.624999999999996</v>
      </c>
      <c r="M626" s="5">
        <f t="shared" si="27"/>
        <v>63.249999999999993</v>
      </c>
      <c r="N626" t="str">
        <f t="shared" si="28"/>
        <v>Excelsa</v>
      </c>
      <c r="O626" t="str">
        <f t="shared" si="29"/>
        <v>Medium</v>
      </c>
      <c r="P626" t="e">
        <f ca="1">_xlfn.XLOOKUP(Orders[[#This Row],[Customer ID]],Customers!$A$1:$A$1001,Customers!$I$1:$I$1001,,0)</f>
        <v>#NAME?</v>
      </c>
    </row>
    <row r="627" spans="1:16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e">
        <f ca="1">_xlfn.XLOOKUP(C627,Customers!$A$1:$A$1001,Customers!$B$1:$B$1001,,0)</f>
        <v>#NAME?</v>
      </c>
      <c r="G627" s="2" t="e">
        <f ca="1">IF(_xlfn.XLOOKUP(C627,Customers!$A$1:$A$1001,Customers!$C$1:$C$1001,,0)=0,"",_xlfn.XLOOKUP(C627,Customers!$A$1:$A$1001,Customers!$C$1:$C$1001,,0))</f>
        <v>#NAME?</v>
      </c>
      <c r="H627" s="2" t="e">
        <f ca="1">_xlfn.XLOOKUP(C627,Customers!$A$1:$A$1001,Customers!$G$1:$G$1001,,0)</f>
        <v>#NAME?</v>
      </c>
      <c r="I627" t="str">
        <f>INDEX(Products!$A$1:$G$49,MATCH(Orders!$D627,Products!$A$1:$A$49,0),MATCH(Orders!I$1,Products!$A$1:$G$1,0))</f>
        <v>Rob</v>
      </c>
      <c r="J627" t="str">
        <f>INDEX(Products!$A$1:$G$49,MATCH(Orders!$D627,Products!$A$1:$A$49,0),MATCH(Orders!J$1,Products!$A$1:$G$1,0))</f>
        <v>L</v>
      </c>
      <c r="K627" s="4">
        <f>INDEX(Products!$A$1:$G$49,MATCH(Orders!$D627,Products!$A$1:$A$49,0),MATCH(Orders!K$1,Products!$A$1:$G$1,0))</f>
        <v>0.5</v>
      </c>
      <c r="L627" s="5">
        <f>INDEX(Products!$A$1:$G$49,MATCH(Orders!$D627,Products!$A$1:$A$49,0),MATCH(Orders!L$1,Products!$A$1:$G$1,0))</f>
        <v>7.169999999999999</v>
      </c>
      <c r="M627" s="5">
        <f t="shared" si="27"/>
        <v>35.849999999999994</v>
      </c>
      <c r="N627" t="str">
        <f t="shared" si="28"/>
        <v>Robusta</v>
      </c>
      <c r="O627" t="str">
        <f t="shared" si="29"/>
        <v>Light</v>
      </c>
      <c r="P627" t="e">
        <f ca="1">_xlfn.XLOOKUP(Orders[[#This Row],[Customer ID]],Customers!$A$1:$A$1001,Customers!$I$1:$I$1001,,0)</f>
        <v>#NAME?</v>
      </c>
    </row>
    <row r="628" spans="1:16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e">
        <f ca="1">_xlfn.XLOOKUP(C628,Customers!$A$1:$A$1001,Customers!$B$1:$B$1001,,0)</f>
        <v>#NAME?</v>
      </c>
      <c r="G628" s="2" t="e">
        <f ca="1">IF(_xlfn.XLOOKUP(C628,Customers!$A$1:$A$1001,Customers!$C$1:$C$1001,,0)=0,"",_xlfn.XLOOKUP(C628,Customers!$A$1:$A$1001,Customers!$C$1:$C$1001,,0))</f>
        <v>#NAME?</v>
      </c>
      <c r="H628" s="2" t="e">
        <f ca="1">_xlfn.XLOOKUP(C628,Customers!$A$1:$A$1001,Customers!$G$1:$G$1001,,0)</f>
        <v>#NAME?</v>
      </c>
      <c r="I628" t="str">
        <f>INDEX(Products!$A$1:$G$49,MATCH(Orders!$D628,Products!$A$1:$A$49,0),MATCH(Orders!I$1,Products!$A$1:$G$1,0))</f>
        <v>Ara</v>
      </c>
      <c r="J628" t="str">
        <f>INDEX(Products!$A$1:$G$49,MATCH(Orders!$D628,Products!$A$1:$A$49,0),MATCH(Orders!J$1,Products!$A$1:$G$1,0))</f>
        <v>M</v>
      </c>
      <c r="K628" s="4">
        <f>INDEX(Products!$A$1:$G$49,MATCH(Orders!$D628,Products!$A$1:$A$49,0),MATCH(Orders!K$1,Products!$A$1:$G$1,0))</f>
        <v>2.5</v>
      </c>
      <c r="L628" s="5">
        <f>INDEX(Products!$A$1:$G$49,MATCH(Orders!$D628,Products!$A$1:$A$49,0),MATCH(Orders!L$1,Products!$A$1:$G$1,0))</f>
        <v>25.874999999999996</v>
      </c>
      <c r="M628" s="5">
        <f t="shared" si="27"/>
        <v>77.624999999999986</v>
      </c>
      <c r="N628" t="str">
        <f t="shared" si="28"/>
        <v>Arabica</v>
      </c>
      <c r="O628" t="str">
        <f t="shared" si="29"/>
        <v>Medium</v>
      </c>
      <c r="P628" t="e">
        <f ca="1">_xlfn.XLOOKUP(Orders[[#This Row],[Customer ID]],Customers!$A$1:$A$1001,Customers!$I$1:$I$1001,,0)</f>
        <v>#NAME?</v>
      </c>
    </row>
    <row r="629" spans="1:16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e">
        <f ca="1">_xlfn.XLOOKUP(C629,Customers!$A$1:$A$1001,Customers!$B$1:$B$1001,,0)</f>
        <v>#NAME?</v>
      </c>
      <c r="G629" s="2" t="e">
        <f ca="1">IF(_xlfn.XLOOKUP(C629,Customers!$A$1:$A$1001,Customers!$C$1:$C$1001,,0)=0,"",_xlfn.XLOOKUP(C629,Customers!$A$1:$A$1001,Customers!$C$1:$C$1001,,0))</f>
        <v>#NAME?</v>
      </c>
      <c r="H629" s="2" t="e">
        <f ca="1">_xlfn.XLOOKUP(C629,Customers!$A$1:$A$1001,Customers!$G$1:$G$1001,,0)</f>
        <v>#NAME?</v>
      </c>
      <c r="I629" t="str">
        <f>INDEX(Products!$A$1:$G$49,MATCH(Orders!$D629,Products!$A$1:$A$49,0),MATCH(Orders!I$1,Products!$A$1:$G$1,0))</f>
        <v>Exc</v>
      </c>
      <c r="J629" t="str">
        <f>INDEX(Products!$A$1:$G$49,MATCH(Orders!$D629,Products!$A$1:$A$49,0),MATCH(Orders!J$1,Products!$A$1:$G$1,0))</f>
        <v>M</v>
      </c>
      <c r="K629" s="4">
        <f>INDEX(Products!$A$1:$G$49,MATCH(Orders!$D629,Products!$A$1:$A$49,0),MATCH(Orders!K$1,Products!$A$1:$G$1,0))</f>
        <v>2.5</v>
      </c>
      <c r="L629" s="5">
        <f>INDEX(Products!$A$1:$G$49,MATCH(Orders!$D629,Products!$A$1:$A$49,0),MATCH(Orders!L$1,Products!$A$1:$G$1,0))</f>
        <v>31.624999999999996</v>
      </c>
      <c r="M629" s="5">
        <f t="shared" si="27"/>
        <v>63.249999999999993</v>
      </c>
      <c r="N629" t="str">
        <f t="shared" si="28"/>
        <v>Excelsa</v>
      </c>
      <c r="O629" t="str">
        <f t="shared" si="29"/>
        <v>Medium</v>
      </c>
      <c r="P629" t="e">
        <f ca="1">_xlfn.XLOOKUP(Orders[[#This Row],[Customer ID]],Customers!$A$1:$A$1001,Customers!$I$1:$I$1001,,0)</f>
        <v>#NAME?</v>
      </c>
    </row>
    <row r="630" spans="1:16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e">
        <f ca="1">_xlfn.XLOOKUP(C630,Customers!$A$1:$A$1001,Customers!$B$1:$B$1001,,0)</f>
        <v>#NAME?</v>
      </c>
      <c r="G630" s="2" t="e">
        <f ca="1">IF(_xlfn.XLOOKUP(C630,Customers!$A$1:$A$1001,Customers!$C$1:$C$1001,,0)=0,"",_xlfn.XLOOKUP(C630,Customers!$A$1:$A$1001,Customers!$C$1:$C$1001,,0))</f>
        <v>#NAME?</v>
      </c>
      <c r="H630" s="2" t="e">
        <f ca="1">_xlfn.XLOOKUP(C630,Customers!$A$1:$A$1001,Customers!$G$1:$G$1001,,0)</f>
        <v>#NAME?</v>
      </c>
      <c r="I630" t="str">
        <f>INDEX(Products!$A$1:$G$49,MATCH(Orders!$D630,Products!$A$1:$A$49,0),MATCH(Orders!I$1,Products!$A$1:$G$1,0))</f>
        <v>Exc</v>
      </c>
      <c r="J630" t="str">
        <f>INDEX(Products!$A$1:$G$49,MATCH(Orders!$D630,Products!$A$1:$A$49,0),MATCH(Orders!J$1,Products!$A$1:$G$1,0))</f>
        <v>L</v>
      </c>
      <c r="K630" s="4">
        <f>INDEX(Products!$A$1:$G$49,MATCH(Orders!$D630,Products!$A$1:$A$49,0),MATCH(Orders!K$1,Products!$A$1:$G$1,0))</f>
        <v>0.2</v>
      </c>
      <c r="L630" s="5">
        <f>INDEX(Products!$A$1:$G$49,MATCH(Orders!$D630,Products!$A$1:$A$49,0),MATCH(Orders!L$1,Products!$A$1:$G$1,0))</f>
        <v>4.4550000000000001</v>
      </c>
      <c r="M630" s="5">
        <f t="shared" si="27"/>
        <v>26.73</v>
      </c>
      <c r="N630" t="str">
        <f t="shared" si="28"/>
        <v>Excelsa</v>
      </c>
      <c r="O630" t="str">
        <f t="shared" si="29"/>
        <v>Light</v>
      </c>
      <c r="P630" t="e">
        <f ca="1">_xlfn.XLOOKUP(Orders[[#This Row],[Customer ID]],Customers!$A$1:$A$1001,Customers!$I$1:$I$1001,,0)</f>
        <v>#NAME?</v>
      </c>
    </row>
    <row r="631" spans="1:16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e">
        <f ca="1">_xlfn.XLOOKUP(C631,Customers!$A$1:$A$1001,Customers!$B$1:$B$1001,,0)</f>
        <v>#NAME?</v>
      </c>
      <c r="G631" s="2" t="e">
        <f ca="1">IF(_xlfn.XLOOKUP(C631,Customers!$A$1:$A$1001,Customers!$C$1:$C$1001,,0)=0,"",_xlfn.XLOOKUP(C631,Customers!$A$1:$A$1001,Customers!$C$1:$C$1001,,0))</f>
        <v>#NAME?</v>
      </c>
      <c r="H631" s="2" t="e">
        <f ca="1">_xlfn.XLOOKUP(C631,Customers!$A$1:$A$1001,Customers!$G$1:$G$1001,,0)</f>
        <v>#NAME?</v>
      </c>
      <c r="I631" t="str">
        <f>INDEX(Products!$A$1:$G$49,MATCH(Orders!$D631,Products!$A$1:$A$49,0),MATCH(Orders!I$1,Products!$A$1:$G$1,0))</f>
        <v>Lib</v>
      </c>
      <c r="J631" t="str">
        <f>INDEX(Products!$A$1:$G$49,MATCH(Orders!$D631,Products!$A$1:$A$49,0),MATCH(Orders!J$1,Products!$A$1:$G$1,0))</f>
        <v>D</v>
      </c>
      <c r="K631" s="4">
        <f>INDEX(Products!$A$1:$G$49,MATCH(Orders!$D631,Products!$A$1:$A$49,0),MATCH(Orders!K$1,Products!$A$1:$G$1,0))</f>
        <v>0.5</v>
      </c>
      <c r="L631" s="5">
        <f>INDEX(Products!$A$1:$G$49,MATCH(Orders!$D631,Products!$A$1:$A$49,0),MATCH(Orders!L$1,Products!$A$1:$G$1,0))</f>
        <v>7.77</v>
      </c>
      <c r="M631" s="5">
        <f t="shared" si="27"/>
        <v>31.08</v>
      </c>
      <c r="N631" t="str">
        <f t="shared" si="28"/>
        <v>Liberica</v>
      </c>
      <c r="O631" t="str">
        <f t="shared" si="29"/>
        <v>Dark</v>
      </c>
      <c r="P631" t="e">
        <f ca="1">_xlfn.XLOOKUP(Orders[[#This Row],[Customer ID]],Customers!$A$1:$A$1001,Customers!$I$1:$I$1001,,0)</f>
        <v>#NAME?</v>
      </c>
    </row>
    <row r="632" spans="1:16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e">
        <f ca="1">_xlfn.XLOOKUP(C632,Customers!$A$1:$A$1001,Customers!$B$1:$B$1001,,0)</f>
        <v>#NAME?</v>
      </c>
      <c r="G632" s="2" t="e">
        <f ca="1">IF(_xlfn.XLOOKUP(C632,Customers!$A$1:$A$1001,Customers!$C$1:$C$1001,,0)=0,"",_xlfn.XLOOKUP(C632,Customers!$A$1:$A$1001,Customers!$C$1:$C$1001,,0))</f>
        <v>#NAME?</v>
      </c>
      <c r="H632" s="2" t="e">
        <f ca="1">_xlfn.XLOOKUP(C632,Customers!$A$1:$A$1001,Customers!$G$1:$G$1001,,0)</f>
        <v>#NAME?</v>
      </c>
      <c r="I632" t="str">
        <f>INDEX(Products!$A$1:$G$49,MATCH(Orders!$D632,Products!$A$1:$A$49,0),MATCH(Orders!I$1,Products!$A$1:$G$1,0))</f>
        <v>Ara</v>
      </c>
      <c r="J632" t="str">
        <f>INDEX(Products!$A$1:$G$49,MATCH(Orders!$D632,Products!$A$1:$A$49,0),MATCH(Orders!J$1,Products!$A$1:$G$1,0))</f>
        <v>D</v>
      </c>
      <c r="K632" s="4">
        <f>INDEX(Products!$A$1:$G$49,MATCH(Orders!$D632,Products!$A$1:$A$49,0),MATCH(Orders!K$1,Products!$A$1:$G$1,0))</f>
        <v>0.2</v>
      </c>
      <c r="L632" s="5">
        <f>INDEX(Products!$A$1:$G$49,MATCH(Orders!$D632,Products!$A$1:$A$49,0),MATCH(Orders!L$1,Products!$A$1:$G$1,0))</f>
        <v>2.9849999999999999</v>
      </c>
      <c r="M632" s="5">
        <f t="shared" si="27"/>
        <v>2.9849999999999999</v>
      </c>
      <c r="N632" t="str">
        <f t="shared" si="28"/>
        <v>Arabica</v>
      </c>
      <c r="O632" t="str">
        <f t="shared" si="29"/>
        <v>Dark</v>
      </c>
      <c r="P632" t="e">
        <f ca="1">_xlfn.XLOOKUP(Orders[[#This Row],[Customer ID]],Customers!$A$1:$A$1001,Customers!$I$1:$I$1001,,0)</f>
        <v>#NAME?</v>
      </c>
    </row>
    <row r="633" spans="1:16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e">
        <f ca="1">_xlfn.XLOOKUP(C633,Customers!$A$1:$A$1001,Customers!$B$1:$B$1001,,0)</f>
        <v>#NAME?</v>
      </c>
      <c r="G633" s="2" t="e">
        <f ca="1">IF(_xlfn.XLOOKUP(C633,Customers!$A$1:$A$1001,Customers!$C$1:$C$1001,,0)=0,"",_xlfn.XLOOKUP(C633,Customers!$A$1:$A$1001,Customers!$C$1:$C$1001,,0))</f>
        <v>#NAME?</v>
      </c>
      <c r="H633" s="2" t="e">
        <f ca="1">_xlfn.XLOOKUP(C633,Customers!$A$1:$A$1001,Customers!$G$1:$G$1001,,0)</f>
        <v>#NAME?</v>
      </c>
      <c r="I633" t="str">
        <f>INDEX(Products!$A$1:$G$49,MATCH(Orders!$D633,Products!$A$1:$A$49,0),MATCH(Orders!I$1,Products!$A$1:$G$1,0))</f>
        <v>Rob</v>
      </c>
      <c r="J633" t="str">
        <f>INDEX(Products!$A$1:$G$49,MATCH(Orders!$D633,Products!$A$1:$A$49,0),MATCH(Orders!J$1,Products!$A$1:$G$1,0))</f>
        <v>D</v>
      </c>
      <c r="K633" s="4">
        <f>INDEX(Products!$A$1:$G$49,MATCH(Orders!$D633,Products!$A$1:$A$49,0),MATCH(Orders!K$1,Products!$A$1:$G$1,0))</f>
        <v>2.5</v>
      </c>
      <c r="L633" s="5">
        <f>INDEX(Products!$A$1:$G$49,MATCH(Orders!$D633,Products!$A$1:$A$49,0),MATCH(Orders!L$1,Products!$A$1:$G$1,0))</f>
        <v>20.584999999999997</v>
      </c>
      <c r="M633" s="5">
        <f t="shared" si="27"/>
        <v>102.92499999999998</v>
      </c>
      <c r="N633" t="str">
        <f t="shared" si="28"/>
        <v>Robusta</v>
      </c>
      <c r="O633" t="str">
        <f t="shared" si="29"/>
        <v>Dark</v>
      </c>
      <c r="P633" t="e">
        <f ca="1">_xlfn.XLOOKUP(Orders[[#This Row],[Customer ID]],Customers!$A$1:$A$1001,Customers!$I$1:$I$1001,,0)</f>
        <v>#NAME?</v>
      </c>
    </row>
    <row r="634" spans="1:16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e">
        <f ca="1">_xlfn.XLOOKUP(C634,Customers!$A$1:$A$1001,Customers!$B$1:$B$1001,,0)</f>
        <v>#NAME?</v>
      </c>
      <c r="G634" s="2" t="e">
        <f ca="1">IF(_xlfn.XLOOKUP(C634,Customers!$A$1:$A$1001,Customers!$C$1:$C$1001,,0)=0,"",_xlfn.XLOOKUP(C634,Customers!$A$1:$A$1001,Customers!$C$1:$C$1001,,0))</f>
        <v>#NAME?</v>
      </c>
      <c r="H634" s="2" t="e">
        <f ca="1">_xlfn.XLOOKUP(C634,Customers!$A$1:$A$1001,Customers!$G$1:$G$1001,,0)</f>
        <v>#NAME?</v>
      </c>
      <c r="I634" t="str">
        <f>INDEX(Products!$A$1:$G$49,MATCH(Orders!$D634,Products!$A$1:$A$49,0),MATCH(Orders!I$1,Products!$A$1:$G$1,0))</f>
        <v>Exc</v>
      </c>
      <c r="J634" t="str">
        <f>INDEX(Products!$A$1:$G$49,MATCH(Orders!$D634,Products!$A$1:$A$49,0),MATCH(Orders!J$1,Products!$A$1:$G$1,0))</f>
        <v>L</v>
      </c>
      <c r="K634" s="4">
        <f>INDEX(Products!$A$1:$G$49,MATCH(Orders!$D634,Products!$A$1:$A$49,0),MATCH(Orders!K$1,Products!$A$1:$G$1,0))</f>
        <v>0.5</v>
      </c>
      <c r="L634" s="5">
        <f>INDEX(Products!$A$1:$G$49,MATCH(Orders!$D634,Products!$A$1:$A$49,0),MATCH(Orders!L$1,Products!$A$1:$G$1,0))</f>
        <v>8.91</v>
      </c>
      <c r="M634" s="5">
        <f t="shared" si="27"/>
        <v>35.64</v>
      </c>
      <c r="N634" t="str">
        <f t="shared" si="28"/>
        <v>Excelsa</v>
      </c>
      <c r="O634" t="str">
        <f t="shared" si="29"/>
        <v>Light</v>
      </c>
      <c r="P634" t="e">
        <f ca="1">_xlfn.XLOOKUP(Orders[[#This Row],[Customer ID]],Customers!$A$1:$A$1001,Customers!$I$1:$I$1001,,0)</f>
        <v>#NAME?</v>
      </c>
    </row>
    <row r="635" spans="1:16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e">
        <f ca="1">_xlfn.XLOOKUP(C635,Customers!$A$1:$A$1001,Customers!$B$1:$B$1001,,0)</f>
        <v>#NAME?</v>
      </c>
      <c r="G635" s="2" t="e">
        <f ca="1">IF(_xlfn.XLOOKUP(C635,Customers!$A$1:$A$1001,Customers!$C$1:$C$1001,,0)=0,"",_xlfn.XLOOKUP(C635,Customers!$A$1:$A$1001,Customers!$C$1:$C$1001,,0))</f>
        <v>#NAME?</v>
      </c>
      <c r="H635" s="2" t="e">
        <f ca="1">_xlfn.XLOOKUP(C635,Customers!$A$1:$A$1001,Customers!$G$1:$G$1001,,0)</f>
        <v>#NAME?</v>
      </c>
      <c r="I635" t="str">
        <f>INDEX(Products!$A$1:$G$49,MATCH(Orders!$D635,Products!$A$1:$A$49,0),MATCH(Orders!I$1,Products!$A$1:$G$1,0))</f>
        <v>Rob</v>
      </c>
      <c r="J635" t="str">
        <f>INDEX(Products!$A$1:$G$49,MATCH(Orders!$D635,Products!$A$1:$A$49,0),MATCH(Orders!J$1,Products!$A$1:$G$1,0))</f>
        <v>L</v>
      </c>
      <c r="K635" s="4">
        <f>INDEX(Products!$A$1:$G$49,MATCH(Orders!$D635,Products!$A$1:$A$49,0),MATCH(Orders!K$1,Products!$A$1:$G$1,0))</f>
        <v>1</v>
      </c>
      <c r="L635" s="5">
        <f>INDEX(Products!$A$1:$G$49,MATCH(Orders!$D635,Products!$A$1:$A$49,0),MATCH(Orders!L$1,Products!$A$1:$G$1,0))</f>
        <v>11.95</v>
      </c>
      <c r="M635" s="5">
        <f t="shared" si="27"/>
        <v>47.8</v>
      </c>
      <c r="N635" t="str">
        <f t="shared" si="28"/>
        <v>Robusta</v>
      </c>
      <c r="O635" t="str">
        <f t="shared" si="29"/>
        <v>Light</v>
      </c>
      <c r="P635" t="e">
        <f ca="1">_xlfn.XLOOKUP(Orders[[#This Row],[Customer ID]],Customers!$A$1:$A$1001,Customers!$I$1:$I$1001,,0)</f>
        <v>#NAME?</v>
      </c>
    </row>
    <row r="636" spans="1:16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e">
        <f ca="1">_xlfn.XLOOKUP(C636,Customers!$A$1:$A$1001,Customers!$B$1:$B$1001,,0)</f>
        <v>#NAME?</v>
      </c>
      <c r="G636" s="2" t="e">
        <f ca="1">IF(_xlfn.XLOOKUP(C636,Customers!$A$1:$A$1001,Customers!$C$1:$C$1001,,0)=0,"",_xlfn.XLOOKUP(C636,Customers!$A$1:$A$1001,Customers!$C$1:$C$1001,,0))</f>
        <v>#NAME?</v>
      </c>
      <c r="H636" s="2" t="e">
        <f ca="1">_xlfn.XLOOKUP(C636,Customers!$A$1:$A$1001,Customers!$G$1:$G$1001,,0)</f>
        <v>#NAME?</v>
      </c>
      <c r="I636" t="str">
        <f>INDEX(Products!$A$1:$G$49,MATCH(Orders!$D636,Products!$A$1:$A$49,0),MATCH(Orders!I$1,Products!$A$1:$G$1,0))</f>
        <v>Lib</v>
      </c>
      <c r="J636" t="str">
        <f>INDEX(Products!$A$1:$G$49,MATCH(Orders!$D636,Products!$A$1:$A$49,0),MATCH(Orders!J$1,Products!$A$1:$G$1,0))</f>
        <v>M</v>
      </c>
      <c r="K636" s="4">
        <f>INDEX(Products!$A$1:$G$49,MATCH(Orders!$D636,Products!$A$1:$A$49,0),MATCH(Orders!K$1,Products!$A$1:$G$1,0))</f>
        <v>1</v>
      </c>
      <c r="L636" s="5">
        <f>INDEX(Products!$A$1:$G$49,MATCH(Orders!$D636,Products!$A$1:$A$49,0),MATCH(Orders!L$1,Products!$A$1:$G$1,0))</f>
        <v>14.55</v>
      </c>
      <c r="M636" s="5">
        <f t="shared" si="27"/>
        <v>43.650000000000006</v>
      </c>
      <c r="N636" t="str">
        <f t="shared" si="28"/>
        <v>Liberica</v>
      </c>
      <c r="O636" t="str">
        <f t="shared" si="29"/>
        <v>Medium</v>
      </c>
      <c r="P636" t="e">
        <f ca="1">_xlfn.XLOOKUP(Orders[[#This Row],[Customer ID]],Customers!$A$1:$A$1001,Customers!$I$1:$I$1001,,0)</f>
        <v>#NAME?</v>
      </c>
    </row>
    <row r="637" spans="1:16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e">
        <f ca="1">_xlfn.XLOOKUP(C637,Customers!$A$1:$A$1001,Customers!$B$1:$B$1001,,0)</f>
        <v>#NAME?</v>
      </c>
      <c r="G637" s="2" t="e">
        <f ca="1">IF(_xlfn.XLOOKUP(C637,Customers!$A$1:$A$1001,Customers!$C$1:$C$1001,,0)=0,"",_xlfn.XLOOKUP(C637,Customers!$A$1:$A$1001,Customers!$C$1:$C$1001,,0))</f>
        <v>#NAME?</v>
      </c>
      <c r="H637" s="2" t="e">
        <f ca="1">_xlfn.XLOOKUP(C637,Customers!$A$1:$A$1001,Customers!$G$1:$G$1001,,0)</f>
        <v>#NAME?</v>
      </c>
      <c r="I637" t="str">
        <f>INDEX(Products!$A$1:$G$49,MATCH(Orders!$D637,Products!$A$1:$A$49,0),MATCH(Orders!I$1,Products!$A$1:$G$1,0))</f>
        <v>Exc</v>
      </c>
      <c r="J637" t="str">
        <f>INDEX(Products!$A$1:$G$49,MATCH(Orders!$D637,Products!$A$1:$A$49,0),MATCH(Orders!J$1,Products!$A$1:$G$1,0))</f>
        <v>L</v>
      </c>
      <c r="K637" s="4">
        <f>INDEX(Products!$A$1:$G$49,MATCH(Orders!$D637,Products!$A$1:$A$49,0),MATCH(Orders!K$1,Products!$A$1:$G$1,0))</f>
        <v>0.5</v>
      </c>
      <c r="L637" s="5">
        <f>INDEX(Products!$A$1:$G$49,MATCH(Orders!$D637,Products!$A$1:$A$49,0),MATCH(Orders!L$1,Products!$A$1:$G$1,0))</f>
        <v>8.91</v>
      </c>
      <c r="M637" s="5">
        <f t="shared" si="27"/>
        <v>35.64</v>
      </c>
      <c r="N637" t="str">
        <f t="shared" si="28"/>
        <v>Excelsa</v>
      </c>
      <c r="O637" t="str">
        <f t="shared" si="29"/>
        <v>Light</v>
      </c>
      <c r="P637" t="e">
        <f ca="1">_xlfn.XLOOKUP(Orders[[#This Row],[Customer ID]],Customers!$A$1:$A$1001,Customers!$I$1:$I$1001,,0)</f>
        <v>#NAME?</v>
      </c>
    </row>
    <row r="638" spans="1:16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e">
        <f ca="1">_xlfn.XLOOKUP(C638,Customers!$A$1:$A$1001,Customers!$B$1:$B$1001,,0)</f>
        <v>#NAME?</v>
      </c>
      <c r="G638" s="2" t="e">
        <f ca="1">IF(_xlfn.XLOOKUP(C638,Customers!$A$1:$A$1001,Customers!$C$1:$C$1001,,0)=0,"",_xlfn.XLOOKUP(C638,Customers!$A$1:$A$1001,Customers!$C$1:$C$1001,,0))</f>
        <v>#NAME?</v>
      </c>
      <c r="H638" s="2" t="e">
        <f ca="1">_xlfn.XLOOKUP(C638,Customers!$A$1:$A$1001,Customers!$G$1:$G$1001,,0)</f>
        <v>#NAME?</v>
      </c>
      <c r="I638" t="str">
        <f>INDEX(Products!$A$1:$G$49,MATCH(Orders!$D638,Products!$A$1:$A$49,0),MATCH(Orders!I$1,Products!$A$1:$G$1,0))</f>
        <v>Lib</v>
      </c>
      <c r="J638" t="str">
        <f>INDEX(Products!$A$1:$G$49,MATCH(Orders!$D638,Products!$A$1:$A$49,0),MATCH(Orders!J$1,Products!$A$1:$G$1,0))</f>
        <v>L</v>
      </c>
      <c r="K638" s="4">
        <f>INDEX(Products!$A$1:$G$49,MATCH(Orders!$D638,Products!$A$1:$A$49,0),MATCH(Orders!K$1,Products!$A$1:$G$1,0))</f>
        <v>1</v>
      </c>
      <c r="L638" s="5">
        <f>INDEX(Products!$A$1:$G$49,MATCH(Orders!$D638,Products!$A$1:$A$49,0),MATCH(Orders!L$1,Products!$A$1:$G$1,0))</f>
        <v>15.85</v>
      </c>
      <c r="M638" s="5">
        <f t="shared" si="27"/>
        <v>95.1</v>
      </c>
      <c r="N638" t="str">
        <f t="shared" si="28"/>
        <v>Liberica</v>
      </c>
      <c r="O638" t="str">
        <f t="shared" si="29"/>
        <v>Light</v>
      </c>
      <c r="P638" t="e">
        <f ca="1">_xlfn.XLOOKUP(Orders[[#This Row],[Customer ID]],Customers!$A$1:$A$1001,Customers!$I$1:$I$1001,,0)</f>
        <v>#NAME?</v>
      </c>
    </row>
    <row r="639" spans="1:16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e">
        <f ca="1">_xlfn.XLOOKUP(C639,Customers!$A$1:$A$1001,Customers!$B$1:$B$1001,,0)</f>
        <v>#NAME?</v>
      </c>
      <c r="G639" s="2" t="e">
        <f ca="1">IF(_xlfn.XLOOKUP(C639,Customers!$A$1:$A$1001,Customers!$C$1:$C$1001,,0)=0,"",_xlfn.XLOOKUP(C639,Customers!$A$1:$A$1001,Customers!$C$1:$C$1001,,0))</f>
        <v>#NAME?</v>
      </c>
      <c r="H639" s="2" t="e">
        <f ca="1">_xlfn.XLOOKUP(C639,Customers!$A$1:$A$1001,Customers!$G$1:$G$1001,,0)</f>
        <v>#NAME?</v>
      </c>
      <c r="I639" t="str">
        <f>INDEX(Products!$A$1:$G$49,MATCH(Orders!$D639,Products!$A$1:$A$49,0),MATCH(Orders!I$1,Products!$A$1:$G$1,0))</f>
        <v>Exc</v>
      </c>
      <c r="J639" t="str">
        <f>INDEX(Products!$A$1:$G$49,MATCH(Orders!$D639,Products!$A$1:$A$49,0),MATCH(Orders!J$1,Products!$A$1:$G$1,0))</f>
        <v>M</v>
      </c>
      <c r="K639" s="4">
        <f>INDEX(Products!$A$1:$G$49,MATCH(Orders!$D639,Products!$A$1:$A$49,0),MATCH(Orders!K$1,Products!$A$1:$G$1,0))</f>
        <v>2.5</v>
      </c>
      <c r="L639" s="5">
        <f>INDEX(Products!$A$1:$G$49,MATCH(Orders!$D639,Products!$A$1:$A$49,0),MATCH(Orders!L$1,Products!$A$1:$G$1,0))</f>
        <v>31.624999999999996</v>
      </c>
      <c r="M639" s="5">
        <f t="shared" si="27"/>
        <v>31.624999999999996</v>
      </c>
      <c r="N639" t="str">
        <f t="shared" si="28"/>
        <v>Excelsa</v>
      </c>
      <c r="O639" t="str">
        <f t="shared" si="29"/>
        <v>Medium</v>
      </c>
      <c r="P639" t="e">
        <f ca="1">_xlfn.XLOOKUP(Orders[[#This Row],[Customer ID]],Customers!$A$1:$A$1001,Customers!$I$1:$I$1001,,0)</f>
        <v>#NAME?</v>
      </c>
    </row>
    <row r="640" spans="1:16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e">
        <f ca="1">_xlfn.XLOOKUP(C640,Customers!$A$1:$A$1001,Customers!$B$1:$B$1001,,0)</f>
        <v>#NAME?</v>
      </c>
      <c r="G640" s="2" t="e">
        <f ca="1">IF(_xlfn.XLOOKUP(C640,Customers!$A$1:$A$1001,Customers!$C$1:$C$1001,,0)=0,"",_xlfn.XLOOKUP(C640,Customers!$A$1:$A$1001,Customers!$C$1:$C$1001,,0))</f>
        <v>#NAME?</v>
      </c>
      <c r="H640" s="2" t="e">
        <f ca="1">_xlfn.XLOOKUP(C640,Customers!$A$1:$A$1001,Customers!$G$1:$G$1001,,0)</f>
        <v>#NAME?</v>
      </c>
      <c r="I640" t="str">
        <f>INDEX(Products!$A$1:$G$49,MATCH(Orders!$D640,Products!$A$1:$A$49,0),MATCH(Orders!I$1,Products!$A$1:$G$1,0))</f>
        <v>Ara</v>
      </c>
      <c r="J640" t="str">
        <f>INDEX(Products!$A$1:$G$49,MATCH(Orders!$D640,Products!$A$1:$A$49,0),MATCH(Orders!J$1,Products!$A$1:$G$1,0))</f>
        <v>M</v>
      </c>
      <c r="K640" s="4">
        <f>INDEX(Products!$A$1:$G$49,MATCH(Orders!$D640,Products!$A$1:$A$49,0),MATCH(Orders!K$1,Products!$A$1:$G$1,0))</f>
        <v>2.5</v>
      </c>
      <c r="L640" s="5">
        <f>INDEX(Products!$A$1:$G$49,MATCH(Orders!$D640,Products!$A$1:$A$49,0),MATCH(Orders!L$1,Products!$A$1:$G$1,0))</f>
        <v>25.874999999999996</v>
      </c>
      <c r="M640" s="5">
        <f t="shared" si="27"/>
        <v>77.624999999999986</v>
      </c>
      <c r="N640" t="str">
        <f t="shared" si="28"/>
        <v>Arabica</v>
      </c>
      <c r="O640" t="str">
        <f t="shared" si="29"/>
        <v>Medium</v>
      </c>
      <c r="P640" t="e">
        <f ca="1">_xlfn.XLOOKUP(Orders[[#This Row],[Customer ID]],Customers!$A$1:$A$1001,Customers!$I$1:$I$1001,,0)</f>
        <v>#NAME?</v>
      </c>
    </row>
    <row r="641" spans="1:16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e">
        <f ca="1">_xlfn.XLOOKUP(C641,Customers!$A$1:$A$1001,Customers!$B$1:$B$1001,,0)</f>
        <v>#NAME?</v>
      </c>
      <c r="G641" s="2" t="e">
        <f ca="1">IF(_xlfn.XLOOKUP(C641,Customers!$A$1:$A$1001,Customers!$C$1:$C$1001,,0)=0,"",_xlfn.XLOOKUP(C641,Customers!$A$1:$A$1001,Customers!$C$1:$C$1001,,0))</f>
        <v>#NAME?</v>
      </c>
      <c r="H641" s="2" t="e">
        <f ca="1">_xlfn.XLOOKUP(C641,Customers!$A$1:$A$1001,Customers!$G$1:$G$1001,,0)</f>
        <v>#NAME?</v>
      </c>
      <c r="I641" t="str">
        <f>INDEX(Products!$A$1:$G$49,MATCH(Orders!$D641,Products!$A$1:$A$49,0),MATCH(Orders!I$1,Products!$A$1:$G$1,0))</f>
        <v>Lib</v>
      </c>
      <c r="J641" t="str">
        <f>INDEX(Products!$A$1:$G$49,MATCH(Orders!$D641,Products!$A$1:$A$49,0),MATCH(Orders!J$1,Products!$A$1:$G$1,0))</f>
        <v>D</v>
      </c>
      <c r="K641" s="4">
        <f>INDEX(Products!$A$1:$G$49,MATCH(Orders!$D641,Products!$A$1:$A$49,0),MATCH(Orders!K$1,Products!$A$1:$G$1,0))</f>
        <v>0.2</v>
      </c>
      <c r="L641" s="5">
        <f>INDEX(Products!$A$1:$G$49,MATCH(Orders!$D641,Products!$A$1:$A$49,0),MATCH(Orders!L$1,Products!$A$1:$G$1,0))</f>
        <v>3.8849999999999998</v>
      </c>
      <c r="M641" s="5">
        <f t="shared" si="27"/>
        <v>3.8849999999999998</v>
      </c>
      <c r="N641" t="str">
        <f t="shared" si="28"/>
        <v>Liberica</v>
      </c>
      <c r="O641" t="str">
        <f t="shared" si="29"/>
        <v>Dark</v>
      </c>
      <c r="P641" t="e">
        <f ca="1">_xlfn.XLOOKUP(Orders[[#This Row],[Customer ID]],Customers!$A$1:$A$1001,Customers!$I$1:$I$1001,,0)</f>
        <v>#NAME?</v>
      </c>
    </row>
    <row r="642" spans="1:16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e">
        <f ca="1">_xlfn.XLOOKUP(C642,Customers!$A$1:$A$1001,Customers!$B$1:$B$1001,,0)</f>
        <v>#NAME?</v>
      </c>
      <c r="G642" s="2" t="e">
        <f ca="1">IF(_xlfn.XLOOKUP(C642,Customers!$A$1:$A$1001,Customers!$C$1:$C$1001,,0)=0,"",_xlfn.XLOOKUP(C642,Customers!$A$1:$A$1001,Customers!$C$1:$C$1001,,0))</f>
        <v>#NAME?</v>
      </c>
      <c r="H642" s="2" t="e">
        <f ca="1">_xlfn.XLOOKUP(C642,Customers!$A$1:$A$1001,Customers!$G$1:$G$1001,,0)</f>
        <v>#NAME?</v>
      </c>
      <c r="I642" t="str">
        <f>INDEX(Products!$A$1:$G$49,MATCH(Orders!$D642,Products!$A$1:$A$49,0),MATCH(Orders!I$1,Products!$A$1:$G$1,0))</f>
        <v>Rob</v>
      </c>
      <c r="J642" t="str">
        <f>INDEX(Products!$A$1:$G$49,MATCH(Orders!$D642,Products!$A$1:$A$49,0),MATCH(Orders!J$1,Products!$A$1:$G$1,0))</f>
        <v>L</v>
      </c>
      <c r="K642" s="4">
        <f>INDEX(Products!$A$1:$G$49,MATCH(Orders!$D642,Products!$A$1:$A$49,0),MATCH(Orders!K$1,Products!$A$1:$G$1,0))</f>
        <v>2.5</v>
      </c>
      <c r="L642" s="5">
        <f>INDEX(Products!$A$1:$G$49,MATCH(Orders!$D642,Products!$A$1:$A$49,0),MATCH(Orders!L$1,Products!$A$1:$G$1,0))</f>
        <v>27.484999999999996</v>
      </c>
      <c r="M642" s="5">
        <f t="shared" si="27"/>
        <v>137.42499999999998</v>
      </c>
      <c r="N642" t="str">
        <f t="shared" si="28"/>
        <v>Robusta</v>
      </c>
      <c r="O642" t="str">
        <f t="shared" si="29"/>
        <v>Light</v>
      </c>
      <c r="P642" t="e">
        <f ca="1">_xlfn.XLOOKUP(Orders[[#This Row],[Customer ID]],Customers!$A$1:$A$1001,Customers!$I$1:$I$1001,,0)</f>
        <v>#NAME?</v>
      </c>
    </row>
    <row r="643" spans="1:16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e">
        <f ca="1">_xlfn.XLOOKUP(C643,Customers!$A$1:$A$1001,Customers!$B$1:$B$1001,,0)</f>
        <v>#NAME?</v>
      </c>
      <c r="G643" s="2" t="e">
        <f ca="1">IF(_xlfn.XLOOKUP(C643,Customers!$A$1:$A$1001,Customers!$C$1:$C$1001,,0)=0,"",_xlfn.XLOOKUP(C643,Customers!$A$1:$A$1001,Customers!$C$1:$C$1001,,0))</f>
        <v>#NAME?</v>
      </c>
      <c r="H643" s="2" t="e">
        <f ca="1">_xlfn.XLOOKUP(C643,Customers!$A$1:$A$1001,Customers!$G$1:$G$1001,,0)</f>
        <v>#NAME?</v>
      </c>
      <c r="I643" t="str">
        <f>INDEX(Products!$A$1:$G$49,MATCH(Orders!$D643,Products!$A$1:$A$49,0),MATCH(Orders!I$1,Products!$A$1:$G$1,0))</f>
        <v>Rob</v>
      </c>
      <c r="J643" t="str">
        <f>INDEX(Products!$A$1:$G$49,MATCH(Orders!$D643,Products!$A$1:$A$49,0),MATCH(Orders!J$1,Products!$A$1:$G$1,0))</f>
        <v>L</v>
      </c>
      <c r="K643" s="4">
        <f>INDEX(Products!$A$1:$G$49,MATCH(Orders!$D643,Products!$A$1:$A$49,0),MATCH(Orders!K$1,Products!$A$1:$G$1,0))</f>
        <v>1</v>
      </c>
      <c r="L643" s="5">
        <f>INDEX(Products!$A$1:$G$49,MATCH(Orders!$D643,Products!$A$1:$A$49,0),MATCH(Orders!L$1,Products!$A$1:$G$1,0))</f>
        <v>11.95</v>
      </c>
      <c r="M643" s="5">
        <f t="shared" ref="M643:M706" si="30">L643*E643</f>
        <v>35.849999999999994</v>
      </c>
      <c r="N643" t="str">
        <f t="shared" ref="N643:N706" si="31">IF(I643="Rob","Robusta",IF(I643="Exc","Excelsa",IF(I643="Ara","Arabica",IF(I643="Lib","Liberica",""))))</f>
        <v>Robusta</v>
      </c>
      <c r="O643" t="str">
        <f t="shared" ref="O643:O706" si="32">IF(J643="M","Medium",IF(J643="L","Light",IF(J643="D","Dark","")))</f>
        <v>Light</v>
      </c>
      <c r="P643" t="e">
        <f ca="1">_xlfn.XLOOKUP(Orders[[#This Row],[Customer ID]],Customers!$A$1:$A$1001,Customers!$I$1:$I$1001,,0)</f>
        <v>#NAME?</v>
      </c>
    </row>
    <row r="644" spans="1:16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e">
        <f ca="1">_xlfn.XLOOKUP(C644,Customers!$A$1:$A$1001,Customers!$B$1:$B$1001,,0)</f>
        <v>#NAME?</v>
      </c>
      <c r="G644" s="2" t="e">
        <f ca="1">IF(_xlfn.XLOOKUP(C644,Customers!$A$1:$A$1001,Customers!$C$1:$C$1001,,0)=0,"",_xlfn.XLOOKUP(C644,Customers!$A$1:$A$1001,Customers!$C$1:$C$1001,,0))</f>
        <v>#NAME?</v>
      </c>
      <c r="H644" s="2" t="e">
        <f ca="1">_xlfn.XLOOKUP(C644,Customers!$A$1:$A$1001,Customers!$G$1:$G$1001,,0)</f>
        <v>#NAME?</v>
      </c>
      <c r="I644" t="str">
        <f>INDEX(Products!$A$1:$G$49,MATCH(Orders!$D644,Products!$A$1:$A$49,0),MATCH(Orders!I$1,Products!$A$1:$G$1,0))</f>
        <v>Exc</v>
      </c>
      <c r="J644" t="str">
        <f>INDEX(Products!$A$1:$G$49,MATCH(Orders!$D644,Products!$A$1:$A$49,0),MATCH(Orders!J$1,Products!$A$1:$G$1,0))</f>
        <v>M</v>
      </c>
      <c r="K644" s="4">
        <f>INDEX(Products!$A$1:$G$49,MATCH(Orders!$D644,Products!$A$1:$A$49,0),MATCH(Orders!K$1,Products!$A$1:$G$1,0))</f>
        <v>0.2</v>
      </c>
      <c r="L644" s="5">
        <f>INDEX(Products!$A$1:$G$49,MATCH(Orders!$D644,Products!$A$1:$A$49,0),MATCH(Orders!L$1,Products!$A$1:$G$1,0))</f>
        <v>4.125</v>
      </c>
      <c r="M644" s="5">
        <f t="shared" si="30"/>
        <v>8.25</v>
      </c>
      <c r="N644" t="str">
        <f t="shared" si="31"/>
        <v>Excelsa</v>
      </c>
      <c r="O644" t="str">
        <f t="shared" si="32"/>
        <v>Medium</v>
      </c>
      <c r="P644" t="e">
        <f ca="1">_xlfn.XLOOKUP(Orders[[#This Row],[Customer ID]],Customers!$A$1:$A$1001,Customers!$I$1:$I$1001,,0)</f>
        <v>#NAME?</v>
      </c>
    </row>
    <row r="645" spans="1:16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e">
        <f ca="1">_xlfn.XLOOKUP(C645,Customers!$A$1:$A$1001,Customers!$B$1:$B$1001,,0)</f>
        <v>#NAME?</v>
      </c>
      <c r="G645" s="2" t="e">
        <f ca="1">IF(_xlfn.XLOOKUP(C645,Customers!$A$1:$A$1001,Customers!$C$1:$C$1001,,0)=0,"",_xlfn.XLOOKUP(C645,Customers!$A$1:$A$1001,Customers!$C$1:$C$1001,,0))</f>
        <v>#NAME?</v>
      </c>
      <c r="H645" s="2" t="e">
        <f ca="1">_xlfn.XLOOKUP(C645,Customers!$A$1:$A$1001,Customers!$G$1:$G$1001,,0)</f>
        <v>#NAME?</v>
      </c>
      <c r="I645" t="str">
        <f>INDEX(Products!$A$1:$G$49,MATCH(Orders!$D645,Products!$A$1:$A$49,0),MATCH(Orders!I$1,Products!$A$1:$G$1,0))</f>
        <v>Exc</v>
      </c>
      <c r="J645" t="str">
        <f>INDEX(Products!$A$1:$G$49,MATCH(Orders!$D645,Products!$A$1:$A$49,0),MATCH(Orders!J$1,Products!$A$1:$G$1,0))</f>
        <v>L</v>
      </c>
      <c r="K645" s="4">
        <f>INDEX(Products!$A$1:$G$49,MATCH(Orders!$D645,Products!$A$1:$A$49,0),MATCH(Orders!K$1,Products!$A$1:$G$1,0))</f>
        <v>2.5</v>
      </c>
      <c r="L645" s="5">
        <f>INDEX(Products!$A$1:$G$49,MATCH(Orders!$D645,Products!$A$1:$A$49,0),MATCH(Orders!L$1,Products!$A$1:$G$1,0))</f>
        <v>34.154999999999994</v>
      </c>
      <c r="M645" s="5">
        <f t="shared" si="30"/>
        <v>102.46499999999997</v>
      </c>
      <c r="N645" t="str">
        <f t="shared" si="31"/>
        <v>Excelsa</v>
      </c>
      <c r="O645" t="str">
        <f t="shared" si="32"/>
        <v>Light</v>
      </c>
      <c r="P645" t="e">
        <f ca="1">_xlfn.XLOOKUP(Orders[[#This Row],[Customer ID]],Customers!$A$1:$A$1001,Customers!$I$1:$I$1001,,0)</f>
        <v>#NAME?</v>
      </c>
    </row>
    <row r="646" spans="1:16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e">
        <f ca="1">_xlfn.XLOOKUP(C646,Customers!$A$1:$A$1001,Customers!$B$1:$B$1001,,0)</f>
        <v>#NAME?</v>
      </c>
      <c r="G646" s="2" t="e">
        <f ca="1">IF(_xlfn.XLOOKUP(C646,Customers!$A$1:$A$1001,Customers!$C$1:$C$1001,,0)=0,"",_xlfn.XLOOKUP(C646,Customers!$A$1:$A$1001,Customers!$C$1:$C$1001,,0))</f>
        <v>#NAME?</v>
      </c>
      <c r="H646" s="2" t="e">
        <f ca="1">_xlfn.XLOOKUP(C646,Customers!$A$1:$A$1001,Customers!$G$1:$G$1001,,0)</f>
        <v>#NAME?</v>
      </c>
      <c r="I646" t="str">
        <f>INDEX(Products!$A$1:$G$49,MATCH(Orders!$D646,Products!$A$1:$A$49,0),MATCH(Orders!I$1,Products!$A$1:$G$1,0))</f>
        <v>Rob</v>
      </c>
      <c r="J646" t="str">
        <f>INDEX(Products!$A$1:$G$49,MATCH(Orders!$D646,Products!$A$1:$A$49,0),MATCH(Orders!J$1,Products!$A$1:$G$1,0))</f>
        <v>D</v>
      </c>
      <c r="K646" s="4">
        <f>INDEX(Products!$A$1:$G$49,MATCH(Orders!$D646,Products!$A$1:$A$49,0),MATCH(Orders!K$1,Products!$A$1:$G$1,0))</f>
        <v>2.5</v>
      </c>
      <c r="L646" s="5">
        <f>INDEX(Products!$A$1:$G$49,MATCH(Orders!$D646,Products!$A$1:$A$49,0),MATCH(Orders!L$1,Products!$A$1:$G$1,0))</f>
        <v>20.584999999999997</v>
      </c>
      <c r="M646" s="5">
        <f t="shared" si="30"/>
        <v>41.169999999999995</v>
      </c>
      <c r="N646" t="str">
        <f t="shared" si="31"/>
        <v>Robusta</v>
      </c>
      <c r="O646" t="str">
        <f t="shared" si="32"/>
        <v>Dark</v>
      </c>
      <c r="P646" t="e">
        <f ca="1">_xlfn.XLOOKUP(Orders[[#This Row],[Customer ID]],Customers!$A$1:$A$1001,Customers!$I$1:$I$1001,,0)</f>
        <v>#NAME?</v>
      </c>
    </row>
    <row r="647" spans="1:16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e">
        <f ca="1">_xlfn.XLOOKUP(C647,Customers!$A$1:$A$1001,Customers!$B$1:$B$1001,,0)</f>
        <v>#NAME?</v>
      </c>
      <c r="G647" s="2" t="e">
        <f ca="1">IF(_xlfn.XLOOKUP(C647,Customers!$A$1:$A$1001,Customers!$C$1:$C$1001,,0)=0,"",_xlfn.XLOOKUP(C647,Customers!$A$1:$A$1001,Customers!$C$1:$C$1001,,0))</f>
        <v>#NAME?</v>
      </c>
      <c r="H647" s="2" t="e">
        <f ca="1">_xlfn.XLOOKUP(C647,Customers!$A$1:$A$1001,Customers!$G$1:$G$1001,,0)</f>
        <v>#NAME?</v>
      </c>
      <c r="I647" t="str">
        <f>INDEX(Products!$A$1:$G$49,MATCH(Orders!$D647,Products!$A$1:$A$49,0),MATCH(Orders!I$1,Products!$A$1:$G$1,0))</f>
        <v>Ara</v>
      </c>
      <c r="J647" t="str">
        <f>INDEX(Products!$A$1:$G$49,MATCH(Orders!$D647,Products!$A$1:$A$49,0),MATCH(Orders!J$1,Products!$A$1:$G$1,0))</f>
        <v>D</v>
      </c>
      <c r="K647" s="4">
        <f>INDEX(Products!$A$1:$G$49,MATCH(Orders!$D647,Products!$A$1:$A$49,0),MATCH(Orders!K$1,Products!$A$1:$G$1,0))</f>
        <v>2.5</v>
      </c>
      <c r="L647" s="5">
        <f>INDEX(Products!$A$1:$G$49,MATCH(Orders!$D647,Products!$A$1:$A$49,0),MATCH(Orders!L$1,Products!$A$1:$G$1,0))</f>
        <v>22.884999999999998</v>
      </c>
      <c r="M647" s="5">
        <f t="shared" si="30"/>
        <v>68.655000000000001</v>
      </c>
      <c r="N647" t="str">
        <f t="shared" si="31"/>
        <v>Arabica</v>
      </c>
      <c r="O647" t="str">
        <f t="shared" si="32"/>
        <v>Dark</v>
      </c>
      <c r="P647" t="e">
        <f ca="1">_xlfn.XLOOKUP(Orders[[#This Row],[Customer ID]],Customers!$A$1:$A$1001,Customers!$I$1:$I$1001,,0)</f>
        <v>#NAME?</v>
      </c>
    </row>
    <row r="648" spans="1:16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e">
        <f ca="1">_xlfn.XLOOKUP(C648,Customers!$A$1:$A$1001,Customers!$B$1:$B$1001,,0)</f>
        <v>#NAME?</v>
      </c>
      <c r="G648" s="2" t="e">
        <f ca="1">IF(_xlfn.XLOOKUP(C648,Customers!$A$1:$A$1001,Customers!$C$1:$C$1001,,0)=0,"",_xlfn.XLOOKUP(C648,Customers!$A$1:$A$1001,Customers!$C$1:$C$1001,,0))</f>
        <v>#NAME?</v>
      </c>
      <c r="H648" s="2" t="e">
        <f ca="1">_xlfn.XLOOKUP(C648,Customers!$A$1:$A$1001,Customers!$G$1:$G$1001,,0)</f>
        <v>#NAME?</v>
      </c>
      <c r="I648" t="str">
        <f>INDEX(Products!$A$1:$G$49,MATCH(Orders!$D648,Products!$A$1:$A$49,0),MATCH(Orders!I$1,Products!$A$1:$G$1,0))</f>
        <v>Ara</v>
      </c>
      <c r="J648" t="str">
        <f>INDEX(Products!$A$1:$G$49,MATCH(Orders!$D648,Products!$A$1:$A$49,0),MATCH(Orders!J$1,Products!$A$1:$G$1,0))</f>
        <v>D</v>
      </c>
      <c r="K648" s="4">
        <f>INDEX(Products!$A$1:$G$49,MATCH(Orders!$D648,Products!$A$1:$A$49,0),MATCH(Orders!K$1,Products!$A$1:$G$1,0))</f>
        <v>1</v>
      </c>
      <c r="L648" s="5">
        <f>INDEX(Products!$A$1:$G$49,MATCH(Orders!$D648,Products!$A$1:$A$49,0),MATCH(Orders!L$1,Products!$A$1:$G$1,0))</f>
        <v>9.9499999999999993</v>
      </c>
      <c r="M648" s="5">
        <f t="shared" si="30"/>
        <v>9.9499999999999993</v>
      </c>
      <c r="N648" t="str">
        <f t="shared" si="31"/>
        <v>Arabica</v>
      </c>
      <c r="O648" t="str">
        <f t="shared" si="32"/>
        <v>Dark</v>
      </c>
      <c r="P648" t="e">
        <f ca="1">_xlfn.XLOOKUP(Orders[[#This Row],[Customer ID]],Customers!$A$1:$A$1001,Customers!$I$1:$I$1001,,0)</f>
        <v>#NAME?</v>
      </c>
    </row>
    <row r="649" spans="1:16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e">
        <f ca="1">_xlfn.XLOOKUP(C649,Customers!$A$1:$A$1001,Customers!$B$1:$B$1001,,0)</f>
        <v>#NAME?</v>
      </c>
      <c r="G649" s="2" t="e">
        <f ca="1">IF(_xlfn.XLOOKUP(C649,Customers!$A$1:$A$1001,Customers!$C$1:$C$1001,,0)=0,"",_xlfn.XLOOKUP(C649,Customers!$A$1:$A$1001,Customers!$C$1:$C$1001,,0))</f>
        <v>#NAME?</v>
      </c>
      <c r="H649" s="2" t="e">
        <f ca="1">_xlfn.XLOOKUP(C649,Customers!$A$1:$A$1001,Customers!$G$1:$G$1001,,0)</f>
        <v>#NAME?</v>
      </c>
      <c r="I649" t="str">
        <f>INDEX(Products!$A$1:$G$49,MATCH(Orders!$D649,Products!$A$1:$A$49,0),MATCH(Orders!I$1,Products!$A$1:$G$1,0))</f>
        <v>Lib</v>
      </c>
      <c r="J649" t="str">
        <f>INDEX(Products!$A$1:$G$49,MATCH(Orders!$D649,Products!$A$1:$A$49,0),MATCH(Orders!J$1,Products!$A$1:$G$1,0))</f>
        <v>L</v>
      </c>
      <c r="K649" s="4">
        <f>INDEX(Products!$A$1:$G$49,MATCH(Orders!$D649,Products!$A$1:$A$49,0),MATCH(Orders!K$1,Products!$A$1:$G$1,0))</f>
        <v>0.5</v>
      </c>
      <c r="L649" s="5">
        <f>INDEX(Products!$A$1:$G$49,MATCH(Orders!$D649,Products!$A$1:$A$49,0),MATCH(Orders!L$1,Products!$A$1:$G$1,0))</f>
        <v>9.51</v>
      </c>
      <c r="M649" s="5">
        <f t="shared" si="30"/>
        <v>28.53</v>
      </c>
      <c r="N649" t="str">
        <f t="shared" si="31"/>
        <v>Liberica</v>
      </c>
      <c r="O649" t="str">
        <f t="shared" si="32"/>
        <v>Light</v>
      </c>
      <c r="P649" t="e">
        <f ca="1">_xlfn.XLOOKUP(Orders[[#This Row],[Customer ID]],Customers!$A$1:$A$1001,Customers!$I$1:$I$1001,,0)</f>
        <v>#NAME?</v>
      </c>
    </row>
    <row r="650" spans="1:16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e">
        <f ca="1">_xlfn.XLOOKUP(C650,Customers!$A$1:$A$1001,Customers!$B$1:$B$1001,,0)</f>
        <v>#NAME?</v>
      </c>
      <c r="G650" s="2" t="e">
        <f ca="1">IF(_xlfn.XLOOKUP(C650,Customers!$A$1:$A$1001,Customers!$C$1:$C$1001,,0)=0,"",_xlfn.XLOOKUP(C650,Customers!$A$1:$A$1001,Customers!$C$1:$C$1001,,0))</f>
        <v>#NAME?</v>
      </c>
      <c r="H650" s="2" t="e">
        <f ca="1">_xlfn.XLOOKUP(C650,Customers!$A$1:$A$1001,Customers!$G$1:$G$1001,,0)</f>
        <v>#NAME?</v>
      </c>
      <c r="I650" t="str">
        <f>INDEX(Products!$A$1:$G$49,MATCH(Orders!$D650,Products!$A$1:$A$49,0),MATCH(Orders!I$1,Products!$A$1:$G$1,0))</f>
        <v>Rob</v>
      </c>
      <c r="J650" t="str">
        <f>INDEX(Products!$A$1:$G$49,MATCH(Orders!$D650,Products!$A$1:$A$49,0),MATCH(Orders!J$1,Products!$A$1:$G$1,0))</f>
        <v>D</v>
      </c>
      <c r="K650" s="4">
        <f>INDEX(Products!$A$1:$G$49,MATCH(Orders!$D650,Products!$A$1:$A$49,0),MATCH(Orders!K$1,Products!$A$1:$G$1,0))</f>
        <v>0.2</v>
      </c>
      <c r="L650" s="5">
        <f>INDEX(Products!$A$1:$G$49,MATCH(Orders!$D650,Products!$A$1:$A$49,0),MATCH(Orders!L$1,Products!$A$1:$G$1,0))</f>
        <v>2.6849999999999996</v>
      </c>
      <c r="M650" s="5">
        <f t="shared" si="30"/>
        <v>16.11</v>
      </c>
      <c r="N650" t="str">
        <f t="shared" si="31"/>
        <v>Robusta</v>
      </c>
      <c r="O650" t="str">
        <f t="shared" si="32"/>
        <v>Dark</v>
      </c>
      <c r="P650" t="e">
        <f ca="1">_xlfn.XLOOKUP(Orders[[#This Row],[Customer ID]],Customers!$A$1:$A$1001,Customers!$I$1:$I$1001,,0)</f>
        <v>#NAME?</v>
      </c>
    </row>
    <row r="651" spans="1:16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e">
        <f ca="1">_xlfn.XLOOKUP(C651,Customers!$A$1:$A$1001,Customers!$B$1:$B$1001,,0)</f>
        <v>#NAME?</v>
      </c>
      <c r="G651" s="2" t="e">
        <f ca="1">IF(_xlfn.XLOOKUP(C651,Customers!$A$1:$A$1001,Customers!$C$1:$C$1001,,0)=0,"",_xlfn.XLOOKUP(C651,Customers!$A$1:$A$1001,Customers!$C$1:$C$1001,,0))</f>
        <v>#NAME?</v>
      </c>
      <c r="H651" s="2" t="e">
        <f ca="1">_xlfn.XLOOKUP(C651,Customers!$A$1:$A$1001,Customers!$G$1:$G$1001,,0)</f>
        <v>#NAME?</v>
      </c>
      <c r="I651" t="str">
        <f>INDEX(Products!$A$1:$G$49,MATCH(Orders!$D651,Products!$A$1:$A$49,0),MATCH(Orders!I$1,Products!$A$1:$G$1,0))</f>
        <v>Lib</v>
      </c>
      <c r="J651" t="str">
        <f>INDEX(Products!$A$1:$G$49,MATCH(Orders!$D651,Products!$A$1:$A$49,0),MATCH(Orders!J$1,Products!$A$1:$G$1,0))</f>
        <v>L</v>
      </c>
      <c r="K651" s="4">
        <f>INDEX(Products!$A$1:$G$49,MATCH(Orders!$D651,Products!$A$1:$A$49,0),MATCH(Orders!K$1,Products!$A$1:$G$1,0))</f>
        <v>1</v>
      </c>
      <c r="L651" s="5">
        <f>INDEX(Products!$A$1:$G$49,MATCH(Orders!$D651,Products!$A$1:$A$49,0),MATCH(Orders!L$1,Products!$A$1:$G$1,0))</f>
        <v>15.85</v>
      </c>
      <c r="M651" s="5">
        <f t="shared" si="30"/>
        <v>95.1</v>
      </c>
      <c r="N651" t="str">
        <f t="shared" si="31"/>
        <v>Liberica</v>
      </c>
      <c r="O651" t="str">
        <f t="shared" si="32"/>
        <v>Light</v>
      </c>
      <c r="P651" t="e">
        <f ca="1">_xlfn.XLOOKUP(Orders[[#This Row],[Customer ID]],Customers!$A$1:$A$1001,Customers!$I$1:$I$1001,,0)</f>
        <v>#NAME?</v>
      </c>
    </row>
    <row r="652" spans="1:16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e">
        <f ca="1">_xlfn.XLOOKUP(C652,Customers!$A$1:$A$1001,Customers!$B$1:$B$1001,,0)</f>
        <v>#NAME?</v>
      </c>
      <c r="G652" s="2" t="e">
        <f ca="1">IF(_xlfn.XLOOKUP(C652,Customers!$A$1:$A$1001,Customers!$C$1:$C$1001,,0)=0,"",_xlfn.XLOOKUP(C652,Customers!$A$1:$A$1001,Customers!$C$1:$C$1001,,0))</f>
        <v>#NAME?</v>
      </c>
      <c r="H652" s="2" t="e">
        <f ca="1">_xlfn.XLOOKUP(C652,Customers!$A$1:$A$1001,Customers!$G$1:$G$1001,,0)</f>
        <v>#NAME?</v>
      </c>
      <c r="I652" t="str">
        <f>INDEX(Products!$A$1:$G$49,MATCH(Orders!$D652,Products!$A$1:$A$49,0),MATCH(Orders!I$1,Products!$A$1:$G$1,0))</f>
        <v>Rob</v>
      </c>
      <c r="J652" t="str">
        <f>INDEX(Products!$A$1:$G$49,MATCH(Orders!$D652,Products!$A$1:$A$49,0),MATCH(Orders!J$1,Products!$A$1:$G$1,0))</f>
        <v>D</v>
      </c>
      <c r="K652" s="4">
        <f>INDEX(Products!$A$1:$G$49,MATCH(Orders!$D652,Products!$A$1:$A$49,0),MATCH(Orders!K$1,Products!$A$1:$G$1,0))</f>
        <v>0.5</v>
      </c>
      <c r="L652" s="5">
        <f>INDEX(Products!$A$1:$G$49,MATCH(Orders!$D652,Products!$A$1:$A$49,0),MATCH(Orders!L$1,Products!$A$1:$G$1,0))</f>
        <v>5.3699999999999992</v>
      </c>
      <c r="M652" s="5">
        <f t="shared" si="30"/>
        <v>5.3699999999999992</v>
      </c>
      <c r="N652" t="str">
        <f t="shared" si="31"/>
        <v>Robusta</v>
      </c>
      <c r="O652" t="str">
        <f t="shared" si="32"/>
        <v>Dark</v>
      </c>
      <c r="P652" t="e">
        <f ca="1">_xlfn.XLOOKUP(Orders[[#This Row],[Customer ID]],Customers!$A$1:$A$1001,Customers!$I$1:$I$1001,,0)</f>
        <v>#NAME?</v>
      </c>
    </row>
    <row r="653" spans="1:16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e">
        <f ca="1">_xlfn.XLOOKUP(C653,Customers!$A$1:$A$1001,Customers!$B$1:$B$1001,,0)</f>
        <v>#NAME?</v>
      </c>
      <c r="G653" s="2" t="e">
        <f ca="1">IF(_xlfn.XLOOKUP(C653,Customers!$A$1:$A$1001,Customers!$C$1:$C$1001,,0)=0,"",_xlfn.XLOOKUP(C653,Customers!$A$1:$A$1001,Customers!$C$1:$C$1001,,0))</f>
        <v>#NAME?</v>
      </c>
      <c r="H653" s="2" t="e">
        <f ca="1">_xlfn.XLOOKUP(C653,Customers!$A$1:$A$1001,Customers!$G$1:$G$1001,,0)</f>
        <v>#NAME?</v>
      </c>
      <c r="I653" t="str">
        <f>INDEX(Products!$A$1:$G$49,MATCH(Orders!$D653,Products!$A$1:$A$49,0),MATCH(Orders!I$1,Products!$A$1:$G$1,0))</f>
        <v>Rob</v>
      </c>
      <c r="J653" t="str">
        <f>INDEX(Products!$A$1:$G$49,MATCH(Orders!$D653,Products!$A$1:$A$49,0),MATCH(Orders!J$1,Products!$A$1:$G$1,0))</f>
        <v>L</v>
      </c>
      <c r="K653" s="4">
        <f>INDEX(Products!$A$1:$G$49,MATCH(Orders!$D653,Products!$A$1:$A$49,0),MATCH(Orders!K$1,Products!$A$1:$G$1,0))</f>
        <v>1</v>
      </c>
      <c r="L653" s="5">
        <f>INDEX(Products!$A$1:$G$49,MATCH(Orders!$D653,Products!$A$1:$A$49,0),MATCH(Orders!L$1,Products!$A$1:$G$1,0))</f>
        <v>11.95</v>
      </c>
      <c r="M653" s="5">
        <f t="shared" si="30"/>
        <v>47.8</v>
      </c>
      <c r="N653" t="str">
        <f t="shared" si="31"/>
        <v>Robusta</v>
      </c>
      <c r="O653" t="str">
        <f t="shared" si="32"/>
        <v>Light</v>
      </c>
      <c r="P653" t="e">
        <f ca="1">_xlfn.XLOOKUP(Orders[[#This Row],[Customer ID]],Customers!$A$1:$A$1001,Customers!$I$1:$I$1001,,0)</f>
        <v>#NAME?</v>
      </c>
    </row>
    <row r="654" spans="1:16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e">
        <f ca="1">_xlfn.XLOOKUP(C654,Customers!$A$1:$A$1001,Customers!$B$1:$B$1001,,0)</f>
        <v>#NAME?</v>
      </c>
      <c r="G654" s="2" t="e">
        <f ca="1">IF(_xlfn.XLOOKUP(C654,Customers!$A$1:$A$1001,Customers!$C$1:$C$1001,,0)=0,"",_xlfn.XLOOKUP(C654,Customers!$A$1:$A$1001,Customers!$C$1:$C$1001,,0))</f>
        <v>#NAME?</v>
      </c>
      <c r="H654" s="2" t="e">
        <f ca="1">_xlfn.XLOOKUP(C654,Customers!$A$1:$A$1001,Customers!$G$1:$G$1001,,0)</f>
        <v>#NAME?</v>
      </c>
      <c r="I654" t="str">
        <f>INDEX(Products!$A$1:$G$49,MATCH(Orders!$D654,Products!$A$1:$A$49,0),MATCH(Orders!I$1,Products!$A$1:$G$1,0))</f>
        <v>Lib</v>
      </c>
      <c r="J654" t="str">
        <f>INDEX(Products!$A$1:$G$49,MATCH(Orders!$D654,Products!$A$1:$A$49,0),MATCH(Orders!J$1,Products!$A$1:$G$1,0))</f>
        <v>L</v>
      </c>
      <c r="K654" s="4">
        <f>INDEX(Products!$A$1:$G$49,MATCH(Orders!$D654,Products!$A$1:$A$49,0),MATCH(Orders!K$1,Products!$A$1:$G$1,0))</f>
        <v>1</v>
      </c>
      <c r="L654" s="5">
        <f>INDEX(Products!$A$1:$G$49,MATCH(Orders!$D654,Products!$A$1:$A$49,0),MATCH(Orders!L$1,Products!$A$1:$G$1,0))</f>
        <v>15.85</v>
      </c>
      <c r="M654" s="5">
        <f t="shared" si="30"/>
        <v>63.4</v>
      </c>
      <c r="N654" t="str">
        <f t="shared" si="31"/>
        <v>Liberica</v>
      </c>
      <c r="O654" t="str">
        <f t="shared" si="32"/>
        <v>Light</v>
      </c>
      <c r="P654" t="e">
        <f ca="1">_xlfn.XLOOKUP(Orders[[#This Row],[Customer ID]],Customers!$A$1:$A$1001,Customers!$I$1:$I$1001,,0)</f>
        <v>#NAME?</v>
      </c>
    </row>
    <row r="655" spans="1:16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e">
        <f ca="1">_xlfn.XLOOKUP(C655,Customers!$A$1:$A$1001,Customers!$B$1:$B$1001,,0)</f>
        <v>#NAME?</v>
      </c>
      <c r="G655" s="2" t="e">
        <f ca="1">IF(_xlfn.XLOOKUP(C655,Customers!$A$1:$A$1001,Customers!$C$1:$C$1001,,0)=0,"",_xlfn.XLOOKUP(C655,Customers!$A$1:$A$1001,Customers!$C$1:$C$1001,,0))</f>
        <v>#NAME?</v>
      </c>
      <c r="H655" s="2" t="e">
        <f ca="1">_xlfn.XLOOKUP(C655,Customers!$A$1:$A$1001,Customers!$G$1:$G$1001,,0)</f>
        <v>#NAME?</v>
      </c>
      <c r="I655" t="str">
        <f>INDEX(Products!$A$1:$G$49,MATCH(Orders!$D655,Products!$A$1:$A$49,0),MATCH(Orders!I$1,Products!$A$1:$G$1,0))</f>
        <v>Ara</v>
      </c>
      <c r="J655" t="str">
        <f>INDEX(Products!$A$1:$G$49,MATCH(Orders!$D655,Products!$A$1:$A$49,0),MATCH(Orders!J$1,Products!$A$1:$G$1,0))</f>
        <v>M</v>
      </c>
      <c r="K655" s="4">
        <f>INDEX(Products!$A$1:$G$49,MATCH(Orders!$D655,Products!$A$1:$A$49,0),MATCH(Orders!K$1,Products!$A$1:$G$1,0))</f>
        <v>2.5</v>
      </c>
      <c r="L655" s="5">
        <f>INDEX(Products!$A$1:$G$49,MATCH(Orders!$D655,Products!$A$1:$A$49,0),MATCH(Orders!L$1,Products!$A$1:$G$1,0))</f>
        <v>25.874999999999996</v>
      </c>
      <c r="M655" s="5">
        <f t="shared" si="30"/>
        <v>103.49999999999999</v>
      </c>
      <c r="N655" t="str">
        <f t="shared" si="31"/>
        <v>Arabica</v>
      </c>
      <c r="O655" t="str">
        <f t="shared" si="32"/>
        <v>Medium</v>
      </c>
      <c r="P655" t="e">
        <f ca="1">_xlfn.XLOOKUP(Orders[[#This Row],[Customer ID]],Customers!$A$1:$A$1001,Customers!$I$1:$I$1001,,0)</f>
        <v>#NAME?</v>
      </c>
    </row>
    <row r="656" spans="1:16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e">
        <f ca="1">_xlfn.XLOOKUP(C656,Customers!$A$1:$A$1001,Customers!$B$1:$B$1001,,0)</f>
        <v>#NAME?</v>
      </c>
      <c r="G656" s="2" t="e">
        <f ca="1">IF(_xlfn.XLOOKUP(C656,Customers!$A$1:$A$1001,Customers!$C$1:$C$1001,,0)=0,"",_xlfn.XLOOKUP(C656,Customers!$A$1:$A$1001,Customers!$C$1:$C$1001,,0))</f>
        <v>#NAME?</v>
      </c>
      <c r="H656" s="2" t="e">
        <f ca="1">_xlfn.XLOOKUP(C656,Customers!$A$1:$A$1001,Customers!$G$1:$G$1001,,0)</f>
        <v>#NAME?</v>
      </c>
      <c r="I656" t="str">
        <f>INDEX(Products!$A$1:$G$49,MATCH(Orders!$D656,Products!$A$1:$A$49,0),MATCH(Orders!I$1,Products!$A$1:$G$1,0))</f>
        <v>Ara</v>
      </c>
      <c r="J656" t="str">
        <f>INDEX(Products!$A$1:$G$49,MATCH(Orders!$D656,Products!$A$1:$A$49,0),MATCH(Orders!J$1,Products!$A$1:$G$1,0))</f>
        <v>D</v>
      </c>
      <c r="K656" s="4">
        <f>INDEX(Products!$A$1:$G$49,MATCH(Orders!$D656,Products!$A$1:$A$49,0),MATCH(Orders!K$1,Products!$A$1:$G$1,0))</f>
        <v>2.5</v>
      </c>
      <c r="L656" s="5">
        <f>INDEX(Products!$A$1:$G$49,MATCH(Orders!$D656,Products!$A$1:$A$49,0),MATCH(Orders!L$1,Products!$A$1:$G$1,0))</f>
        <v>22.884999999999998</v>
      </c>
      <c r="M656" s="5">
        <f t="shared" si="30"/>
        <v>68.655000000000001</v>
      </c>
      <c r="N656" t="str">
        <f t="shared" si="31"/>
        <v>Arabica</v>
      </c>
      <c r="O656" t="str">
        <f t="shared" si="32"/>
        <v>Dark</v>
      </c>
      <c r="P656" t="e">
        <f ca="1">_xlfn.XLOOKUP(Orders[[#This Row],[Customer ID]],Customers!$A$1:$A$1001,Customers!$I$1:$I$1001,,0)</f>
        <v>#NAME?</v>
      </c>
    </row>
    <row r="657" spans="1:16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e">
        <f ca="1">_xlfn.XLOOKUP(C657,Customers!$A$1:$A$1001,Customers!$B$1:$B$1001,,0)</f>
        <v>#NAME?</v>
      </c>
      <c r="G657" s="2" t="e">
        <f ca="1">IF(_xlfn.XLOOKUP(C657,Customers!$A$1:$A$1001,Customers!$C$1:$C$1001,,0)=0,"",_xlfn.XLOOKUP(C657,Customers!$A$1:$A$1001,Customers!$C$1:$C$1001,,0))</f>
        <v>#NAME?</v>
      </c>
      <c r="H657" s="2" t="e">
        <f ca="1">_xlfn.XLOOKUP(C657,Customers!$A$1:$A$1001,Customers!$G$1:$G$1001,,0)</f>
        <v>#NAME?</v>
      </c>
      <c r="I657" t="str">
        <f>INDEX(Products!$A$1:$G$49,MATCH(Orders!$D657,Products!$A$1:$A$49,0),MATCH(Orders!I$1,Products!$A$1:$G$1,0))</f>
        <v>Rob</v>
      </c>
      <c r="J657" t="str">
        <f>INDEX(Products!$A$1:$G$49,MATCH(Orders!$D657,Products!$A$1:$A$49,0),MATCH(Orders!J$1,Products!$A$1:$G$1,0))</f>
        <v>M</v>
      </c>
      <c r="K657" s="4">
        <f>INDEX(Products!$A$1:$G$49,MATCH(Orders!$D657,Products!$A$1:$A$49,0),MATCH(Orders!K$1,Products!$A$1:$G$1,0))</f>
        <v>2.5</v>
      </c>
      <c r="L657" s="5">
        <f>INDEX(Products!$A$1:$G$49,MATCH(Orders!$D657,Products!$A$1:$A$49,0),MATCH(Orders!L$1,Products!$A$1:$G$1,0))</f>
        <v>22.884999999999998</v>
      </c>
      <c r="M657" s="5">
        <f t="shared" si="30"/>
        <v>45.769999999999996</v>
      </c>
      <c r="N657" t="str">
        <f t="shared" si="31"/>
        <v>Robusta</v>
      </c>
      <c r="O657" t="str">
        <f t="shared" si="32"/>
        <v>Medium</v>
      </c>
      <c r="P657" t="e">
        <f ca="1">_xlfn.XLOOKUP(Orders[[#This Row],[Customer ID]],Customers!$A$1:$A$1001,Customers!$I$1:$I$1001,,0)</f>
        <v>#NAME?</v>
      </c>
    </row>
    <row r="658" spans="1:16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e">
        <f ca="1">_xlfn.XLOOKUP(C658,Customers!$A$1:$A$1001,Customers!$B$1:$B$1001,,0)</f>
        <v>#NAME?</v>
      </c>
      <c r="G658" s="2" t="e">
        <f ca="1">IF(_xlfn.XLOOKUP(C658,Customers!$A$1:$A$1001,Customers!$C$1:$C$1001,,0)=0,"",_xlfn.XLOOKUP(C658,Customers!$A$1:$A$1001,Customers!$C$1:$C$1001,,0))</f>
        <v>#NAME?</v>
      </c>
      <c r="H658" s="2" t="e">
        <f ca="1">_xlfn.XLOOKUP(C658,Customers!$A$1:$A$1001,Customers!$G$1:$G$1001,,0)</f>
        <v>#NAME?</v>
      </c>
      <c r="I658" t="str">
        <f>INDEX(Products!$A$1:$G$49,MATCH(Orders!$D658,Products!$A$1:$A$49,0),MATCH(Orders!I$1,Products!$A$1:$G$1,0))</f>
        <v>Lib</v>
      </c>
      <c r="J658" t="str">
        <f>INDEX(Products!$A$1:$G$49,MATCH(Orders!$D658,Products!$A$1:$A$49,0),MATCH(Orders!J$1,Products!$A$1:$G$1,0))</f>
        <v>D</v>
      </c>
      <c r="K658" s="4">
        <f>INDEX(Products!$A$1:$G$49,MATCH(Orders!$D658,Products!$A$1:$A$49,0),MATCH(Orders!K$1,Products!$A$1:$G$1,0))</f>
        <v>1</v>
      </c>
      <c r="L658" s="5">
        <f>INDEX(Products!$A$1:$G$49,MATCH(Orders!$D658,Products!$A$1:$A$49,0),MATCH(Orders!L$1,Products!$A$1:$G$1,0))</f>
        <v>12.95</v>
      </c>
      <c r="M658" s="5">
        <f t="shared" si="30"/>
        <v>51.8</v>
      </c>
      <c r="N658" t="str">
        <f t="shared" si="31"/>
        <v>Liberica</v>
      </c>
      <c r="O658" t="str">
        <f t="shared" si="32"/>
        <v>Dark</v>
      </c>
      <c r="P658" t="e">
        <f ca="1">_xlfn.XLOOKUP(Orders[[#This Row],[Customer ID]],Customers!$A$1:$A$1001,Customers!$I$1:$I$1001,,0)</f>
        <v>#NAME?</v>
      </c>
    </row>
    <row r="659" spans="1:16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e">
        <f ca="1">_xlfn.XLOOKUP(C659,Customers!$A$1:$A$1001,Customers!$B$1:$B$1001,,0)</f>
        <v>#NAME?</v>
      </c>
      <c r="G659" s="2" t="e">
        <f ca="1">IF(_xlfn.XLOOKUP(C659,Customers!$A$1:$A$1001,Customers!$C$1:$C$1001,,0)=0,"",_xlfn.XLOOKUP(C659,Customers!$A$1:$A$1001,Customers!$C$1:$C$1001,,0))</f>
        <v>#NAME?</v>
      </c>
      <c r="H659" s="2" t="e">
        <f ca="1">_xlfn.XLOOKUP(C659,Customers!$A$1:$A$1001,Customers!$G$1:$G$1001,,0)</f>
        <v>#NAME?</v>
      </c>
      <c r="I659" t="str">
        <f>INDEX(Products!$A$1:$G$49,MATCH(Orders!$D659,Products!$A$1:$A$49,0),MATCH(Orders!I$1,Products!$A$1:$G$1,0))</f>
        <v>Ara</v>
      </c>
      <c r="J659" t="str">
        <f>INDEX(Products!$A$1:$G$49,MATCH(Orders!$D659,Products!$A$1:$A$49,0),MATCH(Orders!J$1,Products!$A$1:$G$1,0))</f>
        <v>M</v>
      </c>
      <c r="K659" s="4">
        <f>INDEX(Products!$A$1:$G$49,MATCH(Orders!$D659,Products!$A$1:$A$49,0),MATCH(Orders!K$1,Products!$A$1:$G$1,0))</f>
        <v>0.5</v>
      </c>
      <c r="L659" s="5">
        <f>INDEX(Products!$A$1:$G$49,MATCH(Orders!$D659,Products!$A$1:$A$49,0),MATCH(Orders!L$1,Products!$A$1:$G$1,0))</f>
        <v>6.75</v>
      </c>
      <c r="M659" s="5">
        <f t="shared" si="30"/>
        <v>13.5</v>
      </c>
      <c r="N659" t="str">
        <f t="shared" si="31"/>
        <v>Arabica</v>
      </c>
      <c r="O659" t="str">
        <f t="shared" si="32"/>
        <v>Medium</v>
      </c>
      <c r="P659" t="e">
        <f ca="1">_xlfn.XLOOKUP(Orders[[#This Row],[Customer ID]],Customers!$A$1:$A$1001,Customers!$I$1:$I$1001,,0)</f>
        <v>#NAME?</v>
      </c>
    </row>
    <row r="660" spans="1:16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e">
        <f ca="1">_xlfn.XLOOKUP(C660,Customers!$A$1:$A$1001,Customers!$B$1:$B$1001,,0)</f>
        <v>#NAME?</v>
      </c>
      <c r="G660" s="2" t="e">
        <f ca="1">IF(_xlfn.XLOOKUP(C660,Customers!$A$1:$A$1001,Customers!$C$1:$C$1001,,0)=0,"",_xlfn.XLOOKUP(C660,Customers!$A$1:$A$1001,Customers!$C$1:$C$1001,,0))</f>
        <v>#NAME?</v>
      </c>
      <c r="H660" s="2" t="e">
        <f ca="1">_xlfn.XLOOKUP(C660,Customers!$A$1:$A$1001,Customers!$G$1:$G$1001,,0)</f>
        <v>#NAME?</v>
      </c>
      <c r="I660" t="str">
        <f>INDEX(Products!$A$1:$G$49,MATCH(Orders!$D660,Products!$A$1:$A$49,0),MATCH(Orders!I$1,Products!$A$1:$G$1,0))</f>
        <v>Exc</v>
      </c>
      <c r="J660" t="str">
        <f>INDEX(Products!$A$1:$G$49,MATCH(Orders!$D660,Products!$A$1:$A$49,0),MATCH(Orders!J$1,Products!$A$1:$G$1,0))</f>
        <v>M</v>
      </c>
      <c r="K660" s="4">
        <f>INDEX(Products!$A$1:$G$49,MATCH(Orders!$D660,Products!$A$1:$A$49,0),MATCH(Orders!K$1,Products!$A$1:$G$1,0))</f>
        <v>0.5</v>
      </c>
      <c r="L660" s="5">
        <f>INDEX(Products!$A$1:$G$49,MATCH(Orders!$D660,Products!$A$1:$A$49,0),MATCH(Orders!L$1,Products!$A$1:$G$1,0))</f>
        <v>8.25</v>
      </c>
      <c r="M660" s="5">
        <f t="shared" si="30"/>
        <v>24.75</v>
      </c>
      <c r="N660" t="str">
        <f t="shared" si="31"/>
        <v>Excelsa</v>
      </c>
      <c r="O660" t="str">
        <f t="shared" si="32"/>
        <v>Medium</v>
      </c>
      <c r="P660" t="e">
        <f ca="1">_xlfn.XLOOKUP(Orders[[#This Row],[Customer ID]],Customers!$A$1:$A$1001,Customers!$I$1:$I$1001,,0)</f>
        <v>#NAME?</v>
      </c>
    </row>
    <row r="661" spans="1:16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e">
        <f ca="1">_xlfn.XLOOKUP(C661,Customers!$A$1:$A$1001,Customers!$B$1:$B$1001,,0)</f>
        <v>#NAME?</v>
      </c>
      <c r="G661" s="2" t="e">
        <f ca="1">IF(_xlfn.XLOOKUP(C661,Customers!$A$1:$A$1001,Customers!$C$1:$C$1001,,0)=0,"",_xlfn.XLOOKUP(C661,Customers!$A$1:$A$1001,Customers!$C$1:$C$1001,,0))</f>
        <v>#NAME?</v>
      </c>
      <c r="H661" s="2" t="e">
        <f ca="1">_xlfn.XLOOKUP(C661,Customers!$A$1:$A$1001,Customers!$G$1:$G$1001,,0)</f>
        <v>#NAME?</v>
      </c>
      <c r="I661" t="str">
        <f>INDEX(Products!$A$1:$G$49,MATCH(Orders!$D661,Products!$A$1:$A$49,0),MATCH(Orders!I$1,Products!$A$1:$G$1,0))</f>
        <v>Ara</v>
      </c>
      <c r="J661" t="str">
        <f>INDEX(Products!$A$1:$G$49,MATCH(Orders!$D661,Products!$A$1:$A$49,0),MATCH(Orders!J$1,Products!$A$1:$G$1,0))</f>
        <v>D</v>
      </c>
      <c r="K661" s="4">
        <f>INDEX(Products!$A$1:$G$49,MATCH(Orders!$D661,Products!$A$1:$A$49,0),MATCH(Orders!K$1,Products!$A$1:$G$1,0))</f>
        <v>2.5</v>
      </c>
      <c r="L661" s="5">
        <f>INDEX(Products!$A$1:$G$49,MATCH(Orders!$D661,Products!$A$1:$A$49,0),MATCH(Orders!L$1,Products!$A$1:$G$1,0))</f>
        <v>22.884999999999998</v>
      </c>
      <c r="M661" s="5">
        <f t="shared" si="30"/>
        <v>45.769999999999996</v>
      </c>
      <c r="N661" t="str">
        <f t="shared" si="31"/>
        <v>Arabica</v>
      </c>
      <c r="O661" t="str">
        <f t="shared" si="32"/>
        <v>Dark</v>
      </c>
      <c r="P661" t="e">
        <f ca="1">_xlfn.XLOOKUP(Orders[[#This Row],[Customer ID]],Customers!$A$1:$A$1001,Customers!$I$1:$I$1001,,0)</f>
        <v>#NAME?</v>
      </c>
    </row>
    <row r="662" spans="1:16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e">
        <f ca="1">_xlfn.XLOOKUP(C662,Customers!$A$1:$A$1001,Customers!$B$1:$B$1001,,0)</f>
        <v>#NAME?</v>
      </c>
      <c r="G662" s="2" t="e">
        <f ca="1">IF(_xlfn.XLOOKUP(C662,Customers!$A$1:$A$1001,Customers!$C$1:$C$1001,,0)=0,"",_xlfn.XLOOKUP(C662,Customers!$A$1:$A$1001,Customers!$C$1:$C$1001,,0))</f>
        <v>#NAME?</v>
      </c>
      <c r="H662" s="2" t="e">
        <f ca="1">_xlfn.XLOOKUP(C662,Customers!$A$1:$A$1001,Customers!$G$1:$G$1001,,0)</f>
        <v>#NAME?</v>
      </c>
      <c r="I662" t="str">
        <f>INDEX(Products!$A$1:$G$49,MATCH(Orders!$D662,Products!$A$1:$A$49,0),MATCH(Orders!I$1,Products!$A$1:$G$1,0))</f>
        <v>Exc</v>
      </c>
      <c r="J662" t="str">
        <f>INDEX(Products!$A$1:$G$49,MATCH(Orders!$D662,Products!$A$1:$A$49,0),MATCH(Orders!J$1,Products!$A$1:$G$1,0))</f>
        <v>L</v>
      </c>
      <c r="K662" s="4">
        <f>INDEX(Products!$A$1:$G$49,MATCH(Orders!$D662,Products!$A$1:$A$49,0),MATCH(Orders!K$1,Products!$A$1:$G$1,0))</f>
        <v>0.5</v>
      </c>
      <c r="L662" s="5">
        <f>INDEX(Products!$A$1:$G$49,MATCH(Orders!$D662,Products!$A$1:$A$49,0),MATCH(Orders!L$1,Products!$A$1:$G$1,0))</f>
        <v>8.91</v>
      </c>
      <c r="M662" s="5">
        <f t="shared" si="30"/>
        <v>53.46</v>
      </c>
      <c r="N662" t="str">
        <f t="shared" si="31"/>
        <v>Excelsa</v>
      </c>
      <c r="O662" t="str">
        <f t="shared" si="32"/>
        <v>Light</v>
      </c>
      <c r="P662" t="e">
        <f ca="1">_xlfn.XLOOKUP(Orders[[#This Row],[Customer ID]],Customers!$A$1:$A$1001,Customers!$I$1:$I$1001,,0)</f>
        <v>#NAME?</v>
      </c>
    </row>
    <row r="663" spans="1:16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e">
        <f ca="1">_xlfn.XLOOKUP(C663,Customers!$A$1:$A$1001,Customers!$B$1:$B$1001,,0)</f>
        <v>#NAME?</v>
      </c>
      <c r="G663" s="2" t="e">
        <f ca="1">IF(_xlfn.XLOOKUP(C663,Customers!$A$1:$A$1001,Customers!$C$1:$C$1001,,0)=0,"",_xlfn.XLOOKUP(C663,Customers!$A$1:$A$1001,Customers!$C$1:$C$1001,,0))</f>
        <v>#NAME?</v>
      </c>
      <c r="H663" s="2" t="e">
        <f ca="1">_xlfn.XLOOKUP(C663,Customers!$A$1:$A$1001,Customers!$G$1:$G$1001,,0)</f>
        <v>#NAME?</v>
      </c>
      <c r="I663" t="str">
        <f>INDEX(Products!$A$1:$G$49,MATCH(Orders!$D663,Products!$A$1:$A$49,0),MATCH(Orders!I$1,Products!$A$1:$G$1,0))</f>
        <v>Ara</v>
      </c>
      <c r="J663" t="str">
        <f>INDEX(Products!$A$1:$G$49,MATCH(Orders!$D663,Products!$A$1:$A$49,0),MATCH(Orders!J$1,Products!$A$1:$G$1,0))</f>
        <v>M</v>
      </c>
      <c r="K663" s="4">
        <f>INDEX(Products!$A$1:$G$49,MATCH(Orders!$D663,Products!$A$1:$A$49,0),MATCH(Orders!K$1,Products!$A$1:$G$1,0))</f>
        <v>0.2</v>
      </c>
      <c r="L663" s="5">
        <f>INDEX(Products!$A$1:$G$49,MATCH(Orders!$D663,Products!$A$1:$A$49,0),MATCH(Orders!L$1,Products!$A$1:$G$1,0))</f>
        <v>3.375</v>
      </c>
      <c r="M663" s="5">
        <f t="shared" si="30"/>
        <v>20.25</v>
      </c>
      <c r="N663" t="str">
        <f t="shared" si="31"/>
        <v>Arabica</v>
      </c>
      <c r="O663" t="str">
        <f t="shared" si="32"/>
        <v>Medium</v>
      </c>
      <c r="P663" t="e">
        <f ca="1">_xlfn.XLOOKUP(Orders[[#This Row],[Customer ID]],Customers!$A$1:$A$1001,Customers!$I$1:$I$1001,,0)</f>
        <v>#NAME?</v>
      </c>
    </row>
    <row r="664" spans="1:16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e">
        <f ca="1">_xlfn.XLOOKUP(C664,Customers!$A$1:$A$1001,Customers!$B$1:$B$1001,,0)</f>
        <v>#NAME?</v>
      </c>
      <c r="G664" s="2" t="e">
        <f ca="1">IF(_xlfn.XLOOKUP(C664,Customers!$A$1:$A$1001,Customers!$C$1:$C$1001,,0)=0,"",_xlfn.XLOOKUP(C664,Customers!$A$1:$A$1001,Customers!$C$1:$C$1001,,0))</f>
        <v>#NAME?</v>
      </c>
      <c r="H664" s="2" t="e">
        <f ca="1">_xlfn.XLOOKUP(C664,Customers!$A$1:$A$1001,Customers!$G$1:$G$1001,,0)</f>
        <v>#NAME?</v>
      </c>
      <c r="I664" t="str">
        <f>INDEX(Products!$A$1:$G$49,MATCH(Orders!$D664,Products!$A$1:$A$49,0),MATCH(Orders!I$1,Products!$A$1:$G$1,0))</f>
        <v>Lib</v>
      </c>
      <c r="J664" t="str">
        <f>INDEX(Products!$A$1:$G$49,MATCH(Orders!$D664,Products!$A$1:$A$49,0),MATCH(Orders!J$1,Products!$A$1:$G$1,0))</f>
        <v>D</v>
      </c>
      <c r="K664" s="4">
        <f>INDEX(Products!$A$1:$G$49,MATCH(Orders!$D664,Products!$A$1:$A$49,0),MATCH(Orders!K$1,Products!$A$1:$G$1,0))</f>
        <v>2.5</v>
      </c>
      <c r="L664" s="5">
        <f>INDEX(Products!$A$1:$G$49,MATCH(Orders!$D664,Products!$A$1:$A$49,0),MATCH(Orders!L$1,Products!$A$1:$G$1,0))</f>
        <v>29.784999999999997</v>
      </c>
      <c r="M664" s="5">
        <f t="shared" si="30"/>
        <v>148.92499999999998</v>
      </c>
      <c r="N664" t="str">
        <f t="shared" si="31"/>
        <v>Liberica</v>
      </c>
      <c r="O664" t="str">
        <f t="shared" si="32"/>
        <v>Dark</v>
      </c>
      <c r="P664" t="e">
        <f ca="1">_xlfn.XLOOKUP(Orders[[#This Row],[Customer ID]],Customers!$A$1:$A$1001,Customers!$I$1:$I$1001,,0)</f>
        <v>#NAME?</v>
      </c>
    </row>
    <row r="665" spans="1:16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e">
        <f ca="1">_xlfn.XLOOKUP(C665,Customers!$A$1:$A$1001,Customers!$B$1:$B$1001,,0)</f>
        <v>#NAME?</v>
      </c>
      <c r="G665" s="2" t="e">
        <f ca="1">IF(_xlfn.XLOOKUP(C665,Customers!$A$1:$A$1001,Customers!$C$1:$C$1001,,0)=0,"",_xlfn.XLOOKUP(C665,Customers!$A$1:$A$1001,Customers!$C$1:$C$1001,,0))</f>
        <v>#NAME?</v>
      </c>
      <c r="H665" s="2" t="e">
        <f ca="1">_xlfn.XLOOKUP(C665,Customers!$A$1:$A$1001,Customers!$G$1:$G$1001,,0)</f>
        <v>#NAME?</v>
      </c>
      <c r="I665" t="str">
        <f>INDEX(Products!$A$1:$G$49,MATCH(Orders!$D665,Products!$A$1:$A$49,0),MATCH(Orders!I$1,Products!$A$1:$G$1,0))</f>
        <v>Ara</v>
      </c>
      <c r="J665" t="str">
        <f>INDEX(Products!$A$1:$G$49,MATCH(Orders!$D665,Products!$A$1:$A$49,0),MATCH(Orders!J$1,Products!$A$1:$G$1,0))</f>
        <v>M</v>
      </c>
      <c r="K665" s="4">
        <f>INDEX(Products!$A$1:$G$49,MATCH(Orders!$D665,Products!$A$1:$A$49,0),MATCH(Orders!K$1,Products!$A$1:$G$1,0))</f>
        <v>1</v>
      </c>
      <c r="L665" s="5">
        <f>INDEX(Products!$A$1:$G$49,MATCH(Orders!$D665,Products!$A$1:$A$49,0),MATCH(Orders!L$1,Products!$A$1:$G$1,0))</f>
        <v>11.25</v>
      </c>
      <c r="M665" s="5">
        <f t="shared" si="30"/>
        <v>67.5</v>
      </c>
      <c r="N665" t="str">
        <f t="shared" si="31"/>
        <v>Arabica</v>
      </c>
      <c r="O665" t="str">
        <f t="shared" si="32"/>
        <v>Medium</v>
      </c>
      <c r="P665" t="e">
        <f ca="1">_xlfn.XLOOKUP(Orders[[#This Row],[Customer ID]],Customers!$A$1:$A$1001,Customers!$I$1:$I$1001,,0)</f>
        <v>#NAME?</v>
      </c>
    </row>
    <row r="666" spans="1:16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e">
        <f ca="1">_xlfn.XLOOKUP(C666,Customers!$A$1:$A$1001,Customers!$B$1:$B$1001,,0)</f>
        <v>#NAME?</v>
      </c>
      <c r="G666" s="2" t="e">
        <f ca="1">IF(_xlfn.XLOOKUP(C666,Customers!$A$1:$A$1001,Customers!$C$1:$C$1001,,0)=0,"",_xlfn.XLOOKUP(C666,Customers!$A$1:$A$1001,Customers!$C$1:$C$1001,,0))</f>
        <v>#NAME?</v>
      </c>
      <c r="H666" s="2" t="e">
        <f ca="1">_xlfn.XLOOKUP(C666,Customers!$A$1:$A$1001,Customers!$G$1:$G$1001,,0)</f>
        <v>#NAME?</v>
      </c>
      <c r="I666" t="str">
        <f>INDEX(Products!$A$1:$G$49,MATCH(Orders!$D666,Products!$A$1:$A$49,0),MATCH(Orders!I$1,Products!$A$1:$G$1,0))</f>
        <v>Exc</v>
      </c>
      <c r="J666" t="str">
        <f>INDEX(Products!$A$1:$G$49,MATCH(Orders!$D666,Products!$A$1:$A$49,0),MATCH(Orders!J$1,Products!$A$1:$G$1,0))</f>
        <v>D</v>
      </c>
      <c r="K666" s="4">
        <f>INDEX(Products!$A$1:$G$49,MATCH(Orders!$D666,Products!$A$1:$A$49,0),MATCH(Orders!K$1,Products!$A$1:$G$1,0))</f>
        <v>1</v>
      </c>
      <c r="L666" s="5">
        <f>INDEX(Products!$A$1:$G$49,MATCH(Orders!$D666,Products!$A$1:$A$49,0),MATCH(Orders!L$1,Products!$A$1:$G$1,0))</f>
        <v>12.15</v>
      </c>
      <c r="M666" s="5">
        <f t="shared" si="30"/>
        <v>72.900000000000006</v>
      </c>
      <c r="N666" t="str">
        <f t="shared" si="31"/>
        <v>Excelsa</v>
      </c>
      <c r="O666" t="str">
        <f t="shared" si="32"/>
        <v>Dark</v>
      </c>
      <c r="P666" t="e">
        <f ca="1">_xlfn.XLOOKUP(Orders[[#This Row],[Customer ID]],Customers!$A$1:$A$1001,Customers!$I$1:$I$1001,,0)</f>
        <v>#NAME?</v>
      </c>
    </row>
    <row r="667" spans="1:16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e">
        <f ca="1">_xlfn.XLOOKUP(C667,Customers!$A$1:$A$1001,Customers!$B$1:$B$1001,,0)</f>
        <v>#NAME?</v>
      </c>
      <c r="G667" s="2" t="e">
        <f ca="1">IF(_xlfn.XLOOKUP(C667,Customers!$A$1:$A$1001,Customers!$C$1:$C$1001,,0)=0,"",_xlfn.XLOOKUP(C667,Customers!$A$1:$A$1001,Customers!$C$1:$C$1001,,0))</f>
        <v>#NAME?</v>
      </c>
      <c r="H667" s="2" t="e">
        <f ca="1">_xlfn.XLOOKUP(C667,Customers!$A$1:$A$1001,Customers!$G$1:$G$1001,,0)</f>
        <v>#NAME?</v>
      </c>
      <c r="I667" t="str">
        <f>INDEX(Products!$A$1:$G$49,MATCH(Orders!$D667,Products!$A$1:$A$49,0),MATCH(Orders!I$1,Products!$A$1:$G$1,0))</f>
        <v>Lib</v>
      </c>
      <c r="J667" t="str">
        <f>INDEX(Products!$A$1:$G$49,MATCH(Orders!$D667,Products!$A$1:$A$49,0),MATCH(Orders!J$1,Products!$A$1:$G$1,0))</f>
        <v>D</v>
      </c>
      <c r="K667" s="4">
        <f>INDEX(Products!$A$1:$G$49,MATCH(Orders!$D667,Products!$A$1:$A$49,0),MATCH(Orders!K$1,Products!$A$1:$G$1,0))</f>
        <v>0.2</v>
      </c>
      <c r="L667" s="5">
        <f>INDEX(Products!$A$1:$G$49,MATCH(Orders!$D667,Products!$A$1:$A$49,0),MATCH(Orders!L$1,Products!$A$1:$G$1,0))</f>
        <v>3.8849999999999998</v>
      </c>
      <c r="M667" s="5">
        <f t="shared" si="30"/>
        <v>7.77</v>
      </c>
      <c r="N667" t="str">
        <f t="shared" si="31"/>
        <v>Liberica</v>
      </c>
      <c r="O667" t="str">
        <f t="shared" si="32"/>
        <v>Dark</v>
      </c>
      <c r="P667" t="e">
        <f ca="1">_xlfn.XLOOKUP(Orders[[#This Row],[Customer ID]],Customers!$A$1:$A$1001,Customers!$I$1:$I$1001,,0)</f>
        <v>#NAME?</v>
      </c>
    </row>
    <row r="668" spans="1:16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e">
        <f ca="1">_xlfn.XLOOKUP(C668,Customers!$A$1:$A$1001,Customers!$B$1:$B$1001,,0)</f>
        <v>#NAME?</v>
      </c>
      <c r="G668" s="2" t="e">
        <f ca="1">IF(_xlfn.XLOOKUP(C668,Customers!$A$1:$A$1001,Customers!$C$1:$C$1001,,0)=0,"",_xlfn.XLOOKUP(C668,Customers!$A$1:$A$1001,Customers!$C$1:$C$1001,,0))</f>
        <v>#NAME?</v>
      </c>
      <c r="H668" s="2" t="e">
        <f ca="1">_xlfn.XLOOKUP(C668,Customers!$A$1:$A$1001,Customers!$G$1:$G$1001,,0)</f>
        <v>#NAME?</v>
      </c>
      <c r="I668" t="str">
        <f>INDEX(Products!$A$1:$G$49,MATCH(Orders!$D668,Products!$A$1:$A$49,0),MATCH(Orders!I$1,Products!$A$1:$G$1,0))</f>
        <v>Ara</v>
      </c>
      <c r="J668" t="str">
        <f>INDEX(Products!$A$1:$G$49,MATCH(Orders!$D668,Products!$A$1:$A$49,0),MATCH(Orders!J$1,Products!$A$1:$G$1,0))</f>
        <v>D</v>
      </c>
      <c r="K668" s="4">
        <f>INDEX(Products!$A$1:$G$49,MATCH(Orders!$D668,Products!$A$1:$A$49,0),MATCH(Orders!K$1,Products!$A$1:$G$1,0))</f>
        <v>2.5</v>
      </c>
      <c r="L668" s="5">
        <f>INDEX(Products!$A$1:$G$49,MATCH(Orders!$D668,Products!$A$1:$A$49,0),MATCH(Orders!L$1,Products!$A$1:$G$1,0))</f>
        <v>22.884999999999998</v>
      </c>
      <c r="M668" s="5">
        <f t="shared" si="30"/>
        <v>91.539999999999992</v>
      </c>
      <c r="N668" t="str">
        <f t="shared" si="31"/>
        <v>Arabica</v>
      </c>
      <c r="O668" t="str">
        <f t="shared" si="32"/>
        <v>Dark</v>
      </c>
      <c r="P668" t="e">
        <f ca="1">_xlfn.XLOOKUP(Orders[[#This Row],[Customer ID]],Customers!$A$1:$A$1001,Customers!$I$1:$I$1001,,0)</f>
        <v>#NAME?</v>
      </c>
    </row>
    <row r="669" spans="1:16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e">
        <f ca="1">_xlfn.XLOOKUP(C669,Customers!$A$1:$A$1001,Customers!$B$1:$B$1001,,0)</f>
        <v>#NAME?</v>
      </c>
      <c r="G669" s="2" t="e">
        <f ca="1">IF(_xlfn.XLOOKUP(C669,Customers!$A$1:$A$1001,Customers!$C$1:$C$1001,,0)=0,"",_xlfn.XLOOKUP(C669,Customers!$A$1:$A$1001,Customers!$C$1:$C$1001,,0))</f>
        <v>#NAME?</v>
      </c>
      <c r="H669" s="2" t="e">
        <f ca="1">_xlfn.XLOOKUP(C669,Customers!$A$1:$A$1001,Customers!$G$1:$G$1001,,0)</f>
        <v>#NAME?</v>
      </c>
      <c r="I669" t="str">
        <f>INDEX(Products!$A$1:$G$49,MATCH(Orders!$D669,Products!$A$1:$A$49,0),MATCH(Orders!I$1,Products!$A$1:$G$1,0))</f>
        <v>Ara</v>
      </c>
      <c r="J669" t="str">
        <f>INDEX(Products!$A$1:$G$49,MATCH(Orders!$D669,Products!$A$1:$A$49,0),MATCH(Orders!J$1,Products!$A$1:$G$1,0))</f>
        <v>D</v>
      </c>
      <c r="K669" s="4">
        <f>INDEX(Products!$A$1:$G$49,MATCH(Orders!$D669,Products!$A$1:$A$49,0),MATCH(Orders!K$1,Products!$A$1:$G$1,0))</f>
        <v>1</v>
      </c>
      <c r="L669" s="5">
        <f>INDEX(Products!$A$1:$G$49,MATCH(Orders!$D669,Products!$A$1:$A$49,0),MATCH(Orders!L$1,Products!$A$1:$G$1,0))</f>
        <v>9.9499999999999993</v>
      </c>
      <c r="M669" s="5">
        <f t="shared" si="30"/>
        <v>59.699999999999996</v>
      </c>
      <c r="N669" t="str">
        <f t="shared" si="31"/>
        <v>Arabica</v>
      </c>
      <c r="O669" t="str">
        <f t="shared" si="32"/>
        <v>Dark</v>
      </c>
      <c r="P669" t="e">
        <f ca="1">_xlfn.XLOOKUP(Orders[[#This Row],[Customer ID]],Customers!$A$1:$A$1001,Customers!$I$1:$I$1001,,0)</f>
        <v>#NAME?</v>
      </c>
    </row>
    <row r="670" spans="1:16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e">
        <f ca="1">_xlfn.XLOOKUP(C670,Customers!$A$1:$A$1001,Customers!$B$1:$B$1001,,0)</f>
        <v>#NAME?</v>
      </c>
      <c r="G670" s="2" t="e">
        <f ca="1">IF(_xlfn.XLOOKUP(C670,Customers!$A$1:$A$1001,Customers!$C$1:$C$1001,,0)=0,"",_xlfn.XLOOKUP(C670,Customers!$A$1:$A$1001,Customers!$C$1:$C$1001,,0))</f>
        <v>#NAME?</v>
      </c>
      <c r="H670" s="2" t="e">
        <f ca="1">_xlfn.XLOOKUP(C670,Customers!$A$1:$A$1001,Customers!$G$1:$G$1001,,0)</f>
        <v>#NAME?</v>
      </c>
      <c r="I670" t="str">
        <f>INDEX(Products!$A$1:$G$49,MATCH(Orders!$D670,Products!$A$1:$A$49,0),MATCH(Orders!I$1,Products!$A$1:$G$1,0))</f>
        <v>Rob</v>
      </c>
      <c r="J670" t="str">
        <f>INDEX(Products!$A$1:$G$49,MATCH(Orders!$D670,Products!$A$1:$A$49,0),MATCH(Orders!J$1,Products!$A$1:$G$1,0))</f>
        <v>L</v>
      </c>
      <c r="K670" s="4">
        <f>INDEX(Products!$A$1:$G$49,MATCH(Orders!$D670,Products!$A$1:$A$49,0),MATCH(Orders!K$1,Products!$A$1:$G$1,0))</f>
        <v>2.5</v>
      </c>
      <c r="L670" s="5">
        <f>INDEX(Products!$A$1:$G$49,MATCH(Orders!$D670,Products!$A$1:$A$49,0),MATCH(Orders!L$1,Products!$A$1:$G$1,0))</f>
        <v>27.484999999999996</v>
      </c>
      <c r="M670" s="5">
        <f t="shared" si="30"/>
        <v>137.42499999999998</v>
      </c>
      <c r="N670" t="str">
        <f t="shared" si="31"/>
        <v>Robusta</v>
      </c>
      <c r="O670" t="str">
        <f t="shared" si="32"/>
        <v>Light</v>
      </c>
      <c r="P670" t="e">
        <f ca="1">_xlfn.XLOOKUP(Orders[[#This Row],[Customer ID]],Customers!$A$1:$A$1001,Customers!$I$1:$I$1001,,0)</f>
        <v>#NAME?</v>
      </c>
    </row>
    <row r="671" spans="1:16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e">
        <f ca="1">_xlfn.XLOOKUP(C671,Customers!$A$1:$A$1001,Customers!$B$1:$B$1001,,0)</f>
        <v>#NAME?</v>
      </c>
      <c r="G671" s="2" t="e">
        <f ca="1">IF(_xlfn.XLOOKUP(C671,Customers!$A$1:$A$1001,Customers!$C$1:$C$1001,,0)=0,"",_xlfn.XLOOKUP(C671,Customers!$A$1:$A$1001,Customers!$C$1:$C$1001,,0))</f>
        <v>#NAME?</v>
      </c>
      <c r="H671" s="2" t="e">
        <f ca="1">_xlfn.XLOOKUP(C671,Customers!$A$1:$A$1001,Customers!$G$1:$G$1001,,0)</f>
        <v>#NAME?</v>
      </c>
      <c r="I671" t="str">
        <f>INDEX(Products!$A$1:$G$49,MATCH(Orders!$D671,Products!$A$1:$A$49,0),MATCH(Orders!I$1,Products!$A$1:$G$1,0))</f>
        <v>Lib</v>
      </c>
      <c r="J671" t="str">
        <f>INDEX(Products!$A$1:$G$49,MATCH(Orders!$D671,Products!$A$1:$A$49,0),MATCH(Orders!J$1,Products!$A$1:$G$1,0))</f>
        <v>M</v>
      </c>
      <c r="K671" s="4">
        <f>INDEX(Products!$A$1:$G$49,MATCH(Orders!$D671,Products!$A$1:$A$49,0),MATCH(Orders!K$1,Products!$A$1:$G$1,0))</f>
        <v>2.5</v>
      </c>
      <c r="L671" s="5">
        <f>INDEX(Products!$A$1:$G$49,MATCH(Orders!$D671,Products!$A$1:$A$49,0),MATCH(Orders!L$1,Products!$A$1:$G$1,0))</f>
        <v>33.464999999999996</v>
      </c>
      <c r="M671" s="5">
        <f t="shared" si="30"/>
        <v>66.929999999999993</v>
      </c>
      <c r="N671" t="str">
        <f t="shared" si="31"/>
        <v>Liberica</v>
      </c>
      <c r="O671" t="str">
        <f t="shared" si="32"/>
        <v>Medium</v>
      </c>
      <c r="P671" t="e">
        <f ca="1">_xlfn.XLOOKUP(Orders[[#This Row],[Customer ID]],Customers!$A$1:$A$1001,Customers!$I$1:$I$1001,,0)</f>
        <v>#NAME?</v>
      </c>
    </row>
    <row r="672" spans="1:16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e">
        <f ca="1">_xlfn.XLOOKUP(C672,Customers!$A$1:$A$1001,Customers!$B$1:$B$1001,,0)</f>
        <v>#NAME?</v>
      </c>
      <c r="G672" s="2" t="e">
        <f ca="1">IF(_xlfn.XLOOKUP(C672,Customers!$A$1:$A$1001,Customers!$C$1:$C$1001,,0)=0,"",_xlfn.XLOOKUP(C672,Customers!$A$1:$A$1001,Customers!$C$1:$C$1001,,0))</f>
        <v>#NAME?</v>
      </c>
      <c r="H672" s="2" t="e">
        <f ca="1">_xlfn.XLOOKUP(C672,Customers!$A$1:$A$1001,Customers!$G$1:$G$1001,,0)</f>
        <v>#NAME?</v>
      </c>
      <c r="I672" t="str">
        <f>INDEX(Products!$A$1:$G$49,MATCH(Orders!$D672,Products!$A$1:$A$49,0),MATCH(Orders!I$1,Products!$A$1:$G$1,0))</f>
        <v>Lib</v>
      </c>
      <c r="J672" t="str">
        <f>INDEX(Products!$A$1:$G$49,MATCH(Orders!$D672,Products!$A$1:$A$49,0),MATCH(Orders!J$1,Products!$A$1:$G$1,0))</f>
        <v>M</v>
      </c>
      <c r="K672" s="4">
        <f>INDEX(Products!$A$1:$G$49,MATCH(Orders!$D672,Products!$A$1:$A$49,0),MATCH(Orders!K$1,Products!$A$1:$G$1,0))</f>
        <v>0.2</v>
      </c>
      <c r="L672" s="5">
        <f>INDEX(Products!$A$1:$G$49,MATCH(Orders!$D672,Products!$A$1:$A$49,0),MATCH(Orders!L$1,Products!$A$1:$G$1,0))</f>
        <v>4.3650000000000002</v>
      </c>
      <c r="M672" s="5">
        <f t="shared" si="30"/>
        <v>13.095000000000001</v>
      </c>
      <c r="N672" t="str">
        <f t="shared" si="31"/>
        <v>Liberica</v>
      </c>
      <c r="O672" t="str">
        <f t="shared" si="32"/>
        <v>Medium</v>
      </c>
      <c r="P672" t="e">
        <f ca="1">_xlfn.XLOOKUP(Orders[[#This Row],[Customer ID]],Customers!$A$1:$A$1001,Customers!$I$1:$I$1001,,0)</f>
        <v>#NAME?</v>
      </c>
    </row>
    <row r="673" spans="1:16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e">
        <f ca="1">_xlfn.XLOOKUP(C673,Customers!$A$1:$A$1001,Customers!$B$1:$B$1001,,0)</f>
        <v>#NAME?</v>
      </c>
      <c r="G673" s="2" t="e">
        <f ca="1">IF(_xlfn.XLOOKUP(C673,Customers!$A$1:$A$1001,Customers!$C$1:$C$1001,,0)=0,"",_xlfn.XLOOKUP(C673,Customers!$A$1:$A$1001,Customers!$C$1:$C$1001,,0))</f>
        <v>#NAME?</v>
      </c>
      <c r="H673" s="2" t="e">
        <f ca="1">_xlfn.XLOOKUP(C673,Customers!$A$1:$A$1001,Customers!$G$1:$G$1001,,0)</f>
        <v>#NAME?</v>
      </c>
      <c r="I673" t="str">
        <f>INDEX(Products!$A$1:$G$49,MATCH(Orders!$D673,Products!$A$1:$A$49,0),MATCH(Orders!I$1,Products!$A$1:$G$1,0))</f>
        <v>Rob</v>
      </c>
      <c r="J673" t="str">
        <f>INDEX(Products!$A$1:$G$49,MATCH(Orders!$D673,Products!$A$1:$A$49,0),MATCH(Orders!J$1,Products!$A$1:$G$1,0))</f>
        <v>L</v>
      </c>
      <c r="K673" s="4">
        <f>INDEX(Products!$A$1:$G$49,MATCH(Orders!$D673,Products!$A$1:$A$49,0),MATCH(Orders!K$1,Products!$A$1:$G$1,0))</f>
        <v>1</v>
      </c>
      <c r="L673" s="5">
        <f>INDEX(Products!$A$1:$G$49,MATCH(Orders!$D673,Products!$A$1:$A$49,0),MATCH(Orders!L$1,Products!$A$1:$G$1,0))</f>
        <v>11.95</v>
      </c>
      <c r="M673" s="5">
        <f t="shared" si="30"/>
        <v>59.75</v>
      </c>
      <c r="N673" t="str">
        <f t="shared" si="31"/>
        <v>Robusta</v>
      </c>
      <c r="O673" t="str">
        <f t="shared" si="32"/>
        <v>Light</v>
      </c>
      <c r="P673" t="e">
        <f ca="1">_xlfn.XLOOKUP(Orders[[#This Row],[Customer ID]],Customers!$A$1:$A$1001,Customers!$I$1:$I$1001,,0)</f>
        <v>#NAME?</v>
      </c>
    </row>
    <row r="674" spans="1:16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e">
        <f ca="1">_xlfn.XLOOKUP(C674,Customers!$A$1:$A$1001,Customers!$B$1:$B$1001,,0)</f>
        <v>#NAME?</v>
      </c>
      <c r="G674" s="2" t="e">
        <f ca="1">IF(_xlfn.XLOOKUP(C674,Customers!$A$1:$A$1001,Customers!$C$1:$C$1001,,0)=0,"",_xlfn.XLOOKUP(C674,Customers!$A$1:$A$1001,Customers!$C$1:$C$1001,,0))</f>
        <v>#NAME?</v>
      </c>
      <c r="H674" s="2" t="e">
        <f ca="1">_xlfn.XLOOKUP(C674,Customers!$A$1:$A$1001,Customers!$G$1:$G$1001,,0)</f>
        <v>#NAME?</v>
      </c>
      <c r="I674" t="str">
        <f>INDEX(Products!$A$1:$G$49,MATCH(Orders!$D674,Products!$A$1:$A$49,0),MATCH(Orders!I$1,Products!$A$1:$G$1,0))</f>
        <v>Lib</v>
      </c>
      <c r="J674" t="str">
        <f>INDEX(Products!$A$1:$G$49,MATCH(Orders!$D674,Products!$A$1:$A$49,0),MATCH(Orders!J$1,Products!$A$1:$G$1,0))</f>
        <v>M</v>
      </c>
      <c r="K674" s="4">
        <f>INDEX(Products!$A$1:$G$49,MATCH(Orders!$D674,Products!$A$1:$A$49,0),MATCH(Orders!K$1,Products!$A$1:$G$1,0))</f>
        <v>0.5</v>
      </c>
      <c r="L674" s="5">
        <f>INDEX(Products!$A$1:$G$49,MATCH(Orders!$D674,Products!$A$1:$A$49,0),MATCH(Orders!L$1,Products!$A$1:$G$1,0))</f>
        <v>8.73</v>
      </c>
      <c r="M674" s="5">
        <f t="shared" si="30"/>
        <v>43.650000000000006</v>
      </c>
      <c r="N674" t="str">
        <f t="shared" si="31"/>
        <v>Liberica</v>
      </c>
      <c r="O674" t="str">
        <f t="shared" si="32"/>
        <v>Medium</v>
      </c>
      <c r="P674" t="e">
        <f ca="1">_xlfn.XLOOKUP(Orders[[#This Row],[Customer ID]],Customers!$A$1:$A$1001,Customers!$I$1:$I$1001,,0)</f>
        <v>#NAME?</v>
      </c>
    </row>
    <row r="675" spans="1:16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e">
        <f ca="1">_xlfn.XLOOKUP(C675,Customers!$A$1:$A$1001,Customers!$B$1:$B$1001,,0)</f>
        <v>#NAME?</v>
      </c>
      <c r="G675" s="2" t="e">
        <f ca="1">IF(_xlfn.XLOOKUP(C675,Customers!$A$1:$A$1001,Customers!$C$1:$C$1001,,0)=0,"",_xlfn.XLOOKUP(C675,Customers!$A$1:$A$1001,Customers!$C$1:$C$1001,,0))</f>
        <v>#NAME?</v>
      </c>
      <c r="H675" s="2" t="e">
        <f ca="1">_xlfn.XLOOKUP(C675,Customers!$A$1:$A$1001,Customers!$G$1:$G$1001,,0)</f>
        <v>#NAME?</v>
      </c>
      <c r="I675" t="str">
        <f>INDEX(Products!$A$1:$G$49,MATCH(Orders!$D675,Products!$A$1:$A$49,0),MATCH(Orders!I$1,Products!$A$1:$G$1,0))</f>
        <v>Exc</v>
      </c>
      <c r="J675" t="str">
        <f>INDEX(Products!$A$1:$G$49,MATCH(Orders!$D675,Products!$A$1:$A$49,0),MATCH(Orders!J$1,Products!$A$1:$G$1,0))</f>
        <v>M</v>
      </c>
      <c r="K675" s="4">
        <f>INDEX(Products!$A$1:$G$49,MATCH(Orders!$D675,Products!$A$1:$A$49,0),MATCH(Orders!K$1,Products!$A$1:$G$1,0))</f>
        <v>1</v>
      </c>
      <c r="L675" s="5">
        <f>INDEX(Products!$A$1:$G$49,MATCH(Orders!$D675,Products!$A$1:$A$49,0),MATCH(Orders!L$1,Products!$A$1:$G$1,0))</f>
        <v>13.75</v>
      </c>
      <c r="M675" s="5">
        <f t="shared" si="30"/>
        <v>82.5</v>
      </c>
      <c r="N675" t="str">
        <f t="shared" si="31"/>
        <v>Excelsa</v>
      </c>
      <c r="O675" t="str">
        <f t="shared" si="32"/>
        <v>Medium</v>
      </c>
      <c r="P675" t="e">
        <f ca="1">_xlfn.XLOOKUP(Orders[[#This Row],[Customer ID]],Customers!$A$1:$A$1001,Customers!$I$1:$I$1001,,0)</f>
        <v>#NAME?</v>
      </c>
    </row>
    <row r="676" spans="1:16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e">
        <f ca="1">_xlfn.XLOOKUP(C676,Customers!$A$1:$A$1001,Customers!$B$1:$B$1001,,0)</f>
        <v>#NAME?</v>
      </c>
      <c r="G676" s="2" t="e">
        <f ca="1">IF(_xlfn.XLOOKUP(C676,Customers!$A$1:$A$1001,Customers!$C$1:$C$1001,,0)=0,"",_xlfn.XLOOKUP(C676,Customers!$A$1:$A$1001,Customers!$C$1:$C$1001,,0))</f>
        <v>#NAME?</v>
      </c>
      <c r="H676" s="2" t="e">
        <f ca="1">_xlfn.XLOOKUP(C676,Customers!$A$1:$A$1001,Customers!$G$1:$G$1001,,0)</f>
        <v>#NAME?</v>
      </c>
      <c r="I676" t="str">
        <f>INDEX(Products!$A$1:$G$49,MATCH(Orders!$D676,Products!$A$1:$A$49,0),MATCH(Orders!I$1,Products!$A$1:$G$1,0))</f>
        <v>Ara</v>
      </c>
      <c r="J676" t="str">
        <f>INDEX(Products!$A$1:$G$49,MATCH(Orders!$D676,Products!$A$1:$A$49,0),MATCH(Orders!J$1,Products!$A$1:$G$1,0))</f>
        <v>L</v>
      </c>
      <c r="K676" s="4">
        <f>INDEX(Products!$A$1:$G$49,MATCH(Orders!$D676,Products!$A$1:$A$49,0),MATCH(Orders!K$1,Products!$A$1:$G$1,0))</f>
        <v>2.5</v>
      </c>
      <c r="L676" s="5">
        <f>INDEX(Products!$A$1:$G$49,MATCH(Orders!$D676,Products!$A$1:$A$49,0),MATCH(Orders!L$1,Products!$A$1:$G$1,0))</f>
        <v>29.784999999999997</v>
      </c>
      <c r="M676" s="5">
        <f t="shared" si="30"/>
        <v>178.70999999999998</v>
      </c>
      <c r="N676" t="str">
        <f t="shared" si="31"/>
        <v>Arabica</v>
      </c>
      <c r="O676" t="str">
        <f t="shared" si="32"/>
        <v>Light</v>
      </c>
      <c r="P676" t="e">
        <f ca="1">_xlfn.XLOOKUP(Orders[[#This Row],[Customer ID]],Customers!$A$1:$A$1001,Customers!$I$1:$I$1001,,0)</f>
        <v>#NAME?</v>
      </c>
    </row>
    <row r="677" spans="1:16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e">
        <f ca="1">_xlfn.XLOOKUP(C677,Customers!$A$1:$A$1001,Customers!$B$1:$B$1001,,0)</f>
        <v>#NAME?</v>
      </c>
      <c r="G677" s="2" t="e">
        <f ca="1">IF(_xlfn.XLOOKUP(C677,Customers!$A$1:$A$1001,Customers!$C$1:$C$1001,,0)=0,"",_xlfn.XLOOKUP(C677,Customers!$A$1:$A$1001,Customers!$C$1:$C$1001,,0))</f>
        <v>#NAME?</v>
      </c>
      <c r="H677" s="2" t="e">
        <f ca="1">_xlfn.XLOOKUP(C677,Customers!$A$1:$A$1001,Customers!$G$1:$G$1001,,0)</f>
        <v>#NAME?</v>
      </c>
      <c r="I677" t="str">
        <f>INDEX(Products!$A$1:$G$49,MATCH(Orders!$D677,Products!$A$1:$A$49,0),MATCH(Orders!I$1,Products!$A$1:$G$1,0))</f>
        <v>Lib</v>
      </c>
      <c r="J677" t="str">
        <f>INDEX(Products!$A$1:$G$49,MATCH(Orders!$D677,Products!$A$1:$A$49,0),MATCH(Orders!J$1,Products!$A$1:$G$1,0))</f>
        <v>D</v>
      </c>
      <c r="K677" s="4">
        <f>INDEX(Products!$A$1:$G$49,MATCH(Orders!$D677,Products!$A$1:$A$49,0),MATCH(Orders!K$1,Products!$A$1:$G$1,0))</f>
        <v>2.5</v>
      </c>
      <c r="L677" s="5">
        <f>INDEX(Products!$A$1:$G$49,MATCH(Orders!$D677,Products!$A$1:$A$49,0),MATCH(Orders!L$1,Products!$A$1:$G$1,0))</f>
        <v>29.784999999999997</v>
      </c>
      <c r="M677" s="5">
        <f t="shared" si="30"/>
        <v>119.13999999999999</v>
      </c>
      <c r="N677" t="str">
        <f t="shared" si="31"/>
        <v>Liberica</v>
      </c>
      <c r="O677" t="str">
        <f t="shared" si="32"/>
        <v>Dark</v>
      </c>
      <c r="P677" t="e">
        <f ca="1">_xlfn.XLOOKUP(Orders[[#This Row],[Customer ID]],Customers!$A$1:$A$1001,Customers!$I$1:$I$1001,,0)</f>
        <v>#NAME?</v>
      </c>
    </row>
    <row r="678" spans="1:16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e">
        <f ca="1">_xlfn.XLOOKUP(C678,Customers!$A$1:$A$1001,Customers!$B$1:$B$1001,,0)</f>
        <v>#NAME?</v>
      </c>
      <c r="G678" s="2" t="e">
        <f ca="1">IF(_xlfn.XLOOKUP(C678,Customers!$A$1:$A$1001,Customers!$C$1:$C$1001,,0)=0,"",_xlfn.XLOOKUP(C678,Customers!$A$1:$A$1001,Customers!$C$1:$C$1001,,0))</f>
        <v>#NAME?</v>
      </c>
      <c r="H678" s="2" t="e">
        <f ca="1">_xlfn.XLOOKUP(C678,Customers!$A$1:$A$1001,Customers!$G$1:$G$1001,,0)</f>
        <v>#NAME?</v>
      </c>
      <c r="I678" t="str">
        <f>INDEX(Products!$A$1:$G$49,MATCH(Orders!$D678,Products!$A$1:$A$49,0),MATCH(Orders!I$1,Products!$A$1:$G$1,0))</f>
        <v>Lib</v>
      </c>
      <c r="J678" t="str">
        <f>INDEX(Products!$A$1:$G$49,MATCH(Orders!$D678,Products!$A$1:$A$49,0),MATCH(Orders!J$1,Products!$A$1:$G$1,0))</f>
        <v>L</v>
      </c>
      <c r="K678" s="4">
        <f>INDEX(Products!$A$1:$G$49,MATCH(Orders!$D678,Products!$A$1:$A$49,0),MATCH(Orders!K$1,Products!$A$1:$G$1,0))</f>
        <v>0.5</v>
      </c>
      <c r="L678" s="5">
        <f>INDEX(Products!$A$1:$G$49,MATCH(Orders!$D678,Products!$A$1:$A$49,0),MATCH(Orders!L$1,Products!$A$1:$G$1,0))</f>
        <v>9.51</v>
      </c>
      <c r="M678" s="5">
        <f t="shared" si="30"/>
        <v>47.55</v>
      </c>
      <c r="N678" t="str">
        <f t="shared" si="31"/>
        <v>Liberica</v>
      </c>
      <c r="O678" t="str">
        <f t="shared" si="32"/>
        <v>Light</v>
      </c>
      <c r="P678" t="e">
        <f ca="1">_xlfn.XLOOKUP(Orders[[#This Row],[Customer ID]],Customers!$A$1:$A$1001,Customers!$I$1:$I$1001,,0)</f>
        <v>#NAME?</v>
      </c>
    </row>
    <row r="679" spans="1:16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e">
        <f ca="1">_xlfn.XLOOKUP(C679,Customers!$A$1:$A$1001,Customers!$B$1:$B$1001,,0)</f>
        <v>#NAME?</v>
      </c>
      <c r="G679" s="2" t="e">
        <f ca="1">IF(_xlfn.XLOOKUP(C679,Customers!$A$1:$A$1001,Customers!$C$1:$C$1001,,0)=0,"",_xlfn.XLOOKUP(C679,Customers!$A$1:$A$1001,Customers!$C$1:$C$1001,,0))</f>
        <v>#NAME?</v>
      </c>
      <c r="H679" s="2" t="e">
        <f ca="1">_xlfn.XLOOKUP(C679,Customers!$A$1:$A$1001,Customers!$G$1:$G$1001,,0)</f>
        <v>#NAME?</v>
      </c>
      <c r="I679" t="str">
        <f>INDEX(Products!$A$1:$G$49,MATCH(Orders!$D679,Products!$A$1:$A$49,0),MATCH(Orders!I$1,Products!$A$1:$G$1,0))</f>
        <v>Lib</v>
      </c>
      <c r="J679" t="str">
        <f>INDEX(Products!$A$1:$G$49,MATCH(Orders!$D679,Products!$A$1:$A$49,0),MATCH(Orders!J$1,Products!$A$1:$G$1,0))</f>
        <v>M</v>
      </c>
      <c r="K679" s="4">
        <f>INDEX(Products!$A$1:$G$49,MATCH(Orders!$D679,Products!$A$1:$A$49,0),MATCH(Orders!K$1,Products!$A$1:$G$1,0))</f>
        <v>0.5</v>
      </c>
      <c r="L679" s="5">
        <f>INDEX(Products!$A$1:$G$49,MATCH(Orders!$D679,Products!$A$1:$A$49,0),MATCH(Orders!L$1,Products!$A$1:$G$1,0))</f>
        <v>8.73</v>
      </c>
      <c r="M679" s="5">
        <f t="shared" si="30"/>
        <v>43.650000000000006</v>
      </c>
      <c r="N679" t="str">
        <f t="shared" si="31"/>
        <v>Liberica</v>
      </c>
      <c r="O679" t="str">
        <f t="shared" si="32"/>
        <v>Medium</v>
      </c>
      <c r="P679" t="e">
        <f ca="1">_xlfn.XLOOKUP(Orders[[#This Row],[Customer ID]],Customers!$A$1:$A$1001,Customers!$I$1:$I$1001,,0)</f>
        <v>#NAME?</v>
      </c>
    </row>
    <row r="680" spans="1:16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e">
        <f ca="1">_xlfn.XLOOKUP(C680,Customers!$A$1:$A$1001,Customers!$B$1:$B$1001,,0)</f>
        <v>#NAME?</v>
      </c>
      <c r="G680" s="2" t="e">
        <f ca="1">IF(_xlfn.XLOOKUP(C680,Customers!$A$1:$A$1001,Customers!$C$1:$C$1001,,0)=0,"",_xlfn.XLOOKUP(C680,Customers!$A$1:$A$1001,Customers!$C$1:$C$1001,,0))</f>
        <v>#NAME?</v>
      </c>
      <c r="H680" s="2" t="e">
        <f ca="1">_xlfn.XLOOKUP(C680,Customers!$A$1:$A$1001,Customers!$G$1:$G$1001,,0)</f>
        <v>#NAME?</v>
      </c>
      <c r="I680" t="str">
        <f>INDEX(Products!$A$1:$G$49,MATCH(Orders!$D680,Products!$A$1:$A$49,0),MATCH(Orders!I$1,Products!$A$1:$G$1,0))</f>
        <v>Ara</v>
      </c>
      <c r="J680" t="str">
        <f>INDEX(Products!$A$1:$G$49,MATCH(Orders!$D680,Products!$A$1:$A$49,0),MATCH(Orders!J$1,Products!$A$1:$G$1,0))</f>
        <v>L</v>
      </c>
      <c r="K680" s="4">
        <f>INDEX(Products!$A$1:$G$49,MATCH(Orders!$D680,Products!$A$1:$A$49,0),MATCH(Orders!K$1,Products!$A$1:$G$1,0))</f>
        <v>2.5</v>
      </c>
      <c r="L680" s="5">
        <f>INDEX(Products!$A$1:$G$49,MATCH(Orders!$D680,Products!$A$1:$A$49,0),MATCH(Orders!L$1,Products!$A$1:$G$1,0))</f>
        <v>29.784999999999997</v>
      </c>
      <c r="M680" s="5">
        <f t="shared" si="30"/>
        <v>178.70999999999998</v>
      </c>
      <c r="N680" t="str">
        <f t="shared" si="31"/>
        <v>Arabica</v>
      </c>
      <c r="O680" t="str">
        <f t="shared" si="32"/>
        <v>Light</v>
      </c>
      <c r="P680" t="e">
        <f ca="1">_xlfn.XLOOKUP(Orders[[#This Row],[Customer ID]],Customers!$A$1:$A$1001,Customers!$I$1:$I$1001,,0)</f>
        <v>#NAME?</v>
      </c>
    </row>
    <row r="681" spans="1:16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e">
        <f ca="1">_xlfn.XLOOKUP(C681,Customers!$A$1:$A$1001,Customers!$B$1:$B$1001,,0)</f>
        <v>#NAME?</v>
      </c>
      <c r="G681" s="2" t="e">
        <f ca="1">IF(_xlfn.XLOOKUP(C681,Customers!$A$1:$A$1001,Customers!$C$1:$C$1001,,0)=0,"",_xlfn.XLOOKUP(C681,Customers!$A$1:$A$1001,Customers!$C$1:$C$1001,,0))</f>
        <v>#NAME?</v>
      </c>
      <c r="H681" s="2" t="e">
        <f ca="1">_xlfn.XLOOKUP(C681,Customers!$A$1:$A$1001,Customers!$G$1:$G$1001,,0)</f>
        <v>#NAME?</v>
      </c>
      <c r="I681" t="str">
        <f>INDEX(Products!$A$1:$G$49,MATCH(Orders!$D681,Products!$A$1:$A$49,0),MATCH(Orders!I$1,Products!$A$1:$G$1,0))</f>
        <v>Rob</v>
      </c>
      <c r="J681" t="str">
        <f>INDEX(Products!$A$1:$G$49,MATCH(Orders!$D681,Products!$A$1:$A$49,0),MATCH(Orders!J$1,Products!$A$1:$G$1,0))</f>
        <v>L</v>
      </c>
      <c r="K681" s="4">
        <f>INDEX(Products!$A$1:$G$49,MATCH(Orders!$D681,Products!$A$1:$A$49,0),MATCH(Orders!K$1,Products!$A$1:$G$1,0))</f>
        <v>2.5</v>
      </c>
      <c r="L681" s="5">
        <f>INDEX(Products!$A$1:$G$49,MATCH(Orders!$D681,Products!$A$1:$A$49,0),MATCH(Orders!L$1,Products!$A$1:$G$1,0))</f>
        <v>27.484999999999996</v>
      </c>
      <c r="M681" s="5">
        <f t="shared" si="30"/>
        <v>27.484999999999996</v>
      </c>
      <c r="N681" t="str">
        <f t="shared" si="31"/>
        <v>Robusta</v>
      </c>
      <c r="O681" t="str">
        <f t="shared" si="32"/>
        <v>Light</v>
      </c>
      <c r="P681" t="e">
        <f ca="1">_xlfn.XLOOKUP(Orders[[#This Row],[Customer ID]],Customers!$A$1:$A$1001,Customers!$I$1:$I$1001,,0)</f>
        <v>#NAME?</v>
      </c>
    </row>
    <row r="682" spans="1:16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e">
        <f ca="1">_xlfn.XLOOKUP(C682,Customers!$A$1:$A$1001,Customers!$B$1:$B$1001,,0)</f>
        <v>#NAME?</v>
      </c>
      <c r="G682" s="2" t="e">
        <f ca="1">IF(_xlfn.XLOOKUP(C682,Customers!$A$1:$A$1001,Customers!$C$1:$C$1001,,0)=0,"",_xlfn.XLOOKUP(C682,Customers!$A$1:$A$1001,Customers!$C$1:$C$1001,,0))</f>
        <v>#NAME?</v>
      </c>
      <c r="H682" s="2" t="e">
        <f ca="1">_xlfn.XLOOKUP(C682,Customers!$A$1:$A$1001,Customers!$G$1:$G$1001,,0)</f>
        <v>#NAME?</v>
      </c>
      <c r="I682" t="str">
        <f>INDEX(Products!$A$1:$G$49,MATCH(Orders!$D682,Products!$A$1:$A$49,0),MATCH(Orders!I$1,Products!$A$1:$G$1,0))</f>
        <v>Ara</v>
      </c>
      <c r="J682" t="str">
        <f>INDEX(Products!$A$1:$G$49,MATCH(Orders!$D682,Products!$A$1:$A$49,0),MATCH(Orders!J$1,Products!$A$1:$G$1,0))</f>
        <v>M</v>
      </c>
      <c r="K682" s="4">
        <f>INDEX(Products!$A$1:$G$49,MATCH(Orders!$D682,Products!$A$1:$A$49,0),MATCH(Orders!K$1,Products!$A$1:$G$1,0))</f>
        <v>1</v>
      </c>
      <c r="L682" s="5">
        <f>INDEX(Products!$A$1:$G$49,MATCH(Orders!$D682,Products!$A$1:$A$49,0),MATCH(Orders!L$1,Products!$A$1:$G$1,0))</f>
        <v>11.25</v>
      </c>
      <c r="M682" s="5">
        <f t="shared" si="30"/>
        <v>56.25</v>
      </c>
      <c r="N682" t="str">
        <f t="shared" si="31"/>
        <v>Arabica</v>
      </c>
      <c r="O682" t="str">
        <f t="shared" si="32"/>
        <v>Medium</v>
      </c>
      <c r="P682" t="e">
        <f ca="1">_xlfn.XLOOKUP(Orders[[#This Row],[Customer ID]],Customers!$A$1:$A$1001,Customers!$I$1:$I$1001,,0)</f>
        <v>#NAME?</v>
      </c>
    </row>
    <row r="683" spans="1:16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e">
        <f ca="1">_xlfn.XLOOKUP(C683,Customers!$A$1:$A$1001,Customers!$B$1:$B$1001,,0)</f>
        <v>#NAME?</v>
      </c>
      <c r="G683" s="2" t="e">
        <f ca="1">IF(_xlfn.XLOOKUP(C683,Customers!$A$1:$A$1001,Customers!$C$1:$C$1001,,0)=0,"",_xlfn.XLOOKUP(C683,Customers!$A$1:$A$1001,Customers!$C$1:$C$1001,,0))</f>
        <v>#NAME?</v>
      </c>
      <c r="H683" s="2" t="e">
        <f ca="1">_xlfn.XLOOKUP(C683,Customers!$A$1:$A$1001,Customers!$G$1:$G$1001,,0)</f>
        <v>#NAME?</v>
      </c>
      <c r="I683" t="str">
        <f>INDEX(Products!$A$1:$G$49,MATCH(Orders!$D683,Products!$A$1:$A$49,0),MATCH(Orders!I$1,Products!$A$1:$G$1,0))</f>
        <v>Lib</v>
      </c>
      <c r="J683" t="str">
        <f>INDEX(Products!$A$1:$G$49,MATCH(Orders!$D683,Products!$A$1:$A$49,0),MATCH(Orders!J$1,Products!$A$1:$G$1,0))</f>
        <v>L</v>
      </c>
      <c r="K683" s="4">
        <f>INDEX(Products!$A$1:$G$49,MATCH(Orders!$D683,Products!$A$1:$A$49,0),MATCH(Orders!K$1,Products!$A$1:$G$1,0))</f>
        <v>0.2</v>
      </c>
      <c r="L683" s="5">
        <f>INDEX(Products!$A$1:$G$49,MATCH(Orders!$D683,Products!$A$1:$A$49,0),MATCH(Orders!L$1,Products!$A$1:$G$1,0))</f>
        <v>4.7549999999999999</v>
      </c>
      <c r="M683" s="5">
        <f t="shared" si="30"/>
        <v>9.51</v>
      </c>
      <c r="N683" t="str">
        <f t="shared" si="31"/>
        <v>Liberica</v>
      </c>
      <c r="O683" t="str">
        <f t="shared" si="32"/>
        <v>Light</v>
      </c>
      <c r="P683" t="e">
        <f ca="1">_xlfn.XLOOKUP(Orders[[#This Row],[Customer ID]],Customers!$A$1:$A$1001,Customers!$I$1:$I$1001,,0)</f>
        <v>#NAME?</v>
      </c>
    </row>
    <row r="684" spans="1:16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e">
        <f ca="1">_xlfn.XLOOKUP(C684,Customers!$A$1:$A$1001,Customers!$B$1:$B$1001,,0)</f>
        <v>#NAME?</v>
      </c>
      <c r="G684" s="2" t="e">
        <f ca="1">IF(_xlfn.XLOOKUP(C684,Customers!$A$1:$A$1001,Customers!$C$1:$C$1001,,0)=0,"",_xlfn.XLOOKUP(C684,Customers!$A$1:$A$1001,Customers!$C$1:$C$1001,,0))</f>
        <v>#NAME?</v>
      </c>
      <c r="H684" s="2" t="e">
        <f ca="1">_xlfn.XLOOKUP(C684,Customers!$A$1:$A$1001,Customers!$G$1:$G$1001,,0)</f>
        <v>#NAME?</v>
      </c>
      <c r="I684" t="str">
        <f>INDEX(Products!$A$1:$G$49,MATCH(Orders!$D684,Products!$A$1:$A$49,0),MATCH(Orders!I$1,Products!$A$1:$G$1,0))</f>
        <v>Exc</v>
      </c>
      <c r="J684" t="str">
        <f>INDEX(Products!$A$1:$G$49,MATCH(Orders!$D684,Products!$A$1:$A$49,0),MATCH(Orders!J$1,Products!$A$1:$G$1,0))</f>
        <v>M</v>
      </c>
      <c r="K684" s="4">
        <f>INDEX(Products!$A$1:$G$49,MATCH(Orders!$D684,Products!$A$1:$A$49,0),MATCH(Orders!K$1,Products!$A$1:$G$1,0))</f>
        <v>0.2</v>
      </c>
      <c r="L684" s="5">
        <f>INDEX(Products!$A$1:$G$49,MATCH(Orders!$D684,Products!$A$1:$A$49,0),MATCH(Orders!L$1,Products!$A$1:$G$1,0))</f>
        <v>4.125</v>
      </c>
      <c r="M684" s="5">
        <f t="shared" si="30"/>
        <v>8.25</v>
      </c>
      <c r="N684" t="str">
        <f t="shared" si="31"/>
        <v>Excelsa</v>
      </c>
      <c r="O684" t="str">
        <f t="shared" si="32"/>
        <v>Medium</v>
      </c>
      <c r="P684" t="e">
        <f ca="1">_xlfn.XLOOKUP(Orders[[#This Row],[Customer ID]],Customers!$A$1:$A$1001,Customers!$I$1:$I$1001,,0)</f>
        <v>#NAME?</v>
      </c>
    </row>
    <row r="685" spans="1:16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e">
        <f ca="1">_xlfn.XLOOKUP(C685,Customers!$A$1:$A$1001,Customers!$B$1:$B$1001,,0)</f>
        <v>#NAME?</v>
      </c>
      <c r="G685" s="2" t="e">
        <f ca="1">IF(_xlfn.XLOOKUP(C685,Customers!$A$1:$A$1001,Customers!$C$1:$C$1001,,0)=0,"",_xlfn.XLOOKUP(C685,Customers!$A$1:$A$1001,Customers!$C$1:$C$1001,,0))</f>
        <v>#NAME?</v>
      </c>
      <c r="H685" s="2" t="e">
        <f ca="1">_xlfn.XLOOKUP(C685,Customers!$A$1:$A$1001,Customers!$G$1:$G$1001,,0)</f>
        <v>#NAME?</v>
      </c>
      <c r="I685" t="str">
        <f>INDEX(Products!$A$1:$G$49,MATCH(Orders!$D685,Products!$A$1:$A$49,0),MATCH(Orders!I$1,Products!$A$1:$G$1,0))</f>
        <v>Lib</v>
      </c>
      <c r="J685" t="str">
        <f>INDEX(Products!$A$1:$G$49,MATCH(Orders!$D685,Products!$A$1:$A$49,0),MATCH(Orders!J$1,Products!$A$1:$G$1,0))</f>
        <v>D</v>
      </c>
      <c r="K685" s="4">
        <f>INDEX(Products!$A$1:$G$49,MATCH(Orders!$D685,Products!$A$1:$A$49,0),MATCH(Orders!K$1,Products!$A$1:$G$1,0))</f>
        <v>0.5</v>
      </c>
      <c r="L685" s="5">
        <f>INDEX(Products!$A$1:$G$49,MATCH(Orders!$D685,Products!$A$1:$A$49,0),MATCH(Orders!L$1,Products!$A$1:$G$1,0))</f>
        <v>7.77</v>
      </c>
      <c r="M685" s="5">
        <f t="shared" si="30"/>
        <v>46.62</v>
      </c>
      <c r="N685" t="str">
        <f t="shared" si="31"/>
        <v>Liberica</v>
      </c>
      <c r="O685" t="str">
        <f t="shared" si="32"/>
        <v>Dark</v>
      </c>
      <c r="P685" t="e">
        <f ca="1">_xlfn.XLOOKUP(Orders[[#This Row],[Customer ID]],Customers!$A$1:$A$1001,Customers!$I$1:$I$1001,,0)</f>
        <v>#NAME?</v>
      </c>
    </row>
    <row r="686" spans="1:16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e">
        <f ca="1">_xlfn.XLOOKUP(C686,Customers!$A$1:$A$1001,Customers!$B$1:$B$1001,,0)</f>
        <v>#NAME?</v>
      </c>
      <c r="G686" s="2" t="e">
        <f ca="1">IF(_xlfn.XLOOKUP(C686,Customers!$A$1:$A$1001,Customers!$C$1:$C$1001,,0)=0,"",_xlfn.XLOOKUP(C686,Customers!$A$1:$A$1001,Customers!$C$1:$C$1001,,0))</f>
        <v>#NAME?</v>
      </c>
      <c r="H686" s="2" t="e">
        <f ca="1">_xlfn.XLOOKUP(C686,Customers!$A$1:$A$1001,Customers!$G$1:$G$1001,,0)</f>
        <v>#NAME?</v>
      </c>
      <c r="I686" t="str">
        <f>INDEX(Products!$A$1:$G$49,MATCH(Orders!$D686,Products!$A$1:$A$49,0),MATCH(Orders!I$1,Products!$A$1:$G$1,0))</f>
        <v>Rob</v>
      </c>
      <c r="J686" t="str">
        <f>INDEX(Products!$A$1:$G$49,MATCH(Orders!$D686,Products!$A$1:$A$49,0),MATCH(Orders!J$1,Products!$A$1:$G$1,0))</f>
        <v>L</v>
      </c>
      <c r="K686" s="4">
        <f>INDEX(Products!$A$1:$G$49,MATCH(Orders!$D686,Products!$A$1:$A$49,0),MATCH(Orders!K$1,Products!$A$1:$G$1,0))</f>
        <v>1</v>
      </c>
      <c r="L686" s="5">
        <f>INDEX(Products!$A$1:$G$49,MATCH(Orders!$D686,Products!$A$1:$A$49,0),MATCH(Orders!L$1,Products!$A$1:$G$1,0))</f>
        <v>11.95</v>
      </c>
      <c r="M686" s="5">
        <f t="shared" si="30"/>
        <v>71.699999999999989</v>
      </c>
      <c r="N686" t="str">
        <f t="shared" si="31"/>
        <v>Robusta</v>
      </c>
      <c r="O686" t="str">
        <f t="shared" si="32"/>
        <v>Light</v>
      </c>
      <c r="P686" t="e">
        <f ca="1">_xlfn.XLOOKUP(Orders[[#This Row],[Customer ID]],Customers!$A$1:$A$1001,Customers!$I$1:$I$1001,,0)</f>
        <v>#NAME?</v>
      </c>
    </row>
    <row r="687" spans="1:16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e">
        <f ca="1">_xlfn.XLOOKUP(C687,Customers!$A$1:$A$1001,Customers!$B$1:$B$1001,,0)</f>
        <v>#NAME?</v>
      </c>
      <c r="G687" s="2" t="e">
        <f ca="1">IF(_xlfn.XLOOKUP(C687,Customers!$A$1:$A$1001,Customers!$C$1:$C$1001,,0)=0,"",_xlfn.XLOOKUP(C687,Customers!$A$1:$A$1001,Customers!$C$1:$C$1001,,0))</f>
        <v>#NAME?</v>
      </c>
      <c r="H687" s="2" t="e">
        <f ca="1">_xlfn.XLOOKUP(C687,Customers!$A$1:$A$1001,Customers!$G$1:$G$1001,,0)</f>
        <v>#NAME?</v>
      </c>
      <c r="I687" t="str">
        <f>INDEX(Products!$A$1:$G$49,MATCH(Orders!$D687,Products!$A$1:$A$49,0),MATCH(Orders!I$1,Products!$A$1:$G$1,0))</f>
        <v>Lib</v>
      </c>
      <c r="J687" t="str">
        <f>INDEX(Products!$A$1:$G$49,MATCH(Orders!$D687,Products!$A$1:$A$49,0),MATCH(Orders!J$1,Products!$A$1:$G$1,0))</f>
        <v>L</v>
      </c>
      <c r="K687" s="4">
        <f>INDEX(Products!$A$1:$G$49,MATCH(Orders!$D687,Products!$A$1:$A$49,0),MATCH(Orders!K$1,Products!$A$1:$G$1,0))</f>
        <v>2.5</v>
      </c>
      <c r="L687" s="5">
        <f>INDEX(Products!$A$1:$G$49,MATCH(Orders!$D687,Products!$A$1:$A$49,0),MATCH(Orders!L$1,Products!$A$1:$G$1,0))</f>
        <v>36.454999999999998</v>
      </c>
      <c r="M687" s="5">
        <f t="shared" si="30"/>
        <v>72.91</v>
      </c>
      <c r="N687" t="str">
        <f t="shared" si="31"/>
        <v>Liberica</v>
      </c>
      <c r="O687" t="str">
        <f t="shared" si="32"/>
        <v>Light</v>
      </c>
      <c r="P687" t="e">
        <f ca="1">_xlfn.XLOOKUP(Orders[[#This Row],[Customer ID]],Customers!$A$1:$A$1001,Customers!$I$1:$I$1001,,0)</f>
        <v>#NAME?</v>
      </c>
    </row>
    <row r="688" spans="1:16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e">
        <f ca="1">_xlfn.XLOOKUP(C688,Customers!$A$1:$A$1001,Customers!$B$1:$B$1001,,0)</f>
        <v>#NAME?</v>
      </c>
      <c r="G688" s="2" t="e">
        <f ca="1">IF(_xlfn.XLOOKUP(C688,Customers!$A$1:$A$1001,Customers!$C$1:$C$1001,,0)=0,"",_xlfn.XLOOKUP(C688,Customers!$A$1:$A$1001,Customers!$C$1:$C$1001,,0))</f>
        <v>#NAME?</v>
      </c>
      <c r="H688" s="2" t="e">
        <f ca="1">_xlfn.XLOOKUP(C688,Customers!$A$1:$A$1001,Customers!$G$1:$G$1001,,0)</f>
        <v>#NAME?</v>
      </c>
      <c r="I688" t="str">
        <f>INDEX(Products!$A$1:$G$49,MATCH(Orders!$D688,Products!$A$1:$A$49,0),MATCH(Orders!I$1,Products!$A$1:$G$1,0))</f>
        <v>Rob</v>
      </c>
      <c r="J688" t="str">
        <f>INDEX(Products!$A$1:$G$49,MATCH(Orders!$D688,Products!$A$1:$A$49,0),MATCH(Orders!J$1,Products!$A$1:$G$1,0))</f>
        <v>D</v>
      </c>
      <c r="K688" s="4">
        <f>INDEX(Products!$A$1:$G$49,MATCH(Orders!$D688,Products!$A$1:$A$49,0),MATCH(Orders!K$1,Products!$A$1:$G$1,0))</f>
        <v>0.2</v>
      </c>
      <c r="L688" s="5">
        <f>INDEX(Products!$A$1:$G$49,MATCH(Orders!$D688,Products!$A$1:$A$49,0),MATCH(Orders!L$1,Products!$A$1:$G$1,0))</f>
        <v>2.6849999999999996</v>
      </c>
      <c r="M688" s="5">
        <f t="shared" si="30"/>
        <v>8.0549999999999997</v>
      </c>
      <c r="N688" t="str">
        <f t="shared" si="31"/>
        <v>Robusta</v>
      </c>
      <c r="O688" t="str">
        <f t="shared" si="32"/>
        <v>Dark</v>
      </c>
      <c r="P688" t="e">
        <f ca="1">_xlfn.XLOOKUP(Orders[[#This Row],[Customer ID]],Customers!$A$1:$A$1001,Customers!$I$1:$I$1001,,0)</f>
        <v>#NAME?</v>
      </c>
    </row>
    <row r="689" spans="1:16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e">
        <f ca="1">_xlfn.XLOOKUP(C689,Customers!$A$1:$A$1001,Customers!$B$1:$B$1001,,0)</f>
        <v>#NAME?</v>
      </c>
      <c r="G689" s="2" t="e">
        <f ca="1">IF(_xlfn.XLOOKUP(C689,Customers!$A$1:$A$1001,Customers!$C$1:$C$1001,,0)=0,"",_xlfn.XLOOKUP(C689,Customers!$A$1:$A$1001,Customers!$C$1:$C$1001,,0))</f>
        <v>#NAME?</v>
      </c>
      <c r="H689" s="2" t="e">
        <f ca="1">_xlfn.XLOOKUP(C689,Customers!$A$1:$A$1001,Customers!$G$1:$G$1001,,0)</f>
        <v>#NAME?</v>
      </c>
      <c r="I689" t="str">
        <f>INDEX(Products!$A$1:$G$49,MATCH(Orders!$D689,Products!$A$1:$A$49,0),MATCH(Orders!I$1,Products!$A$1:$G$1,0))</f>
        <v>Exc</v>
      </c>
      <c r="J689" t="str">
        <f>INDEX(Products!$A$1:$G$49,MATCH(Orders!$D689,Products!$A$1:$A$49,0),MATCH(Orders!J$1,Products!$A$1:$G$1,0))</f>
        <v>M</v>
      </c>
      <c r="K689" s="4">
        <f>INDEX(Products!$A$1:$G$49,MATCH(Orders!$D689,Products!$A$1:$A$49,0),MATCH(Orders!K$1,Products!$A$1:$G$1,0))</f>
        <v>0.5</v>
      </c>
      <c r="L689" s="5">
        <f>INDEX(Products!$A$1:$G$49,MATCH(Orders!$D689,Products!$A$1:$A$49,0),MATCH(Orders!L$1,Products!$A$1:$G$1,0))</f>
        <v>8.25</v>
      </c>
      <c r="M689" s="5">
        <f t="shared" si="30"/>
        <v>16.5</v>
      </c>
      <c r="N689" t="str">
        <f t="shared" si="31"/>
        <v>Excelsa</v>
      </c>
      <c r="O689" t="str">
        <f t="shared" si="32"/>
        <v>Medium</v>
      </c>
      <c r="P689" t="e">
        <f ca="1">_xlfn.XLOOKUP(Orders[[#This Row],[Customer ID]],Customers!$A$1:$A$1001,Customers!$I$1:$I$1001,,0)</f>
        <v>#NAME?</v>
      </c>
    </row>
    <row r="690" spans="1:16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e">
        <f ca="1">_xlfn.XLOOKUP(C690,Customers!$A$1:$A$1001,Customers!$B$1:$B$1001,,0)</f>
        <v>#NAME?</v>
      </c>
      <c r="G690" s="2" t="e">
        <f ca="1">IF(_xlfn.XLOOKUP(C690,Customers!$A$1:$A$1001,Customers!$C$1:$C$1001,,0)=0,"",_xlfn.XLOOKUP(C690,Customers!$A$1:$A$1001,Customers!$C$1:$C$1001,,0))</f>
        <v>#NAME?</v>
      </c>
      <c r="H690" s="2" t="e">
        <f ca="1">_xlfn.XLOOKUP(C690,Customers!$A$1:$A$1001,Customers!$G$1:$G$1001,,0)</f>
        <v>#NAME?</v>
      </c>
      <c r="I690" t="str">
        <f>INDEX(Products!$A$1:$G$49,MATCH(Orders!$D690,Products!$A$1:$A$49,0),MATCH(Orders!I$1,Products!$A$1:$G$1,0))</f>
        <v>Ara</v>
      </c>
      <c r="J690" t="str">
        <f>INDEX(Products!$A$1:$G$49,MATCH(Orders!$D690,Products!$A$1:$A$49,0),MATCH(Orders!J$1,Products!$A$1:$G$1,0))</f>
        <v>L</v>
      </c>
      <c r="K690" s="4">
        <f>INDEX(Products!$A$1:$G$49,MATCH(Orders!$D690,Products!$A$1:$A$49,0),MATCH(Orders!K$1,Products!$A$1:$G$1,0))</f>
        <v>1</v>
      </c>
      <c r="L690" s="5">
        <f>INDEX(Products!$A$1:$G$49,MATCH(Orders!$D690,Products!$A$1:$A$49,0),MATCH(Orders!L$1,Products!$A$1:$G$1,0))</f>
        <v>12.95</v>
      </c>
      <c r="M690" s="5">
        <f t="shared" si="30"/>
        <v>64.75</v>
      </c>
      <c r="N690" t="str">
        <f t="shared" si="31"/>
        <v>Arabica</v>
      </c>
      <c r="O690" t="str">
        <f t="shared" si="32"/>
        <v>Light</v>
      </c>
      <c r="P690" t="e">
        <f ca="1">_xlfn.XLOOKUP(Orders[[#This Row],[Customer ID]],Customers!$A$1:$A$1001,Customers!$I$1:$I$1001,,0)</f>
        <v>#NAME?</v>
      </c>
    </row>
    <row r="691" spans="1:16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e">
        <f ca="1">_xlfn.XLOOKUP(C691,Customers!$A$1:$A$1001,Customers!$B$1:$B$1001,,0)</f>
        <v>#NAME?</v>
      </c>
      <c r="G691" s="2" t="e">
        <f ca="1">IF(_xlfn.XLOOKUP(C691,Customers!$A$1:$A$1001,Customers!$C$1:$C$1001,,0)=0,"",_xlfn.XLOOKUP(C691,Customers!$A$1:$A$1001,Customers!$C$1:$C$1001,,0))</f>
        <v>#NAME?</v>
      </c>
      <c r="H691" s="2" t="e">
        <f ca="1">_xlfn.XLOOKUP(C691,Customers!$A$1:$A$1001,Customers!$G$1:$G$1001,,0)</f>
        <v>#NAME?</v>
      </c>
      <c r="I691" t="str">
        <f>INDEX(Products!$A$1:$G$49,MATCH(Orders!$D691,Products!$A$1:$A$49,0),MATCH(Orders!I$1,Products!$A$1:$G$1,0))</f>
        <v>Ara</v>
      </c>
      <c r="J691" t="str">
        <f>INDEX(Products!$A$1:$G$49,MATCH(Orders!$D691,Products!$A$1:$A$49,0),MATCH(Orders!J$1,Products!$A$1:$G$1,0))</f>
        <v>M</v>
      </c>
      <c r="K691" s="4">
        <f>INDEX(Products!$A$1:$G$49,MATCH(Orders!$D691,Products!$A$1:$A$49,0),MATCH(Orders!K$1,Products!$A$1:$G$1,0))</f>
        <v>0.5</v>
      </c>
      <c r="L691" s="5">
        <f>INDEX(Products!$A$1:$G$49,MATCH(Orders!$D691,Products!$A$1:$A$49,0),MATCH(Orders!L$1,Products!$A$1:$G$1,0))</f>
        <v>6.75</v>
      </c>
      <c r="M691" s="5">
        <f t="shared" si="30"/>
        <v>33.75</v>
      </c>
      <c r="N691" t="str">
        <f t="shared" si="31"/>
        <v>Arabica</v>
      </c>
      <c r="O691" t="str">
        <f t="shared" si="32"/>
        <v>Medium</v>
      </c>
      <c r="P691" t="e">
        <f ca="1">_xlfn.XLOOKUP(Orders[[#This Row],[Customer ID]],Customers!$A$1:$A$1001,Customers!$I$1:$I$1001,,0)</f>
        <v>#NAME?</v>
      </c>
    </row>
    <row r="692" spans="1:16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e">
        <f ca="1">_xlfn.XLOOKUP(C692,Customers!$A$1:$A$1001,Customers!$B$1:$B$1001,,0)</f>
        <v>#NAME?</v>
      </c>
      <c r="G692" s="2" t="e">
        <f ca="1">IF(_xlfn.XLOOKUP(C692,Customers!$A$1:$A$1001,Customers!$C$1:$C$1001,,0)=0,"",_xlfn.XLOOKUP(C692,Customers!$A$1:$A$1001,Customers!$C$1:$C$1001,,0))</f>
        <v>#NAME?</v>
      </c>
      <c r="H692" s="2" t="e">
        <f ca="1">_xlfn.XLOOKUP(C692,Customers!$A$1:$A$1001,Customers!$G$1:$G$1001,,0)</f>
        <v>#NAME?</v>
      </c>
      <c r="I692" t="str">
        <f>INDEX(Products!$A$1:$G$49,MATCH(Orders!$D692,Products!$A$1:$A$49,0),MATCH(Orders!I$1,Products!$A$1:$G$1,0))</f>
        <v>Lib</v>
      </c>
      <c r="J692" t="str">
        <f>INDEX(Products!$A$1:$G$49,MATCH(Orders!$D692,Products!$A$1:$A$49,0),MATCH(Orders!J$1,Products!$A$1:$G$1,0))</f>
        <v>D</v>
      </c>
      <c r="K692" s="4">
        <f>INDEX(Products!$A$1:$G$49,MATCH(Orders!$D692,Products!$A$1:$A$49,0),MATCH(Orders!K$1,Products!$A$1:$G$1,0))</f>
        <v>2.5</v>
      </c>
      <c r="L692" s="5">
        <f>INDEX(Products!$A$1:$G$49,MATCH(Orders!$D692,Products!$A$1:$A$49,0),MATCH(Orders!L$1,Products!$A$1:$G$1,0))</f>
        <v>29.784999999999997</v>
      </c>
      <c r="M692" s="5">
        <f t="shared" si="30"/>
        <v>178.70999999999998</v>
      </c>
      <c r="N692" t="str">
        <f t="shared" si="31"/>
        <v>Liberica</v>
      </c>
      <c r="O692" t="str">
        <f t="shared" si="32"/>
        <v>Dark</v>
      </c>
      <c r="P692" t="e">
        <f ca="1">_xlfn.XLOOKUP(Orders[[#This Row],[Customer ID]],Customers!$A$1:$A$1001,Customers!$I$1:$I$1001,,0)</f>
        <v>#NAME?</v>
      </c>
    </row>
    <row r="693" spans="1:16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e">
        <f ca="1">_xlfn.XLOOKUP(C693,Customers!$A$1:$A$1001,Customers!$B$1:$B$1001,,0)</f>
        <v>#NAME?</v>
      </c>
      <c r="G693" s="2" t="e">
        <f ca="1">IF(_xlfn.XLOOKUP(C693,Customers!$A$1:$A$1001,Customers!$C$1:$C$1001,,0)=0,"",_xlfn.XLOOKUP(C693,Customers!$A$1:$A$1001,Customers!$C$1:$C$1001,,0))</f>
        <v>#NAME?</v>
      </c>
      <c r="H693" s="2" t="e">
        <f ca="1">_xlfn.XLOOKUP(C693,Customers!$A$1:$A$1001,Customers!$G$1:$G$1001,,0)</f>
        <v>#NAME?</v>
      </c>
      <c r="I693" t="str">
        <f>INDEX(Products!$A$1:$G$49,MATCH(Orders!$D693,Products!$A$1:$A$49,0),MATCH(Orders!I$1,Products!$A$1:$G$1,0))</f>
        <v>Ara</v>
      </c>
      <c r="J693" t="str">
        <f>INDEX(Products!$A$1:$G$49,MATCH(Orders!$D693,Products!$A$1:$A$49,0),MATCH(Orders!J$1,Products!$A$1:$G$1,0))</f>
        <v>M</v>
      </c>
      <c r="K693" s="4">
        <f>INDEX(Products!$A$1:$G$49,MATCH(Orders!$D693,Products!$A$1:$A$49,0),MATCH(Orders!K$1,Products!$A$1:$G$1,0))</f>
        <v>1</v>
      </c>
      <c r="L693" s="5">
        <f>INDEX(Products!$A$1:$G$49,MATCH(Orders!$D693,Products!$A$1:$A$49,0),MATCH(Orders!L$1,Products!$A$1:$G$1,0))</f>
        <v>11.25</v>
      </c>
      <c r="M693" s="5">
        <f t="shared" si="30"/>
        <v>22.5</v>
      </c>
      <c r="N693" t="str">
        <f t="shared" si="31"/>
        <v>Arabica</v>
      </c>
      <c r="O693" t="str">
        <f t="shared" si="32"/>
        <v>Medium</v>
      </c>
      <c r="P693" t="e">
        <f ca="1">_xlfn.XLOOKUP(Orders[[#This Row],[Customer ID]],Customers!$A$1:$A$1001,Customers!$I$1:$I$1001,,0)</f>
        <v>#NAME?</v>
      </c>
    </row>
    <row r="694" spans="1:16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e">
        <f ca="1">_xlfn.XLOOKUP(C694,Customers!$A$1:$A$1001,Customers!$B$1:$B$1001,,0)</f>
        <v>#NAME?</v>
      </c>
      <c r="G694" s="2" t="e">
        <f ca="1">IF(_xlfn.XLOOKUP(C694,Customers!$A$1:$A$1001,Customers!$C$1:$C$1001,,0)=0,"",_xlfn.XLOOKUP(C694,Customers!$A$1:$A$1001,Customers!$C$1:$C$1001,,0))</f>
        <v>#NAME?</v>
      </c>
      <c r="H694" s="2" t="e">
        <f ca="1">_xlfn.XLOOKUP(C694,Customers!$A$1:$A$1001,Customers!$G$1:$G$1001,,0)</f>
        <v>#NAME?</v>
      </c>
      <c r="I694" t="str">
        <f>INDEX(Products!$A$1:$G$49,MATCH(Orders!$D694,Products!$A$1:$A$49,0),MATCH(Orders!I$1,Products!$A$1:$G$1,0))</f>
        <v>Lib</v>
      </c>
      <c r="J694" t="str">
        <f>INDEX(Products!$A$1:$G$49,MATCH(Orders!$D694,Products!$A$1:$A$49,0),MATCH(Orders!J$1,Products!$A$1:$G$1,0))</f>
        <v>D</v>
      </c>
      <c r="K694" s="4">
        <f>INDEX(Products!$A$1:$G$49,MATCH(Orders!$D694,Products!$A$1:$A$49,0),MATCH(Orders!K$1,Products!$A$1:$G$1,0))</f>
        <v>1</v>
      </c>
      <c r="L694" s="5">
        <f>INDEX(Products!$A$1:$G$49,MATCH(Orders!$D694,Products!$A$1:$A$49,0),MATCH(Orders!L$1,Products!$A$1:$G$1,0))</f>
        <v>12.95</v>
      </c>
      <c r="M694" s="5">
        <f t="shared" si="30"/>
        <v>12.95</v>
      </c>
      <c r="N694" t="str">
        <f t="shared" si="31"/>
        <v>Liberica</v>
      </c>
      <c r="O694" t="str">
        <f t="shared" si="32"/>
        <v>Dark</v>
      </c>
      <c r="P694" t="e">
        <f ca="1">_xlfn.XLOOKUP(Orders[[#This Row],[Customer ID]],Customers!$A$1:$A$1001,Customers!$I$1:$I$1001,,0)</f>
        <v>#NAME?</v>
      </c>
    </row>
    <row r="695" spans="1:16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e">
        <f ca="1">_xlfn.XLOOKUP(C695,Customers!$A$1:$A$1001,Customers!$B$1:$B$1001,,0)</f>
        <v>#NAME?</v>
      </c>
      <c r="G695" s="2" t="e">
        <f ca="1">IF(_xlfn.XLOOKUP(C695,Customers!$A$1:$A$1001,Customers!$C$1:$C$1001,,0)=0,"",_xlfn.XLOOKUP(C695,Customers!$A$1:$A$1001,Customers!$C$1:$C$1001,,0))</f>
        <v>#NAME?</v>
      </c>
      <c r="H695" s="2" t="e">
        <f ca="1">_xlfn.XLOOKUP(C695,Customers!$A$1:$A$1001,Customers!$G$1:$G$1001,,0)</f>
        <v>#NAME?</v>
      </c>
      <c r="I695" t="str">
        <f>INDEX(Products!$A$1:$G$49,MATCH(Orders!$D695,Products!$A$1:$A$49,0),MATCH(Orders!I$1,Products!$A$1:$G$1,0))</f>
        <v>Ara</v>
      </c>
      <c r="J695" t="str">
        <f>INDEX(Products!$A$1:$G$49,MATCH(Orders!$D695,Products!$A$1:$A$49,0),MATCH(Orders!J$1,Products!$A$1:$G$1,0))</f>
        <v>M</v>
      </c>
      <c r="K695" s="4">
        <f>INDEX(Products!$A$1:$G$49,MATCH(Orders!$D695,Products!$A$1:$A$49,0),MATCH(Orders!K$1,Products!$A$1:$G$1,0))</f>
        <v>2.5</v>
      </c>
      <c r="L695" s="5">
        <f>INDEX(Products!$A$1:$G$49,MATCH(Orders!$D695,Products!$A$1:$A$49,0),MATCH(Orders!L$1,Products!$A$1:$G$1,0))</f>
        <v>25.874999999999996</v>
      </c>
      <c r="M695" s="5">
        <f t="shared" si="30"/>
        <v>51.749999999999993</v>
      </c>
      <c r="N695" t="str">
        <f t="shared" si="31"/>
        <v>Arabica</v>
      </c>
      <c r="O695" t="str">
        <f t="shared" si="32"/>
        <v>Medium</v>
      </c>
      <c r="P695" t="e">
        <f ca="1">_xlfn.XLOOKUP(Orders[[#This Row],[Customer ID]],Customers!$A$1:$A$1001,Customers!$I$1:$I$1001,,0)</f>
        <v>#NAME?</v>
      </c>
    </row>
    <row r="696" spans="1:16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e">
        <f ca="1">_xlfn.XLOOKUP(C696,Customers!$A$1:$A$1001,Customers!$B$1:$B$1001,,0)</f>
        <v>#NAME?</v>
      </c>
      <c r="G696" s="2" t="e">
        <f ca="1">IF(_xlfn.XLOOKUP(C696,Customers!$A$1:$A$1001,Customers!$C$1:$C$1001,,0)=0,"",_xlfn.XLOOKUP(C696,Customers!$A$1:$A$1001,Customers!$C$1:$C$1001,,0))</f>
        <v>#NAME?</v>
      </c>
      <c r="H696" s="2" t="e">
        <f ca="1">_xlfn.XLOOKUP(C696,Customers!$A$1:$A$1001,Customers!$G$1:$G$1001,,0)</f>
        <v>#NAME?</v>
      </c>
      <c r="I696" t="str">
        <f>INDEX(Products!$A$1:$G$49,MATCH(Orders!$D696,Products!$A$1:$A$49,0),MATCH(Orders!I$1,Products!$A$1:$G$1,0))</f>
        <v>Exc</v>
      </c>
      <c r="J696" t="str">
        <f>INDEX(Products!$A$1:$G$49,MATCH(Orders!$D696,Products!$A$1:$A$49,0),MATCH(Orders!J$1,Products!$A$1:$G$1,0))</f>
        <v>D</v>
      </c>
      <c r="K696" s="4">
        <f>INDEX(Products!$A$1:$G$49,MATCH(Orders!$D696,Products!$A$1:$A$49,0),MATCH(Orders!K$1,Products!$A$1:$G$1,0))</f>
        <v>0.5</v>
      </c>
      <c r="L696" s="5">
        <f>INDEX(Products!$A$1:$G$49,MATCH(Orders!$D696,Products!$A$1:$A$49,0),MATCH(Orders!L$1,Products!$A$1:$G$1,0))</f>
        <v>7.29</v>
      </c>
      <c r="M696" s="5">
        <f t="shared" si="30"/>
        <v>36.450000000000003</v>
      </c>
      <c r="N696" t="str">
        <f t="shared" si="31"/>
        <v>Excelsa</v>
      </c>
      <c r="O696" t="str">
        <f t="shared" si="32"/>
        <v>Dark</v>
      </c>
      <c r="P696" t="e">
        <f ca="1">_xlfn.XLOOKUP(Orders[[#This Row],[Customer ID]],Customers!$A$1:$A$1001,Customers!$I$1:$I$1001,,0)</f>
        <v>#NAME?</v>
      </c>
    </row>
    <row r="697" spans="1:16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e">
        <f ca="1">_xlfn.XLOOKUP(C697,Customers!$A$1:$A$1001,Customers!$B$1:$B$1001,,0)</f>
        <v>#NAME?</v>
      </c>
      <c r="G697" s="2" t="e">
        <f ca="1">IF(_xlfn.XLOOKUP(C697,Customers!$A$1:$A$1001,Customers!$C$1:$C$1001,,0)=0,"",_xlfn.XLOOKUP(C697,Customers!$A$1:$A$1001,Customers!$C$1:$C$1001,,0))</f>
        <v>#NAME?</v>
      </c>
      <c r="H697" s="2" t="e">
        <f ca="1">_xlfn.XLOOKUP(C697,Customers!$A$1:$A$1001,Customers!$G$1:$G$1001,,0)</f>
        <v>#NAME?</v>
      </c>
      <c r="I697" t="str">
        <f>INDEX(Products!$A$1:$G$49,MATCH(Orders!$D697,Products!$A$1:$A$49,0),MATCH(Orders!I$1,Products!$A$1:$G$1,0))</f>
        <v>Lib</v>
      </c>
      <c r="J697" t="str">
        <f>INDEX(Products!$A$1:$G$49,MATCH(Orders!$D697,Products!$A$1:$A$49,0),MATCH(Orders!J$1,Products!$A$1:$G$1,0))</f>
        <v>L</v>
      </c>
      <c r="K697" s="4">
        <f>INDEX(Products!$A$1:$G$49,MATCH(Orders!$D697,Products!$A$1:$A$49,0),MATCH(Orders!K$1,Products!$A$1:$G$1,0))</f>
        <v>2.5</v>
      </c>
      <c r="L697" s="5">
        <f>INDEX(Products!$A$1:$G$49,MATCH(Orders!$D697,Products!$A$1:$A$49,0),MATCH(Orders!L$1,Products!$A$1:$G$1,0))</f>
        <v>36.454999999999998</v>
      </c>
      <c r="M697" s="5">
        <f t="shared" si="30"/>
        <v>182.27499999999998</v>
      </c>
      <c r="N697" t="str">
        <f t="shared" si="31"/>
        <v>Liberica</v>
      </c>
      <c r="O697" t="str">
        <f t="shared" si="32"/>
        <v>Light</v>
      </c>
      <c r="P697" t="e">
        <f ca="1">_xlfn.XLOOKUP(Orders[[#This Row],[Customer ID]],Customers!$A$1:$A$1001,Customers!$I$1:$I$1001,,0)</f>
        <v>#NAME?</v>
      </c>
    </row>
    <row r="698" spans="1:16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e">
        <f ca="1">_xlfn.XLOOKUP(C698,Customers!$A$1:$A$1001,Customers!$B$1:$B$1001,,0)</f>
        <v>#NAME?</v>
      </c>
      <c r="G698" s="2" t="e">
        <f ca="1">IF(_xlfn.XLOOKUP(C698,Customers!$A$1:$A$1001,Customers!$C$1:$C$1001,,0)=0,"",_xlfn.XLOOKUP(C698,Customers!$A$1:$A$1001,Customers!$C$1:$C$1001,,0))</f>
        <v>#NAME?</v>
      </c>
      <c r="H698" s="2" t="e">
        <f ca="1">_xlfn.XLOOKUP(C698,Customers!$A$1:$A$1001,Customers!$G$1:$G$1001,,0)</f>
        <v>#NAME?</v>
      </c>
      <c r="I698" t="str">
        <f>INDEX(Products!$A$1:$G$49,MATCH(Orders!$D698,Products!$A$1:$A$49,0),MATCH(Orders!I$1,Products!$A$1:$G$1,0))</f>
        <v>Lib</v>
      </c>
      <c r="J698" t="str">
        <f>INDEX(Products!$A$1:$G$49,MATCH(Orders!$D698,Products!$A$1:$A$49,0),MATCH(Orders!J$1,Products!$A$1:$G$1,0))</f>
        <v>D</v>
      </c>
      <c r="K698" s="4">
        <f>INDEX(Products!$A$1:$G$49,MATCH(Orders!$D698,Products!$A$1:$A$49,0),MATCH(Orders!K$1,Products!$A$1:$G$1,0))</f>
        <v>0.5</v>
      </c>
      <c r="L698" s="5">
        <f>INDEX(Products!$A$1:$G$49,MATCH(Orders!$D698,Products!$A$1:$A$49,0),MATCH(Orders!L$1,Products!$A$1:$G$1,0))</f>
        <v>7.77</v>
      </c>
      <c r="M698" s="5">
        <f t="shared" si="30"/>
        <v>31.08</v>
      </c>
      <c r="N698" t="str">
        <f t="shared" si="31"/>
        <v>Liberica</v>
      </c>
      <c r="O698" t="str">
        <f t="shared" si="32"/>
        <v>Dark</v>
      </c>
      <c r="P698" t="e">
        <f ca="1">_xlfn.XLOOKUP(Orders[[#This Row],[Customer ID]],Customers!$A$1:$A$1001,Customers!$I$1:$I$1001,,0)</f>
        <v>#NAME?</v>
      </c>
    </row>
    <row r="699" spans="1:16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e">
        <f ca="1">_xlfn.XLOOKUP(C699,Customers!$A$1:$A$1001,Customers!$B$1:$B$1001,,0)</f>
        <v>#NAME?</v>
      </c>
      <c r="G699" s="2" t="e">
        <f ca="1">IF(_xlfn.XLOOKUP(C699,Customers!$A$1:$A$1001,Customers!$C$1:$C$1001,,0)=0,"",_xlfn.XLOOKUP(C699,Customers!$A$1:$A$1001,Customers!$C$1:$C$1001,,0))</f>
        <v>#NAME?</v>
      </c>
      <c r="H699" s="2" t="e">
        <f ca="1">_xlfn.XLOOKUP(C699,Customers!$A$1:$A$1001,Customers!$G$1:$G$1001,,0)</f>
        <v>#NAME?</v>
      </c>
      <c r="I699" t="str">
        <f>INDEX(Products!$A$1:$G$49,MATCH(Orders!$D699,Products!$A$1:$A$49,0),MATCH(Orders!I$1,Products!$A$1:$G$1,0))</f>
        <v>Ara</v>
      </c>
      <c r="J699" t="str">
        <f>INDEX(Products!$A$1:$G$49,MATCH(Orders!$D699,Products!$A$1:$A$49,0),MATCH(Orders!J$1,Products!$A$1:$G$1,0))</f>
        <v>M</v>
      </c>
      <c r="K699" s="4">
        <f>INDEX(Products!$A$1:$G$49,MATCH(Orders!$D699,Products!$A$1:$A$49,0),MATCH(Orders!K$1,Products!$A$1:$G$1,0))</f>
        <v>0.5</v>
      </c>
      <c r="L699" s="5">
        <f>INDEX(Products!$A$1:$G$49,MATCH(Orders!$D699,Products!$A$1:$A$49,0),MATCH(Orders!L$1,Products!$A$1:$G$1,0))</f>
        <v>6.75</v>
      </c>
      <c r="M699" s="5">
        <f t="shared" si="30"/>
        <v>20.25</v>
      </c>
      <c r="N699" t="str">
        <f t="shared" si="31"/>
        <v>Arabica</v>
      </c>
      <c r="O699" t="str">
        <f t="shared" si="32"/>
        <v>Medium</v>
      </c>
      <c r="P699" t="e">
        <f ca="1">_xlfn.XLOOKUP(Orders[[#This Row],[Customer ID]],Customers!$A$1:$A$1001,Customers!$I$1:$I$1001,,0)</f>
        <v>#NAME?</v>
      </c>
    </row>
    <row r="700" spans="1:16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e">
        <f ca="1">_xlfn.XLOOKUP(C700,Customers!$A$1:$A$1001,Customers!$B$1:$B$1001,,0)</f>
        <v>#NAME?</v>
      </c>
      <c r="G700" s="2" t="e">
        <f ca="1">IF(_xlfn.XLOOKUP(C700,Customers!$A$1:$A$1001,Customers!$C$1:$C$1001,,0)=0,"",_xlfn.XLOOKUP(C700,Customers!$A$1:$A$1001,Customers!$C$1:$C$1001,,0))</f>
        <v>#NAME?</v>
      </c>
      <c r="H700" s="2" t="e">
        <f ca="1">_xlfn.XLOOKUP(C700,Customers!$A$1:$A$1001,Customers!$G$1:$G$1001,,0)</f>
        <v>#NAME?</v>
      </c>
      <c r="I700" t="str">
        <f>INDEX(Products!$A$1:$G$49,MATCH(Orders!$D700,Products!$A$1:$A$49,0),MATCH(Orders!I$1,Products!$A$1:$G$1,0))</f>
        <v>Lib</v>
      </c>
      <c r="J700" t="str">
        <f>INDEX(Products!$A$1:$G$49,MATCH(Orders!$D700,Products!$A$1:$A$49,0),MATCH(Orders!J$1,Products!$A$1:$G$1,0))</f>
        <v>D</v>
      </c>
      <c r="K700" s="4">
        <f>INDEX(Products!$A$1:$G$49,MATCH(Orders!$D700,Products!$A$1:$A$49,0),MATCH(Orders!K$1,Products!$A$1:$G$1,0))</f>
        <v>1</v>
      </c>
      <c r="L700" s="5">
        <f>INDEX(Products!$A$1:$G$49,MATCH(Orders!$D700,Products!$A$1:$A$49,0),MATCH(Orders!L$1,Products!$A$1:$G$1,0))</f>
        <v>12.95</v>
      </c>
      <c r="M700" s="5">
        <f t="shared" si="30"/>
        <v>25.9</v>
      </c>
      <c r="N700" t="str">
        <f t="shared" si="31"/>
        <v>Liberica</v>
      </c>
      <c r="O700" t="str">
        <f t="shared" si="32"/>
        <v>Dark</v>
      </c>
      <c r="P700" t="e">
        <f ca="1">_xlfn.XLOOKUP(Orders[[#This Row],[Customer ID]],Customers!$A$1:$A$1001,Customers!$I$1:$I$1001,,0)</f>
        <v>#NAME?</v>
      </c>
    </row>
    <row r="701" spans="1:16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e">
        <f ca="1">_xlfn.XLOOKUP(C701,Customers!$A$1:$A$1001,Customers!$B$1:$B$1001,,0)</f>
        <v>#NAME?</v>
      </c>
      <c r="G701" s="2" t="e">
        <f ca="1">IF(_xlfn.XLOOKUP(C701,Customers!$A$1:$A$1001,Customers!$C$1:$C$1001,,0)=0,"",_xlfn.XLOOKUP(C701,Customers!$A$1:$A$1001,Customers!$C$1:$C$1001,,0))</f>
        <v>#NAME?</v>
      </c>
      <c r="H701" s="2" t="e">
        <f ca="1">_xlfn.XLOOKUP(C701,Customers!$A$1:$A$1001,Customers!$G$1:$G$1001,,0)</f>
        <v>#NAME?</v>
      </c>
      <c r="I701" t="str">
        <f>INDEX(Products!$A$1:$G$49,MATCH(Orders!$D701,Products!$A$1:$A$49,0),MATCH(Orders!I$1,Products!$A$1:$G$1,0))</f>
        <v>Ara</v>
      </c>
      <c r="J701" t="str">
        <f>INDEX(Products!$A$1:$G$49,MATCH(Orders!$D701,Products!$A$1:$A$49,0),MATCH(Orders!J$1,Products!$A$1:$G$1,0))</f>
        <v>D</v>
      </c>
      <c r="K701" s="4">
        <f>INDEX(Products!$A$1:$G$49,MATCH(Orders!$D701,Products!$A$1:$A$49,0),MATCH(Orders!K$1,Products!$A$1:$G$1,0))</f>
        <v>0.5</v>
      </c>
      <c r="L701" s="5">
        <f>INDEX(Products!$A$1:$G$49,MATCH(Orders!$D701,Products!$A$1:$A$49,0),MATCH(Orders!L$1,Products!$A$1:$G$1,0))</f>
        <v>5.97</v>
      </c>
      <c r="M701" s="5">
        <f t="shared" si="30"/>
        <v>23.88</v>
      </c>
      <c r="N701" t="str">
        <f t="shared" si="31"/>
        <v>Arabica</v>
      </c>
      <c r="O701" t="str">
        <f t="shared" si="32"/>
        <v>Dark</v>
      </c>
      <c r="P701" t="e">
        <f ca="1">_xlfn.XLOOKUP(Orders[[#This Row],[Customer ID]],Customers!$A$1:$A$1001,Customers!$I$1:$I$1001,,0)</f>
        <v>#NAME?</v>
      </c>
    </row>
    <row r="702" spans="1:16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e">
        <f ca="1">_xlfn.XLOOKUP(C702,Customers!$A$1:$A$1001,Customers!$B$1:$B$1001,,0)</f>
        <v>#NAME?</v>
      </c>
      <c r="G702" s="2" t="e">
        <f ca="1">IF(_xlfn.XLOOKUP(C702,Customers!$A$1:$A$1001,Customers!$C$1:$C$1001,,0)=0,"",_xlfn.XLOOKUP(C702,Customers!$A$1:$A$1001,Customers!$C$1:$C$1001,,0))</f>
        <v>#NAME?</v>
      </c>
      <c r="H702" s="2" t="e">
        <f ca="1">_xlfn.XLOOKUP(C702,Customers!$A$1:$A$1001,Customers!$G$1:$G$1001,,0)</f>
        <v>#NAME?</v>
      </c>
      <c r="I702" t="str">
        <f>INDEX(Products!$A$1:$G$49,MATCH(Orders!$D702,Products!$A$1:$A$49,0),MATCH(Orders!I$1,Products!$A$1:$G$1,0))</f>
        <v>Lib</v>
      </c>
      <c r="J702" t="str">
        <f>INDEX(Products!$A$1:$G$49,MATCH(Orders!$D702,Products!$A$1:$A$49,0),MATCH(Orders!J$1,Products!$A$1:$G$1,0))</f>
        <v>L</v>
      </c>
      <c r="K702" s="4">
        <f>INDEX(Products!$A$1:$G$49,MATCH(Orders!$D702,Products!$A$1:$A$49,0),MATCH(Orders!K$1,Products!$A$1:$G$1,0))</f>
        <v>0.5</v>
      </c>
      <c r="L702" s="5">
        <f>INDEX(Products!$A$1:$G$49,MATCH(Orders!$D702,Products!$A$1:$A$49,0),MATCH(Orders!L$1,Products!$A$1:$G$1,0))</f>
        <v>9.51</v>
      </c>
      <c r="M702" s="5">
        <f t="shared" si="30"/>
        <v>19.02</v>
      </c>
      <c r="N702" t="str">
        <f t="shared" si="31"/>
        <v>Liberica</v>
      </c>
      <c r="O702" t="str">
        <f t="shared" si="32"/>
        <v>Light</v>
      </c>
      <c r="P702" t="e">
        <f ca="1">_xlfn.XLOOKUP(Orders[[#This Row],[Customer ID]],Customers!$A$1:$A$1001,Customers!$I$1:$I$1001,,0)</f>
        <v>#NAME?</v>
      </c>
    </row>
    <row r="703" spans="1:16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e">
        <f ca="1">_xlfn.XLOOKUP(C703,Customers!$A$1:$A$1001,Customers!$B$1:$B$1001,,0)</f>
        <v>#NAME?</v>
      </c>
      <c r="G703" s="2" t="e">
        <f ca="1">IF(_xlfn.XLOOKUP(C703,Customers!$A$1:$A$1001,Customers!$C$1:$C$1001,,0)=0,"",_xlfn.XLOOKUP(C703,Customers!$A$1:$A$1001,Customers!$C$1:$C$1001,,0))</f>
        <v>#NAME?</v>
      </c>
      <c r="H703" s="2" t="e">
        <f ca="1">_xlfn.XLOOKUP(C703,Customers!$A$1:$A$1001,Customers!$G$1:$G$1001,,0)</f>
        <v>#NAME?</v>
      </c>
      <c r="I703" t="str">
        <f>INDEX(Products!$A$1:$G$49,MATCH(Orders!$D703,Products!$A$1:$A$49,0),MATCH(Orders!I$1,Products!$A$1:$G$1,0))</f>
        <v>Ara</v>
      </c>
      <c r="J703" t="str">
        <f>INDEX(Products!$A$1:$G$49,MATCH(Orders!$D703,Products!$A$1:$A$49,0),MATCH(Orders!J$1,Products!$A$1:$G$1,0))</f>
        <v>D</v>
      </c>
      <c r="K703" s="4">
        <f>INDEX(Products!$A$1:$G$49,MATCH(Orders!$D703,Products!$A$1:$A$49,0),MATCH(Orders!K$1,Products!$A$1:$G$1,0))</f>
        <v>0.5</v>
      </c>
      <c r="L703" s="5">
        <f>INDEX(Products!$A$1:$G$49,MATCH(Orders!$D703,Products!$A$1:$A$49,0),MATCH(Orders!L$1,Products!$A$1:$G$1,0))</f>
        <v>5.97</v>
      </c>
      <c r="M703" s="5">
        <f t="shared" si="30"/>
        <v>29.849999999999998</v>
      </c>
      <c r="N703" t="str">
        <f t="shared" si="31"/>
        <v>Arabica</v>
      </c>
      <c r="O703" t="str">
        <f t="shared" si="32"/>
        <v>Dark</v>
      </c>
      <c r="P703" t="e">
        <f ca="1">_xlfn.XLOOKUP(Orders[[#This Row],[Customer ID]],Customers!$A$1:$A$1001,Customers!$I$1:$I$1001,,0)</f>
        <v>#NAME?</v>
      </c>
    </row>
    <row r="704" spans="1:16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e">
        <f ca="1">_xlfn.XLOOKUP(C704,Customers!$A$1:$A$1001,Customers!$B$1:$B$1001,,0)</f>
        <v>#NAME?</v>
      </c>
      <c r="G704" s="2" t="e">
        <f ca="1">IF(_xlfn.XLOOKUP(C704,Customers!$A$1:$A$1001,Customers!$C$1:$C$1001,,0)=0,"",_xlfn.XLOOKUP(C704,Customers!$A$1:$A$1001,Customers!$C$1:$C$1001,,0))</f>
        <v>#NAME?</v>
      </c>
      <c r="H704" s="2" t="e">
        <f ca="1">_xlfn.XLOOKUP(C704,Customers!$A$1:$A$1001,Customers!$G$1:$G$1001,,0)</f>
        <v>#NAME?</v>
      </c>
      <c r="I704" t="str">
        <f>INDEX(Products!$A$1:$G$49,MATCH(Orders!$D704,Products!$A$1:$A$49,0),MATCH(Orders!I$1,Products!$A$1:$G$1,0))</f>
        <v>Ara</v>
      </c>
      <c r="J704" t="str">
        <f>INDEX(Products!$A$1:$G$49,MATCH(Orders!$D704,Products!$A$1:$A$49,0),MATCH(Orders!J$1,Products!$A$1:$G$1,0))</f>
        <v>L</v>
      </c>
      <c r="K704" s="4">
        <f>INDEX(Products!$A$1:$G$49,MATCH(Orders!$D704,Products!$A$1:$A$49,0),MATCH(Orders!K$1,Products!$A$1:$G$1,0))</f>
        <v>0.5</v>
      </c>
      <c r="L704" s="5">
        <f>INDEX(Products!$A$1:$G$49,MATCH(Orders!$D704,Products!$A$1:$A$49,0),MATCH(Orders!L$1,Products!$A$1:$G$1,0))</f>
        <v>7.77</v>
      </c>
      <c r="M704" s="5">
        <f t="shared" si="30"/>
        <v>7.77</v>
      </c>
      <c r="N704" t="str">
        <f t="shared" si="31"/>
        <v>Arabica</v>
      </c>
      <c r="O704" t="str">
        <f t="shared" si="32"/>
        <v>Light</v>
      </c>
      <c r="P704" t="e">
        <f ca="1">_xlfn.XLOOKUP(Orders[[#This Row],[Customer ID]],Customers!$A$1:$A$1001,Customers!$I$1:$I$1001,,0)</f>
        <v>#NAME?</v>
      </c>
    </row>
    <row r="705" spans="1:16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e">
        <f ca="1">_xlfn.XLOOKUP(C705,Customers!$A$1:$A$1001,Customers!$B$1:$B$1001,,0)</f>
        <v>#NAME?</v>
      </c>
      <c r="G705" s="2" t="e">
        <f ca="1">IF(_xlfn.XLOOKUP(C705,Customers!$A$1:$A$1001,Customers!$C$1:$C$1001,,0)=0,"",_xlfn.XLOOKUP(C705,Customers!$A$1:$A$1001,Customers!$C$1:$C$1001,,0))</f>
        <v>#NAME?</v>
      </c>
      <c r="H705" s="2" t="e">
        <f ca="1">_xlfn.XLOOKUP(C705,Customers!$A$1:$A$1001,Customers!$G$1:$G$1001,,0)</f>
        <v>#NAME?</v>
      </c>
      <c r="I705" t="str">
        <f>INDEX(Products!$A$1:$G$49,MATCH(Orders!$D705,Products!$A$1:$A$49,0),MATCH(Orders!I$1,Products!$A$1:$G$1,0))</f>
        <v>Lib</v>
      </c>
      <c r="J705" t="str">
        <f>INDEX(Products!$A$1:$G$49,MATCH(Orders!$D705,Products!$A$1:$A$49,0),MATCH(Orders!J$1,Products!$A$1:$G$1,0))</f>
        <v>D</v>
      </c>
      <c r="K705" s="4">
        <f>INDEX(Products!$A$1:$G$49,MATCH(Orders!$D705,Products!$A$1:$A$49,0),MATCH(Orders!K$1,Products!$A$1:$G$1,0))</f>
        <v>2.5</v>
      </c>
      <c r="L705" s="5">
        <f>INDEX(Products!$A$1:$G$49,MATCH(Orders!$D705,Products!$A$1:$A$49,0),MATCH(Orders!L$1,Products!$A$1:$G$1,0))</f>
        <v>29.784999999999997</v>
      </c>
      <c r="M705" s="5">
        <f t="shared" si="30"/>
        <v>119.13999999999999</v>
      </c>
      <c r="N705" t="str">
        <f t="shared" si="31"/>
        <v>Liberica</v>
      </c>
      <c r="O705" t="str">
        <f t="shared" si="32"/>
        <v>Dark</v>
      </c>
      <c r="P705" t="e">
        <f ca="1">_xlfn.XLOOKUP(Orders[[#This Row],[Customer ID]],Customers!$A$1:$A$1001,Customers!$I$1:$I$1001,,0)</f>
        <v>#NAME?</v>
      </c>
    </row>
    <row r="706" spans="1:16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e">
        <f ca="1">_xlfn.XLOOKUP(C706,Customers!$A$1:$A$1001,Customers!$B$1:$B$1001,,0)</f>
        <v>#NAME?</v>
      </c>
      <c r="G706" s="2" t="e">
        <f ca="1">IF(_xlfn.XLOOKUP(C706,Customers!$A$1:$A$1001,Customers!$C$1:$C$1001,,0)=0,"",_xlfn.XLOOKUP(C706,Customers!$A$1:$A$1001,Customers!$C$1:$C$1001,,0))</f>
        <v>#NAME?</v>
      </c>
      <c r="H706" s="2" t="e">
        <f ca="1">_xlfn.XLOOKUP(C706,Customers!$A$1:$A$1001,Customers!$G$1:$G$1001,,0)</f>
        <v>#NAME?</v>
      </c>
      <c r="I706" t="str">
        <f>INDEX(Products!$A$1:$G$49,MATCH(Orders!$D706,Products!$A$1:$A$49,0),MATCH(Orders!I$1,Products!$A$1:$G$1,0))</f>
        <v>Exc</v>
      </c>
      <c r="J706" t="str">
        <f>INDEX(Products!$A$1:$G$49,MATCH(Orders!$D706,Products!$A$1:$A$49,0),MATCH(Orders!J$1,Products!$A$1:$G$1,0))</f>
        <v>D</v>
      </c>
      <c r="K706" s="4">
        <f>INDEX(Products!$A$1:$G$49,MATCH(Orders!$D706,Products!$A$1:$A$49,0),MATCH(Orders!K$1,Products!$A$1:$G$1,0))</f>
        <v>0.2</v>
      </c>
      <c r="L706" s="5">
        <f>INDEX(Products!$A$1:$G$49,MATCH(Orders!$D706,Products!$A$1:$A$49,0),MATCH(Orders!L$1,Products!$A$1:$G$1,0))</f>
        <v>3.645</v>
      </c>
      <c r="M706" s="5">
        <f t="shared" si="30"/>
        <v>21.87</v>
      </c>
      <c r="N706" t="str">
        <f t="shared" si="31"/>
        <v>Excelsa</v>
      </c>
      <c r="O706" t="str">
        <f t="shared" si="32"/>
        <v>Dark</v>
      </c>
      <c r="P706" t="e">
        <f ca="1">_xlfn.XLOOKUP(Orders[[#This Row],[Customer ID]],Customers!$A$1:$A$1001,Customers!$I$1:$I$1001,,0)</f>
        <v>#NAME?</v>
      </c>
    </row>
    <row r="707" spans="1:16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e">
        <f ca="1">_xlfn.XLOOKUP(C707,Customers!$A$1:$A$1001,Customers!$B$1:$B$1001,,0)</f>
        <v>#NAME?</v>
      </c>
      <c r="G707" s="2" t="e">
        <f ca="1">IF(_xlfn.XLOOKUP(C707,Customers!$A$1:$A$1001,Customers!$C$1:$C$1001,,0)=0,"",_xlfn.XLOOKUP(C707,Customers!$A$1:$A$1001,Customers!$C$1:$C$1001,,0))</f>
        <v>#NAME?</v>
      </c>
      <c r="H707" s="2" t="e">
        <f ca="1">_xlfn.XLOOKUP(C707,Customers!$A$1:$A$1001,Customers!$G$1:$G$1001,,0)</f>
        <v>#NAME?</v>
      </c>
      <c r="I707" t="str">
        <f>INDEX(Products!$A$1:$G$49,MATCH(Orders!$D707,Products!$A$1:$A$49,0),MATCH(Orders!I$1,Products!$A$1:$G$1,0))</f>
        <v>Exc</v>
      </c>
      <c r="J707" t="str">
        <f>INDEX(Products!$A$1:$G$49,MATCH(Orders!$D707,Products!$A$1:$A$49,0),MATCH(Orders!J$1,Products!$A$1:$G$1,0))</f>
        <v>L</v>
      </c>
      <c r="K707" s="4">
        <f>INDEX(Products!$A$1:$G$49,MATCH(Orders!$D707,Products!$A$1:$A$49,0),MATCH(Orders!K$1,Products!$A$1:$G$1,0))</f>
        <v>0.5</v>
      </c>
      <c r="L707" s="5">
        <f>INDEX(Products!$A$1:$G$49,MATCH(Orders!$D707,Products!$A$1:$A$49,0),MATCH(Orders!L$1,Products!$A$1:$G$1,0))</f>
        <v>8.91</v>
      </c>
      <c r="M707" s="5">
        <f t="shared" ref="M707:M770" si="33">L707*E707</f>
        <v>17.82</v>
      </c>
      <c r="N707" t="str">
        <f t="shared" ref="N707:N770" si="34">IF(I707="Rob","Robusta",IF(I707="Exc","Excelsa",IF(I707="Ara","Arabica",IF(I707="Lib","Liberica",""))))</f>
        <v>Excelsa</v>
      </c>
      <c r="O707" t="str">
        <f t="shared" ref="O707:O770" si="35">IF(J707="M","Medium",IF(J707="L","Light",IF(J707="D","Dark","")))</f>
        <v>Light</v>
      </c>
      <c r="P707" t="e">
        <f ca="1">_xlfn.XLOOKUP(Orders[[#This Row],[Customer ID]],Customers!$A$1:$A$1001,Customers!$I$1:$I$1001,,0)</f>
        <v>#NAME?</v>
      </c>
    </row>
    <row r="708" spans="1:16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e">
        <f ca="1">_xlfn.XLOOKUP(C708,Customers!$A$1:$A$1001,Customers!$B$1:$B$1001,,0)</f>
        <v>#NAME?</v>
      </c>
      <c r="G708" s="2" t="e">
        <f ca="1">IF(_xlfn.XLOOKUP(C708,Customers!$A$1:$A$1001,Customers!$C$1:$C$1001,,0)=0,"",_xlfn.XLOOKUP(C708,Customers!$A$1:$A$1001,Customers!$C$1:$C$1001,,0))</f>
        <v>#NAME?</v>
      </c>
      <c r="H708" s="2" t="e">
        <f ca="1">_xlfn.XLOOKUP(C708,Customers!$A$1:$A$1001,Customers!$G$1:$G$1001,,0)</f>
        <v>#NAME?</v>
      </c>
      <c r="I708" t="str">
        <f>INDEX(Products!$A$1:$G$49,MATCH(Orders!$D708,Products!$A$1:$A$49,0),MATCH(Orders!I$1,Products!$A$1:$G$1,0))</f>
        <v>Exc</v>
      </c>
      <c r="J708" t="str">
        <f>INDEX(Products!$A$1:$G$49,MATCH(Orders!$D708,Products!$A$1:$A$49,0),MATCH(Orders!J$1,Products!$A$1:$G$1,0))</f>
        <v>M</v>
      </c>
      <c r="K708" s="4">
        <f>INDEX(Products!$A$1:$G$49,MATCH(Orders!$D708,Products!$A$1:$A$49,0),MATCH(Orders!K$1,Products!$A$1:$G$1,0))</f>
        <v>0.2</v>
      </c>
      <c r="L708" s="5">
        <f>INDEX(Products!$A$1:$G$49,MATCH(Orders!$D708,Products!$A$1:$A$49,0),MATCH(Orders!L$1,Products!$A$1:$G$1,0))</f>
        <v>4.125</v>
      </c>
      <c r="M708" s="5">
        <f t="shared" si="33"/>
        <v>12.375</v>
      </c>
      <c r="N708" t="str">
        <f t="shared" si="34"/>
        <v>Excelsa</v>
      </c>
      <c r="O708" t="str">
        <f t="shared" si="35"/>
        <v>Medium</v>
      </c>
      <c r="P708" t="e">
        <f ca="1">_xlfn.XLOOKUP(Orders[[#This Row],[Customer ID]],Customers!$A$1:$A$1001,Customers!$I$1:$I$1001,,0)</f>
        <v>#NAME?</v>
      </c>
    </row>
    <row r="709" spans="1:16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e">
        <f ca="1">_xlfn.XLOOKUP(C709,Customers!$A$1:$A$1001,Customers!$B$1:$B$1001,,0)</f>
        <v>#NAME?</v>
      </c>
      <c r="G709" s="2" t="e">
        <f ca="1">IF(_xlfn.XLOOKUP(C709,Customers!$A$1:$A$1001,Customers!$C$1:$C$1001,,0)=0,"",_xlfn.XLOOKUP(C709,Customers!$A$1:$A$1001,Customers!$C$1:$C$1001,,0))</f>
        <v>#NAME?</v>
      </c>
      <c r="H709" s="2" t="e">
        <f ca="1">_xlfn.XLOOKUP(C709,Customers!$A$1:$A$1001,Customers!$G$1:$G$1001,,0)</f>
        <v>#NAME?</v>
      </c>
      <c r="I709" t="str">
        <f>INDEX(Products!$A$1:$G$49,MATCH(Orders!$D709,Products!$A$1:$A$49,0),MATCH(Orders!I$1,Products!$A$1:$G$1,0))</f>
        <v>Lib</v>
      </c>
      <c r="J709" t="str">
        <f>INDEX(Products!$A$1:$G$49,MATCH(Orders!$D709,Products!$A$1:$A$49,0),MATCH(Orders!J$1,Products!$A$1:$G$1,0))</f>
        <v>D</v>
      </c>
      <c r="K709" s="4">
        <f>INDEX(Products!$A$1:$G$49,MATCH(Orders!$D709,Products!$A$1:$A$49,0),MATCH(Orders!K$1,Products!$A$1:$G$1,0))</f>
        <v>1</v>
      </c>
      <c r="L709" s="5">
        <f>INDEX(Products!$A$1:$G$49,MATCH(Orders!$D709,Products!$A$1:$A$49,0),MATCH(Orders!L$1,Products!$A$1:$G$1,0))</f>
        <v>12.95</v>
      </c>
      <c r="M709" s="5">
        <f t="shared" si="33"/>
        <v>25.9</v>
      </c>
      <c r="N709" t="str">
        <f t="shared" si="34"/>
        <v>Liberica</v>
      </c>
      <c r="O709" t="str">
        <f t="shared" si="35"/>
        <v>Dark</v>
      </c>
      <c r="P709" t="e">
        <f ca="1">_xlfn.XLOOKUP(Orders[[#This Row],[Customer ID]],Customers!$A$1:$A$1001,Customers!$I$1:$I$1001,,0)</f>
        <v>#NAME?</v>
      </c>
    </row>
    <row r="710" spans="1:16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e">
        <f ca="1">_xlfn.XLOOKUP(C710,Customers!$A$1:$A$1001,Customers!$B$1:$B$1001,,0)</f>
        <v>#NAME?</v>
      </c>
      <c r="G710" s="2" t="e">
        <f ca="1">IF(_xlfn.XLOOKUP(C710,Customers!$A$1:$A$1001,Customers!$C$1:$C$1001,,0)=0,"",_xlfn.XLOOKUP(C710,Customers!$A$1:$A$1001,Customers!$C$1:$C$1001,,0))</f>
        <v>#NAME?</v>
      </c>
      <c r="H710" s="2" t="e">
        <f ca="1">_xlfn.XLOOKUP(C710,Customers!$A$1:$A$1001,Customers!$G$1:$G$1001,,0)</f>
        <v>#NAME?</v>
      </c>
      <c r="I710" t="str">
        <f>INDEX(Products!$A$1:$G$49,MATCH(Orders!$D710,Products!$A$1:$A$49,0),MATCH(Orders!I$1,Products!$A$1:$G$1,0))</f>
        <v>Ara</v>
      </c>
      <c r="J710" t="str">
        <f>INDEX(Products!$A$1:$G$49,MATCH(Orders!$D710,Products!$A$1:$A$49,0),MATCH(Orders!J$1,Products!$A$1:$G$1,0))</f>
        <v>M</v>
      </c>
      <c r="K710" s="4">
        <f>INDEX(Products!$A$1:$G$49,MATCH(Orders!$D710,Products!$A$1:$A$49,0),MATCH(Orders!K$1,Products!$A$1:$G$1,0))</f>
        <v>0.5</v>
      </c>
      <c r="L710" s="5">
        <f>INDEX(Products!$A$1:$G$49,MATCH(Orders!$D710,Products!$A$1:$A$49,0),MATCH(Orders!L$1,Products!$A$1:$G$1,0))</f>
        <v>6.75</v>
      </c>
      <c r="M710" s="5">
        <f t="shared" si="33"/>
        <v>13.5</v>
      </c>
      <c r="N710" t="str">
        <f t="shared" si="34"/>
        <v>Arabica</v>
      </c>
      <c r="O710" t="str">
        <f t="shared" si="35"/>
        <v>Medium</v>
      </c>
      <c r="P710" t="e">
        <f ca="1">_xlfn.XLOOKUP(Orders[[#This Row],[Customer ID]],Customers!$A$1:$A$1001,Customers!$I$1:$I$1001,,0)</f>
        <v>#NAME?</v>
      </c>
    </row>
    <row r="711" spans="1:16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e">
        <f ca="1">_xlfn.XLOOKUP(C711,Customers!$A$1:$A$1001,Customers!$B$1:$B$1001,,0)</f>
        <v>#NAME?</v>
      </c>
      <c r="G711" s="2" t="e">
        <f ca="1">IF(_xlfn.XLOOKUP(C711,Customers!$A$1:$A$1001,Customers!$C$1:$C$1001,,0)=0,"",_xlfn.XLOOKUP(C711,Customers!$A$1:$A$1001,Customers!$C$1:$C$1001,,0))</f>
        <v>#NAME?</v>
      </c>
      <c r="H711" s="2" t="e">
        <f ca="1">_xlfn.XLOOKUP(C711,Customers!$A$1:$A$1001,Customers!$G$1:$G$1001,,0)</f>
        <v>#NAME?</v>
      </c>
      <c r="I711" t="str">
        <f>INDEX(Products!$A$1:$G$49,MATCH(Orders!$D711,Products!$A$1:$A$49,0),MATCH(Orders!I$1,Products!$A$1:$G$1,0))</f>
        <v>Exc</v>
      </c>
      <c r="J711" t="str">
        <f>INDEX(Products!$A$1:$G$49,MATCH(Orders!$D711,Products!$A$1:$A$49,0),MATCH(Orders!J$1,Products!$A$1:$G$1,0))</f>
        <v>L</v>
      </c>
      <c r="K711" s="4">
        <f>INDEX(Products!$A$1:$G$49,MATCH(Orders!$D711,Products!$A$1:$A$49,0),MATCH(Orders!K$1,Products!$A$1:$G$1,0))</f>
        <v>0.5</v>
      </c>
      <c r="L711" s="5">
        <f>INDEX(Products!$A$1:$G$49,MATCH(Orders!$D711,Products!$A$1:$A$49,0),MATCH(Orders!L$1,Products!$A$1:$G$1,0))</f>
        <v>8.91</v>
      </c>
      <c r="M711" s="5">
        <f t="shared" si="33"/>
        <v>17.82</v>
      </c>
      <c r="N711" t="str">
        <f t="shared" si="34"/>
        <v>Excelsa</v>
      </c>
      <c r="O711" t="str">
        <f t="shared" si="35"/>
        <v>Light</v>
      </c>
      <c r="P711" t="e">
        <f ca="1">_xlfn.XLOOKUP(Orders[[#This Row],[Customer ID]],Customers!$A$1:$A$1001,Customers!$I$1:$I$1001,,0)</f>
        <v>#NAME?</v>
      </c>
    </row>
    <row r="712" spans="1:16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e">
        <f ca="1">_xlfn.XLOOKUP(C712,Customers!$A$1:$A$1001,Customers!$B$1:$B$1001,,0)</f>
        <v>#NAME?</v>
      </c>
      <c r="G712" s="2" t="e">
        <f ca="1">IF(_xlfn.XLOOKUP(C712,Customers!$A$1:$A$1001,Customers!$C$1:$C$1001,,0)=0,"",_xlfn.XLOOKUP(C712,Customers!$A$1:$A$1001,Customers!$C$1:$C$1001,,0))</f>
        <v>#NAME?</v>
      </c>
      <c r="H712" s="2" t="e">
        <f ca="1">_xlfn.XLOOKUP(C712,Customers!$A$1:$A$1001,Customers!$G$1:$G$1001,,0)</f>
        <v>#NAME?</v>
      </c>
      <c r="I712" t="str">
        <f>INDEX(Products!$A$1:$G$49,MATCH(Orders!$D712,Products!$A$1:$A$49,0),MATCH(Orders!I$1,Products!$A$1:$G$1,0))</f>
        <v>Exc</v>
      </c>
      <c r="J712" t="str">
        <f>INDEX(Products!$A$1:$G$49,MATCH(Orders!$D712,Products!$A$1:$A$49,0),MATCH(Orders!J$1,Products!$A$1:$G$1,0))</f>
        <v>M</v>
      </c>
      <c r="K712" s="4">
        <f>INDEX(Products!$A$1:$G$49,MATCH(Orders!$D712,Products!$A$1:$A$49,0),MATCH(Orders!K$1,Products!$A$1:$G$1,0))</f>
        <v>0.5</v>
      </c>
      <c r="L712" s="5">
        <f>INDEX(Products!$A$1:$G$49,MATCH(Orders!$D712,Products!$A$1:$A$49,0),MATCH(Orders!L$1,Products!$A$1:$G$1,0))</f>
        <v>8.25</v>
      </c>
      <c r="M712" s="5">
        <f t="shared" si="33"/>
        <v>24.75</v>
      </c>
      <c r="N712" t="str">
        <f t="shared" si="34"/>
        <v>Excelsa</v>
      </c>
      <c r="O712" t="str">
        <f t="shared" si="35"/>
        <v>Medium</v>
      </c>
      <c r="P712" t="e">
        <f ca="1">_xlfn.XLOOKUP(Orders[[#This Row],[Customer ID]],Customers!$A$1:$A$1001,Customers!$I$1:$I$1001,,0)</f>
        <v>#NAME?</v>
      </c>
    </row>
    <row r="713" spans="1:16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e">
        <f ca="1">_xlfn.XLOOKUP(C713,Customers!$A$1:$A$1001,Customers!$B$1:$B$1001,,0)</f>
        <v>#NAME?</v>
      </c>
      <c r="G713" s="2" t="e">
        <f ca="1">IF(_xlfn.XLOOKUP(C713,Customers!$A$1:$A$1001,Customers!$C$1:$C$1001,,0)=0,"",_xlfn.XLOOKUP(C713,Customers!$A$1:$A$1001,Customers!$C$1:$C$1001,,0))</f>
        <v>#NAME?</v>
      </c>
      <c r="H713" s="2" t="e">
        <f ca="1">_xlfn.XLOOKUP(C713,Customers!$A$1:$A$1001,Customers!$G$1:$G$1001,,0)</f>
        <v>#NAME?</v>
      </c>
      <c r="I713" t="str">
        <f>INDEX(Products!$A$1:$G$49,MATCH(Orders!$D713,Products!$A$1:$A$49,0),MATCH(Orders!I$1,Products!$A$1:$G$1,0))</f>
        <v>Rob</v>
      </c>
      <c r="J713" t="str">
        <f>INDEX(Products!$A$1:$G$49,MATCH(Orders!$D713,Products!$A$1:$A$49,0),MATCH(Orders!J$1,Products!$A$1:$G$1,0))</f>
        <v>M</v>
      </c>
      <c r="K713" s="4">
        <f>INDEX(Products!$A$1:$G$49,MATCH(Orders!$D713,Products!$A$1:$A$49,0),MATCH(Orders!K$1,Products!$A$1:$G$1,0))</f>
        <v>0.2</v>
      </c>
      <c r="L713" s="5">
        <f>INDEX(Products!$A$1:$G$49,MATCH(Orders!$D713,Products!$A$1:$A$49,0),MATCH(Orders!L$1,Products!$A$1:$G$1,0))</f>
        <v>2.9849999999999999</v>
      </c>
      <c r="M713" s="5">
        <f t="shared" si="33"/>
        <v>17.91</v>
      </c>
      <c r="N713" t="str">
        <f t="shared" si="34"/>
        <v>Robusta</v>
      </c>
      <c r="O713" t="str">
        <f t="shared" si="35"/>
        <v>Medium</v>
      </c>
      <c r="P713" t="e">
        <f ca="1">_xlfn.XLOOKUP(Orders[[#This Row],[Customer ID]],Customers!$A$1:$A$1001,Customers!$I$1:$I$1001,,0)</f>
        <v>#NAME?</v>
      </c>
    </row>
    <row r="714" spans="1:16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e">
        <f ca="1">_xlfn.XLOOKUP(C714,Customers!$A$1:$A$1001,Customers!$B$1:$B$1001,,0)</f>
        <v>#NAME?</v>
      </c>
      <c r="G714" s="2" t="e">
        <f ca="1">IF(_xlfn.XLOOKUP(C714,Customers!$A$1:$A$1001,Customers!$C$1:$C$1001,,0)=0,"",_xlfn.XLOOKUP(C714,Customers!$A$1:$A$1001,Customers!$C$1:$C$1001,,0))</f>
        <v>#NAME?</v>
      </c>
      <c r="H714" s="2" t="e">
        <f ca="1">_xlfn.XLOOKUP(C714,Customers!$A$1:$A$1001,Customers!$G$1:$G$1001,,0)</f>
        <v>#NAME?</v>
      </c>
      <c r="I714" t="str">
        <f>INDEX(Products!$A$1:$G$49,MATCH(Orders!$D714,Products!$A$1:$A$49,0),MATCH(Orders!I$1,Products!$A$1:$G$1,0))</f>
        <v>Exc</v>
      </c>
      <c r="J714" t="str">
        <f>INDEX(Products!$A$1:$G$49,MATCH(Orders!$D714,Products!$A$1:$A$49,0),MATCH(Orders!J$1,Products!$A$1:$G$1,0))</f>
        <v>M</v>
      </c>
      <c r="K714" s="4">
        <f>INDEX(Products!$A$1:$G$49,MATCH(Orders!$D714,Products!$A$1:$A$49,0),MATCH(Orders!K$1,Products!$A$1:$G$1,0))</f>
        <v>0.5</v>
      </c>
      <c r="L714" s="5">
        <f>INDEX(Products!$A$1:$G$49,MATCH(Orders!$D714,Products!$A$1:$A$49,0),MATCH(Orders!L$1,Products!$A$1:$G$1,0))</f>
        <v>8.25</v>
      </c>
      <c r="M714" s="5">
        <f t="shared" si="33"/>
        <v>16.5</v>
      </c>
      <c r="N714" t="str">
        <f t="shared" si="34"/>
        <v>Excelsa</v>
      </c>
      <c r="O714" t="str">
        <f t="shared" si="35"/>
        <v>Medium</v>
      </c>
      <c r="P714" t="e">
        <f ca="1">_xlfn.XLOOKUP(Orders[[#This Row],[Customer ID]],Customers!$A$1:$A$1001,Customers!$I$1:$I$1001,,0)</f>
        <v>#NAME?</v>
      </c>
    </row>
    <row r="715" spans="1:16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e">
        <f ca="1">_xlfn.XLOOKUP(C715,Customers!$A$1:$A$1001,Customers!$B$1:$B$1001,,0)</f>
        <v>#NAME?</v>
      </c>
      <c r="G715" s="2" t="e">
        <f ca="1">IF(_xlfn.XLOOKUP(C715,Customers!$A$1:$A$1001,Customers!$C$1:$C$1001,,0)=0,"",_xlfn.XLOOKUP(C715,Customers!$A$1:$A$1001,Customers!$C$1:$C$1001,,0))</f>
        <v>#NAME?</v>
      </c>
      <c r="H715" s="2" t="e">
        <f ca="1">_xlfn.XLOOKUP(C715,Customers!$A$1:$A$1001,Customers!$G$1:$G$1001,,0)</f>
        <v>#NAME?</v>
      </c>
      <c r="I715" t="str">
        <f>INDEX(Products!$A$1:$G$49,MATCH(Orders!$D715,Products!$A$1:$A$49,0),MATCH(Orders!I$1,Products!$A$1:$G$1,0))</f>
        <v>Rob</v>
      </c>
      <c r="J715" t="str">
        <f>INDEX(Products!$A$1:$G$49,MATCH(Orders!$D715,Products!$A$1:$A$49,0),MATCH(Orders!J$1,Products!$A$1:$G$1,0))</f>
        <v>M</v>
      </c>
      <c r="K715" s="4">
        <f>INDEX(Products!$A$1:$G$49,MATCH(Orders!$D715,Products!$A$1:$A$49,0),MATCH(Orders!K$1,Products!$A$1:$G$1,0))</f>
        <v>0.2</v>
      </c>
      <c r="L715" s="5">
        <f>INDEX(Products!$A$1:$G$49,MATCH(Orders!$D715,Products!$A$1:$A$49,0),MATCH(Orders!L$1,Products!$A$1:$G$1,0))</f>
        <v>2.9849999999999999</v>
      </c>
      <c r="M715" s="5">
        <f t="shared" si="33"/>
        <v>2.9849999999999999</v>
      </c>
      <c r="N715" t="str">
        <f t="shared" si="34"/>
        <v>Robusta</v>
      </c>
      <c r="O715" t="str">
        <f t="shared" si="35"/>
        <v>Medium</v>
      </c>
      <c r="P715" t="e">
        <f ca="1">_xlfn.XLOOKUP(Orders[[#This Row],[Customer ID]],Customers!$A$1:$A$1001,Customers!$I$1:$I$1001,,0)</f>
        <v>#NAME?</v>
      </c>
    </row>
    <row r="716" spans="1:16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e">
        <f ca="1">_xlfn.XLOOKUP(C716,Customers!$A$1:$A$1001,Customers!$B$1:$B$1001,,0)</f>
        <v>#NAME?</v>
      </c>
      <c r="G716" s="2" t="e">
        <f ca="1">IF(_xlfn.XLOOKUP(C716,Customers!$A$1:$A$1001,Customers!$C$1:$C$1001,,0)=0,"",_xlfn.XLOOKUP(C716,Customers!$A$1:$A$1001,Customers!$C$1:$C$1001,,0))</f>
        <v>#NAME?</v>
      </c>
      <c r="H716" s="2" t="e">
        <f ca="1">_xlfn.XLOOKUP(C716,Customers!$A$1:$A$1001,Customers!$G$1:$G$1001,,0)</f>
        <v>#NAME?</v>
      </c>
      <c r="I716" t="str">
        <f>INDEX(Products!$A$1:$G$49,MATCH(Orders!$D716,Products!$A$1:$A$49,0),MATCH(Orders!I$1,Products!$A$1:$G$1,0))</f>
        <v>Exc</v>
      </c>
      <c r="J716" t="str">
        <f>INDEX(Products!$A$1:$G$49,MATCH(Orders!$D716,Products!$A$1:$A$49,0),MATCH(Orders!J$1,Products!$A$1:$G$1,0))</f>
        <v>D</v>
      </c>
      <c r="K716" s="4">
        <f>INDEX(Products!$A$1:$G$49,MATCH(Orders!$D716,Products!$A$1:$A$49,0),MATCH(Orders!K$1,Products!$A$1:$G$1,0))</f>
        <v>0.2</v>
      </c>
      <c r="L716" s="5">
        <f>INDEX(Products!$A$1:$G$49,MATCH(Orders!$D716,Products!$A$1:$A$49,0),MATCH(Orders!L$1,Products!$A$1:$G$1,0))</f>
        <v>3.645</v>
      </c>
      <c r="M716" s="5">
        <f t="shared" si="33"/>
        <v>14.58</v>
      </c>
      <c r="N716" t="str">
        <f t="shared" si="34"/>
        <v>Excelsa</v>
      </c>
      <c r="O716" t="str">
        <f t="shared" si="35"/>
        <v>Dark</v>
      </c>
      <c r="P716" t="e">
        <f ca="1">_xlfn.XLOOKUP(Orders[[#This Row],[Customer ID]],Customers!$A$1:$A$1001,Customers!$I$1:$I$1001,,0)</f>
        <v>#NAME?</v>
      </c>
    </row>
    <row r="717" spans="1:16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e">
        <f ca="1">_xlfn.XLOOKUP(C717,Customers!$A$1:$A$1001,Customers!$B$1:$B$1001,,0)</f>
        <v>#NAME?</v>
      </c>
      <c r="G717" s="2" t="e">
        <f ca="1">IF(_xlfn.XLOOKUP(C717,Customers!$A$1:$A$1001,Customers!$C$1:$C$1001,,0)=0,"",_xlfn.XLOOKUP(C717,Customers!$A$1:$A$1001,Customers!$C$1:$C$1001,,0))</f>
        <v>#NAME?</v>
      </c>
      <c r="H717" s="2" t="e">
        <f ca="1">_xlfn.XLOOKUP(C717,Customers!$A$1:$A$1001,Customers!$G$1:$G$1001,,0)</f>
        <v>#NAME?</v>
      </c>
      <c r="I717" t="str">
        <f>INDEX(Products!$A$1:$G$49,MATCH(Orders!$D717,Products!$A$1:$A$49,0),MATCH(Orders!I$1,Products!$A$1:$G$1,0))</f>
        <v>Exc</v>
      </c>
      <c r="J717" t="str">
        <f>INDEX(Products!$A$1:$G$49,MATCH(Orders!$D717,Products!$A$1:$A$49,0),MATCH(Orders!J$1,Products!$A$1:$G$1,0))</f>
        <v>L</v>
      </c>
      <c r="K717" s="4">
        <f>INDEX(Products!$A$1:$G$49,MATCH(Orders!$D717,Products!$A$1:$A$49,0),MATCH(Orders!K$1,Products!$A$1:$G$1,0))</f>
        <v>1</v>
      </c>
      <c r="L717" s="5">
        <f>INDEX(Products!$A$1:$G$49,MATCH(Orders!$D717,Products!$A$1:$A$49,0),MATCH(Orders!L$1,Products!$A$1:$G$1,0))</f>
        <v>14.85</v>
      </c>
      <c r="M717" s="5">
        <f t="shared" si="33"/>
        <v>89.1</v>
      </c>
      <c r="N717" t="str">
        <f t="shared" si="34"/>
        <v>Excelsa</v>
      </c>
      <c r="O717" t="str">
        <f t="shared" si="35"/>
        <v>Light</v>
      </c>
      <c r="P717" t="e">
        <f ca="1">_xlfn.XLOOKUP(Orders[[#This Row],[Customer ID]],Customers!$A$1:$A$1001,Customers!$I$1:$I$1001,,0)</f>
        <v>#NAME?</v>
      </c>
    </row>
    <row r="718" spans="1:16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e">
        <f ca="1">_xlfn.XLOOKUP(C718,Customers!$A$1:$A$1001,Customers!$B$1:$B$1001,,0)</f>
        <v>#NAME?</v>
      </c>
      <c r="G718" s="2" t="e">
        <f ca="1">IF(_xlfn.XLOOKUP(C718,Customers!$A$1:$A$1001,Customers!$C$1:$C$1001,,0)=0,"",_xlfn.XLOOKUP(C718,Customers!$A$1:$A$1001,Customers!$C$1:$C$1001,,0))</f>
        <v>#NAME?</v>
      </c>
      <c r="H718" s="2" t="e">
        <f ca="1">_xlfn.XLOOKUP(C718,Customers!$A$1:$A$1001,Customers!$G$1:$G$1001,,0)</f>
        <v>#NAME?</v>
      </c>
      <c r="I718" t="str">
        <f>INDEX(Products!$A$1:$G$49,MATCH(Orders!$D718,Products!$A$1:$A$49,0),MATCH(Orders!I$1,Products!$A$1:$G$1,0))</f>
        <v>Rob</v>
      </c>
      <c r="J718" t="str">
        <f>INDEX(Products!$A$1:$G$49,MATCH(Orders!$D718,Products!$A$1:$A$49,0),MATCH(Orders!J$1,Products!$A$1:$G$1,0))</f>
        <v>L</v>
      </c>
      <c r="K718" s="4">
        <f>INDEX(Products!$A$1:$G$49,MATCH(Orders!$D718,Products!$A$1:$A$49,0),MATCH(Orders!K$1,Products!$A$1:$G$1,0))</f>
        <v>1</v>
      </c>
      <c r="L718" s="5">
        <f>INDEX(Products!$A$1:$G$49,MATCH(Orders!$D718,Products!$A$1:$A$49,0),MATCH(Orders!L$1,Products!$A$1:$G$1,0))</f>
        <v>11.95</v>
      </c>
      <c r="M718" s="5">
        <f t="shared" si="33"/>
        <v>35.849999999999994</v>
      </c>
      <c r="N718" t="str">
        <f t="shared" si="34"/>
        <v>Robusta</v>
      </c>
      <c r="O718" t="str">
        <f t="shared" si="35"/>
        <v>Light</v>
      </c>
      <c r="P718" t="e">
        <f ca="1">_xlfn.XLOOKUP(Orders[[#This Row],[Customer ID]],Customers!$A$1:$A$1001,Customers!$I$1:$I$1001,,0)</f>
        <v>#NAME?</v>
      </c>
    </row>
    <row r="719" spans="1:16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e">
        <f ca="1">_xlfn.XLOOKUP(C719,Customers!$A$1:$A$1001,Customers!$B$1:$B$1001,,0)</f>
        <v>#NAME?</v>
      </c>
      <c r="G719" s="2" t="e">
        <f ca="1">IF(_xlfn.XLOOKUP(C719,Customers!$A$1:$A$1001,Customers!$C$1:$C$1001,,0)=0,"",_xlfn.XLOOKUP(C719,Customers!$A$1:$A$1001,Customers!$C$1:$C$1001,,0))</f>
        <v>#NAME?</v>
      </c>
      <c r="H719" s="2" t="e">
        <f ca="1">_xlfn.XLOOKUP(C719,Customers!$A$1:$A$1001,Customers!$G$1:$G$1001,,0)</f>
        <v>#NAME?</v>
      </c>
      <c r="I719" t="str">
        <f>INDEX(Products!$A$1:$G$49,MATCH(Orders!$D719,Products!$A$1:$A$49,0),MATCH(Orders!I$1,Products!$A$1:$G$1,0))</f>
        <v>Ara</v>
      </c>
      <c r="J719" t="str">
        <f>INDEX(Products!$A$1:$G$49,MATCH(Orders!$D719,Products!$A$1:$A$49,0),MATCH(Orders!J$1,Products!$A$1:$G$1,0))</f>
        <v>D</v>
      </c>
      <c r="K719" s="4">
        <f>INDEX(Products!$A$1:$G$49,MATCH(Orders!$D719,Products!$A$1:$A$49,0),MATCH(Orders!K$1,Products!$A$1:$G$1,0))</f>
        <v>2.5</v>
      </c>
      <c r="L719" s="5">
        <f>INDEX(Products!$A$1:$G$49,MATCH(Orders!$D719,Products!$A$1:$A$49,0),MATCH(Orders!L$1,Products!$A$1:$G$1,0))</f>
        <v>22.884999999999998</v>
      </c>
      <c r="M719" s="5">
        <f t="shared" si="33"/>
        <v>68.655000000000001</v>
      </c>
      <c r="N719" t="str">
        <f t="shared" si="34"/>
        <v>Arabica</v>
      </c>
      <c r="O719" t="str">
        <f t="shared" si="35"/>
        <v>Dark</v>
      </c>
      <c r="P719" t="e">
        <f ca="1">_xlfn.XLOOKUP(Orders[[#This Row],[Customer ID]],Customers!$A$1:$A$1001,Customers!$I$1:$I$1001,,0)</f>
        <v>#NAME?</v>
      </c>
    </row>
    <row r="720" spans="1:16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e">
        <f ca="1">_xlfn.XLOOKUP(C720,Customers!$A$1:$A$1001,Customers!$B$1:$B$1001,,0)</f>
        <v>#NAME?</v>
      </c>
      <c r="G720" s="2" t="e">
        <f ca="1">IF(_xlfn.XLOOKUP(C720,Customers!$A$1:$A$1001,Customers!$C$1:$C$1001,,0)=0,"",_xlfn.XLOOKUP(C720,Customers!$A$1:$A$1001,Customers!$C$1:$C$1001,,0))</f>
        <v>#NAME?</v>
      </c>
      <c r="H720" s="2" t="e">
        <f ca="1">_xlfn.XLOOKUP(C720,Customers!$A$1:$A$1001,Customers!$G$1:$G$1001,,0)</f>
        <v>#NAME?</v>
      </c>
      <c r="I720" t="str">
        <f>INDEX(Products!$A$1:$G$49,MATCH(Orders!$D720,Products!$A$1:$A$49,0),MATCH(Orders!I$1,Products!$A$1:$G$1,0))</f>
        <v>Lib</v>
      </c>
      <c r="J720" t="str">
        <f>INDEX(Products!$A$1:$G$49,MATCH(Orders!$D720,Products!$A$1:$A$49,0),MATCH(Orders!J$1,Products!$A$1:$G$1,0))</f>
        <v>D</v>
      </c>
      <c r="K720" s="4">
        <f>INDEX(Products!$A$1:$G$49,MATCH(Orders!$D720,Products!$A$1:$A$49,0),MATCH(Orders!K$1,Products!$A$1:$G$1,0))</f>
        <v>1</v>
      </c>
      <c r="L720" s="5">
        <f>INDEX(Products!$A$1:$G$49,MATCH(Orders!$D720,Products!$A$1:$A$49,0),MATCH(Orders!L$1,Products!$A$1:$G$1,0))</f>
        <v>12.95</v>
      </c>
      <c r="M720" s="5">
        <f t="shared" si="33"/>
        <v>38.849999999999994</v>
      </c>
      <c r="N720" t="str">
        <f t="shared" si="34"/>
        <v>Liberica</v>
      </c>
      <c r="O720" t="str">
        <f t="shared" si="35"/>
        <v>Dark</v>
      </c>
      <c r="P720" t="e">
        <f ca="1">_xlfn.XLOOKUP(Orders[[#This Row],[Customer ID]],Customers!$A$1:$A$1001,Customers!$I$1:$I$1001,,0)</f>
        <v>#NAME?</v>
      </c>
    </row>
    <row r="721" spans="1:16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e">
        <f ca="1">_xlfn.XLOOKUP(C721,Customers!$A$1:$A$1001,Customers!$B$1:$B$1001,,0)</f>
        <v>#NAME?</v>
      </c>
      <c r="G721" s="2" t="e">
        <f ca="1">IF(_xlfn.XLOOKUP(C721,Customers!$A$1:$A$1001,Customers!$C$1:$C$1001,,0)=0,"",_xlfn.XLOOKUP(C721,Customers!$A$1:$A$1001,Customers!$C$1:$C$1001,,0))</f>
        <v>#NAME?</v>
      </c>
      <c r="H721" s="2" t="e">
        <f ca="1">_xlfn.XLOOKUP(C721,Customers!$A$1:$A$1001,Customers!$G$1:$G$1001,,0)</f>
        <v>#NAME?</v>
      </c>
      <c r="I721" t="str">
        <f>INDEX(Products!$A$1:$G$49,MATCH(Orders!$D721,Products!$A$1:$A$49,0),MATCH(Orders!I$1,Products!$A$1:$G$1,0))</f>
        <v>Lib</v>
      </c>
      <c r="J721" t="str">
        <f>INDEX(Products!$A$1:$G$49,MATCH(Orders!$D721,Products!$A$1:$A$49,0),MATCH(Orders!J$1,Products!$A$1:$G$1,0))</f>
        <v>L</v>
      </c>
      <c r="K721" s="4">
        <f>INDEX(Products!$A$1:$G$49,MATCH(Orders!$D721,Products!$A$1:$A$49,0),MATCH(Orders!K$1,Products!$A$1:$G$1,0))</f>
        <v>1</v>
      </c>
      <c r="L721" s="5">
        <f>INDEX(Products!$A$1:$G$49,MATCH(Orders!$D721,Products!$A$1:$A$49,0),MATCH(Orders!L$1,Products!$A$1:$G$1,0))</f>
        <v>15.85</v>
      </c>
      <c r="M721" s="5">
        <f t="shared" si="33"/>
        <v>79.25</v>
      </c>
      <c r="N721" t="str">
        <f t="shared" si="34"/>
        <v>Liberica</v>
      </c>
      <c r="O721" t="str">
        <f t="shared" si="35"/>
        <v>Light</v>
      </c>
      <c r="P721" t="e">
        <f ca="1">_xlfn.XLOOKUP(Orders[[#This Row],[Customer ID]],Customers!$A$1:$A$1001,Customers!$I$1:$I$1001,,0)</f>
        <v>#NAME?</v>
      </c>
    </row>
    <row r="722" spans="1:16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e">
        <f ca="1">_xlfn.XLOOKUP(C722,Customers!$A$1:$A$1001,Customers!$B$1:$B$1001,,0)</f>
        <v>#NAME?</v>
      </c>
      <c r="G722" s="2" t="e">
        <f ca="1">IF(_xlfn.XLOOKUP(C722,Customers!$A$1:$A$1001,Customers!$C$1:$C$1001,,0)=0,"",_xlfn.XLOOKUP(C722,Customers!$A$1:$A$1001,Customers!$C$1:$C$1001,,0))</f>
        <v>#NAME?</v>
      </c>
      <c r="H722" s="2" t="e">
        <f ca="1">_xlfn.XLOOKUP(C722,Customers!$A$1:$A$1001,Customers!$G$1:$G$1001,,0)</f>
        <v>#NAME?</v>
      </c>
      <c r="I722" t="str">
        <f>INDEX(Products!$A$1:$G$49,MATCH(Orders!$D722,Products!$A$1:$A$49,0),MATCH(Orders!I$1,Products!$A$1:$G$1,0))</f>
        <v>Exc</v>
      </c>
      <c r="J722" t="str">
        <f>INDEX(Products!$A$1:$G$49,MATCH(Orders!$D722,Products!$A$1:$A$49,0),MATCH(Orders!J$1,Products!$A$1:$G$1,0))</f>
        <v>D</v>
      </c>
      <c r="K722" s="4">
        <f>INDEX(Products!$A$1:$G$49,MATCH(Orders!$D722,Products!$A$1:$A$49,0),MATCH(Orders!K$1,Products!$A$1:$G$1,0))</f>
        <v>0.5</v>
      </c>
      <c r="L722" s="5">
        <f>INDEX(Products!$A$1:$G$49,MATCH(Orders!$D722,Products!$A$1:$A$49,0),MATCH(Orders!L$1,Products!$A$1:$G$1,0))</f>
        <v>7.29</v>
      </c>
      <c r="M722" s="5">
        <f t="shared" si="33"/>
        <v>36.450000000000003</v>
      </c>
      <c r="N722" t="str">
        <f t="shared" si="34"/>
        <v>Excelsa</v>
      </c>
      <c r="O722" t="str">
        <f t="shared" si="35"/>
        <v>Dark</v>
      </c>
      <c r="P722" t="e">
        <f ca="1">_xlfn.XLOOKUP(Orders[[#This Row],[Customer ID]],Customers!$A$1:$A$1001,Customers!$I$1:$I$1001,,0)</f>
        <v>#NAME?</v>
      </c>
    </row>
    <row r="723" spans="1:16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e">
        <f ca="1">_xlfn.XLOOKUP(C723,Customers!$A$1:$A$1001,Customers!$B$1:$B$1001,,0)</f>
        <v>#NAME?</v>
      </c>
      <c r="G723" s="2" t="e">
        <f ca="1">IF(_xlfn.XLOOKUP(C723,Customers!$A$1:$A$1001,Customers!$C$1:$C$1001,,0)=0,"",_xlfn.XLOOKUP(C723,Customers!$A$1:$A$1001,Customers!$C$1:$C$1001,,0))</f>
        <v>#NAME?</v>
      </c>
      <c r="H723" s="2" t="e">
        <f ca="1">_xlfn.XLOOKUP(C723,Customers!$A$1:$A$1001,Customers!$G$1:$G$1001,,0)</f>
        <v>#NAME?</v>
      </c>
      <c r="I723" t="str">
        <f>INDEX(Products!$A$1:$G$49,MATCH(Orders!$D723,Products!$A$1:$A$49,0),MATCH(Orders!I$1,Products!$A$1:$G$1,0))</f>
        <v>Rob</v>
      </c>
      <c r="J723" t="str">
        <f>INDEX(Products!$A$1:$G$49,MATCH(Orders!$D723,Products!$A$1:$A$49,0),MATCH(Orders!J$1,Products!$A$1:$G$1,0))</f>
        <v>M</v>
      </c>
      <c r="K723" s="4">
        <f>INDEX(Products!$A$1:$G$49,MATCH(Orders!$D723,Products!$A$1:$A$49,0),MATCH(Orders!K$1,Products!$A$1:$G$1,0))</f>
        <v>0.2</v>
      </c>
      <c r="L723" s="5">
        <f>INDEX(Products!$A$1:$G$49,MATCH(Orders!$D723,Products!$A$1:$A$49,0),MATCH(Orders!L$1,Products!$A$1:$G$1,0))</f>
        <v>2.9849999999999999</v>
      </c>
      <c r="M723" s="5">
        <f t="shared" si="33"/>
        <v>8.9550000000000001</v>
      </c>
      <c r="N723" t="str">
        <f t="shared" si="34"/>
        <v>Robusta</v>
      </c>
      <c r="O723" t="str">
        <f t="shared" si="35"/>
        <v>Medium</v>
      </c>
      <c r="P723" t="e">
        <f ca="1">_xlfn.XLOOKUP(Orders[[#This Row],[Customer ID]],Customers!$A$1:$A$1001,Customers!$I$1:$I$1001,,0)</f>
        <v>#NAME?</v>
      </c>
    </row>
    <row r="724" spans="1:16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e">
        <f ca="1">_xlfn.XLOOKUP(C724,Customers!$A$1:$A$1001,Customers!$B$1:$B$1001,,0)</f>
        <v>#NAME?</v>
      </c>
      <c r="G724" s="2" t="e">
        <f ca="1">IF(_xlfn.XLOOKUP(C724,Customers!$A$1:$A$1001,Customers!$C$1:$C$1001,,0)=0,"",_xlfn.XLOOKUP(C724,Customers!$A$1:$A$1001,Customers!$C$1:$C$1001,,0))</f>
        <v>#NAME?</v>
      </c>
      <c r="H724" s="2" t="e">
        <f ca="1">_xlfn.XLOOKUP(C724,Customers!$A$1:$A$1001,Customers!$G$1:$G$1001,,0)</f>
        <v>#NAME?</v>
      </c>
      <c r="I724" t="str">
        <f>INDEX(Products!$A$1:$G$49,MATCH(Orders!$D724,Products!$A$1:$A$49,0),MATCH(Orders!I$1,Products!$A$1:$G$1,0))</f>
        <v>Exc</v>
      </c>
      <c r="J724" t="str">
        <f>INDEX(Products!$A$1:$G$49,MATCH(Orders!$D724,Products!$A$1:$A$49,0),MATCH(Orders!J$1,Products!$A$1:$G$1,0))</f>
        <v>D</v>
      </c>
      <c r="K724" s="4">
        <f>INDEX(Products!$A$1:$G$49,MATCH(Orders!$D724,Products!$A$1:$A$49,0),MATCH(Orders!K$1,Products!$A$1:$G$1,0))</f>
        <v>1</v>
      </c>
      <c r="L724" s="5">
        <f>INDEX(Products!$A$1:$G$49,MATCH(Orders!$D724,Products!$A$1:$A$49,0),MATCH(Orders!L$1,Products!$A$1:$G$1,0))</f>
        <v>12.15</v>
      </c>
      <c r="M724" s="5">
        <f t="shared" si="33"/>
        <v>24.3</v>
      </c>
      <c r="N724" t="str">
        <f t="shared" si="34"/>
        <v>Excelsa</v>
      </c>
      <c r="O724" t="str">
        <f t="shared" si="35"/>
        <v>Dark</v>
      </c>
      <c r="P724" t="e">
        <f ca="1">_xlfn.XLOOKUP(Orders[[#This Row],[Customer ID]],Customers!$A$1:$A$1001,Customers!$I$1:$I$1001,,0)</f>
        <v>#NAME?</v>
      </c>
    </row>
    <row r="725" spans="1:16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e">
        <f ca="1">_xlfn.XLOOKUP(C725,Customers!$A$1:$A$1001,Customers!$B$1:$B$1001,,0)</f>
        <v>#NAME?</v>
      </c>
      <c r="G725" s="2" t="e">
        <f ca="1">IF(_xlfn.XLOOKUP(C725,Customers!$A$1:$A$1001,Customers!$C$1:$C$1001,,0)=0,"",_xlfn.XLOOKUP(C725,Customers!$A$1:$A$1001,Customers!$C$1:$C$1001,,0))</f>
        <v>#NAME?</v>
      </c>
      <c r="H725" s="2" t="e">
        <f ca="1">_xlfn.XLOOKUP(C725,Customers!$A$1:$A$1001,Customers!$G$1:$G$1001,,0)</f>
        <v>#NAME?</v>
      </c>
      <c r="I725" t="str">
        <f>INDEX(Products!$A$1:$G$49,MATCH(Orders!$D725,Products!$A$1:$A$49,0),MATCH(Orders!I$1,Products!$A$1:$G$1,0))</f>
        <v>Exc</v>
      </c>
      <c r="J725" t="str">
        <f>INDEX(Products!$A$1:$G$49,MATCH(Orders!$D725,Products!$A$1:$A$49,0),MATCH(Orders!J$1,Products!$A$1:$G$1,0))</f>
        <v>M</v>
      </c>
      <c r="K725" s="4">
        <f>INDEX(Products!$A$1:$G$49,MATCH(Orders!$D725,Products!$A$1:$A$49,0),MATCH(Orders!K$1,Products!$A$1:$G$1,0))</f>
        <v>2.5</v>
      </c>
      <c r="L725" s="5">
        <f>INDEX(Products!$A$1:$G$49,MATCH(Orders!$D725,Products!$A$1:$A$49,0),MATCH(Orders!L$1,Products!$A$1:$G$1,0))</f>
        <v>31.624999999999996</v>
      </c>
      <c r="M725" s="5">
        <f t="shared" si="33"/>
        <v>63.249999999999993</v>
      </c>
      <c r="N725" t="str">
        <f t="shared" si="34"/>
        <v>Excelsa</v>
      </c>
      <c r="O725" t="str">
        <f t="shared" si="35"/>
        <v>Medium</v>
      </c>
      <c r="P725" t="e">
        <f ca="1">_xlfn.XLOOKUP(Orders[[#This Row],[Customer ID]],Customers!$A$1:$A$1001,Customers!$I$1:$I$1001,,0)</f>
        <v>#NAME?</v>
      </c>
    </row>
    <row r="726" spans="1:16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e">
        <f ca="1">_xlfn.XLOOKUP(C726,Customers!$A$1:$A$1001,Customers!$B$1:$B$1001,,0)</f>
        <v>#NAME?</v>
      </c>
      <c r="G726" s="2" t="e">
        <f ca="1">IF(_xlfn.XLOOKUP(C726,Customers!$A$1:$A$1001,Customers!$C$1:$C$1001,,0)=0,"",_xlfn.XLOOKUP(C726,Customers!$A$1:$A$1001,Customers!$C$1:$C$1001,,0))</f>
        <v>#NAME?</v>
      </c>
      <c r="H726" s="2" t="e">
        <f ca="1">_xlfn.XLOOKUP(C726,Customers!$A$1:$A$1001,Customers!$G$1:$G$1001,,0)</f>
        <v>#NAME?</v>
      </c>
      <c r="I726" t="str">
        <f>INDEX(Products!$A$1:$G$49,MATCH(Orders!$D726,Products!$A$1:$A$49,0),MATCH(Orders!I$1,Products!$A$1:$G$1,0))</f>
        <v>Ara</v>
      </c>
      <c r="J726" t="str">
        <f>INDEX(Products!$A$1:$G$49,MATCH(Orders!$D726,Products!$A$1:$A$49,0),MATCH(Orders!J$1,Products!$A$1:$G$1,0))</f>
        <v>M</v>
      </c>
      <c r="K726" s="4">
        <f>INDEX(Products!$A$1:$G$49,MATCH(Orders!$D726,Products!$A$1:$A$49,0),MATCH(Orders!K$1,Products!$A$1:$G$1,0))</f>
        <v>0.2</v>
      </c>
      <c r="L726" s="5">
        <f>INDEX(Products!$A$1:$G$49,MATCH(Orders!$D726,Products!$A$1:$A$49,0),MATCH(Orders!L$1,Products!$A$1:$G$1,0))</f>
        <v>3.375</v>
      </c>
      <c r="M726" s="5">
        <f t="shared" si="33"/>
        <v>6.75</v>
      </c>
      <c r="N726" t="str">
        <f t="shared" si="34"/>
        <v>Arabica</v>
      </c>
      <c r="O726" t="str">
        <f t="shared" si="35"/>
        <v>Medium</v>
      </c>
      <c r="P726" t="e">
        <f ca="1">_xlfn.XLOOKUP(Orders[[#This Row],[Customer ID]],Customers!$A$1:$A$1001,Customers!$I$1:$I$1001,,0)</f>
        <v>#NAME?</v>
      </c>
    </row>
    <row r="727" spans="1:16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e">
        <f ca="1">_xlfn.XLOOKUP(C727,Customers!$A$1:$A$1001,Customers!$B$1:$B$1001,,0)</f>
        <v>#NAME?</v>
      </c>
      <c r="G727" s="2" t="e">
        <f ca="1">IF(_xlfn.XLOOKUP(C727,Customers!$A$1:$A$1001,Customers!$C$1:$C$1001,,0)=0,"",_xlfn.XLOOKUP(C727,Customers!$A$1:$A$1001,Customers!$C$1:$C$1001,,0))</f>
        <v>#NAME?</v>
      </c>
      <c r="H727" s="2" t="e">
        <f ca="1">_xlfn.XLOOKUP(C727,Customers!$A$1:$A$1001,Customers!$G$1:$G$1001,,0)</f>
        <v>#NAME?</v>
      </c>
      <c r="I727" t="str">
        <f>INDEX(Products!$A$1:$G$49,MATCH(Orders!$D727,Products!$A$1:$A$49,0),MATCH(Orders!I$1,Products!$A$1:$G$1,0))</f>
        <v>Ara</v>
      </c>
      <c r="J727" t="str">
        <f>INDEX(Products!$A$1:$G$49,MATCH(Orders!$D727,Products!$A$1:$A$49,0),MATCH(Orders!J$1,Products!$A$1:$G$1,0))</f>
        <v>L</v>
      </c>
      <c r="K727" s="4">
        <f>INDEX(Products!$A$1:$G$49,MATCH(Orders!$D727,Products!$A$1:$A$49,0),MATCH(Orders!K$1,Products!$A$1:$G$1,0))</f>
        <v>0.2</v>
      </c>
      <c r="L727" s="5">
        <f>INDEX(Products!$A$1:$G$49,MATCH(Orders!$D727,Products!$A$1:$A$49,0),MATCH(Orders!L$1,Products!$A$1:$G$1,0))</f>
        <v>3.8849999999999998</v>
      </c>
      <c r="M727" s="5">
        <f t="shared" si="33"/>
        <v>23.31</v>
      </c>
      <c r="N727" t="str">
        <f t="shared" si="34"/>
        <v>Arabica</v>
      </c>
      <c r="O727" t="str">
        <f t="shared" si="35"/>
        <v>Light</v>
      </c>
      <c r="P727" t="e">
        <f ca="1">_xlfn.XLOOKUP(Orders[[#This Row],[Customer ID]],Customers!$A$1:$A$1001,Customers!$I$1:$I$1001,,0)</f>
        <v>#NAME?</v>
      </c>
    </row>
    <row r="728" spans="1:16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e">
        <f ca="1">_xlfn.XLOOKUP(C728,Customers!$A$1:$A$1001,Customers!$B$1:$B$1001,,0)</f>
        <v>#NAME?</v>
      </c>
      <c r="G728" s="2" t="e">
        <f ca="1">IF(_xlfn.XLOOKUP(C728,Customers!$A$1:$A$1001,Customers!$C$1:$C$1001,,0)=0,"",_xlfn.XLOOKUP(C728,Customers!$A$1:$A$1001,Customers!$C$1:$C$1001,,0))</f>
        <v>#NAME?</v>
      </c>
      <c r="H728" s="2" t="e">
        <f ca="1">_xlfn.XLOOKUP(C728,Customers!$A$1:$A$1001,Customers!$G$1:$G$1001,,0)</f>
        <v>#NAME?</v>
      </c>
      <c r="I728" t="str">
        <f>INDEX(Products!$A$1:$G$49,MATCH(Orders!$D728,Products!$A$1:$A$49,0),MATCH(Orders!I$1,Products!$A$1:$G$1,0))</f>
        <v>Lib</v>
      </c>
      <c r="J728" t="str">
        <f>INDEX(Products!$A$1:$G$49,MATCH(Orders!$D728,Products!$A$1:$A$49,0),MATCH(Orders!J$1,Products!$A$1:$G$1,0))</f>
        <v>L</v>
      </c>
      <c r="K728" s="4">
        <f>INDEX(Products!$A$1:$G$49,MATCH(Orders!$D728,Products!$A$1:$A$49,0),MATCH(Orders!K$1,Products!$A$1:$G$1,0))</f>
        <v>2.5</v>
      </c>
      <c r="L728" s="5">
        <f>INDEX(Products!$A$1:$G$49,MATCH(Orders!$D728,Products!$A$1:$A$49,0),MATCH(Orders!L$1,Products!$A$1:$G$1,0))</f>
        <v>36.454999999999998</v>
      </c>
      <c r="M728" s="5">
        <f t="shared" si="33"/>
        <v>145.82</v>
      </c>
      <c r="N728" t="str">
        <f t="shared" si="34"/>
        <v>Liberica</v>
      </c>
      <c r="O728" t="str">
        <f t="shared" si="35"/>
        <v>Light</v>
      </c>
      <c r="P728" t="e">
        <f ca="1">_xlfn.XLOOKUP(Orders[[#This Row],[Customer ID]],Customers!$A$1:$A$1001,Customers!$I$1:$I$1001,,0)</f>
        <v>#NAME?</v>
      </c>
    </row>
    <row r="729" spans="1:16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e">
        <f ca="1">_xlfn.XLOOKUP(C729,Customers!$A$1:$A$1001,Customers!$B$1:$B$1001,,0)</f>
        <v>#NAME?</v>
      </c>
      <c r="G729" s="2" t="e">
        <f ca="1">IF(_xlfn.XLOOKUP(C729,Customers!$A$1:$A$1001,Customers!$C$1:$C$1001,,0)=0,"",_xlfn.XLOOKUP(C729,Customers!$A$1:$A$1001,Customers!$C$1:$C$1001,,0))</f>
        <v>#NAME?</v>
      </c>
      <c r="H729" s="2" t="e">
        <f ca="1">_xlfn.XLOOKUP(C729,Customers!$A$1:$A$1001,Customers!$G$1:$G$1001,,0)</f>
        <v>#NAME?</v>
      </c>
      <c r="I729" t="str">
        <f>INDEX(Products!$A$1:$G$49,MATCH(Orders!$D729,Products!$A$1:$A$49,0),MATCH(Orders!I$1,Products!$A$1:$G$1,0))</f>
        <v>Rob</v>
      </c>
      <c r="J729" t="str">
        <f>INDEX(Products!$A$1:$G$49,MATCH(Orders!$D729,Products!$A$1:$A$49,0),MATCH(Orders!J$1,Products!$A$1:$G$1,0))</f>
        <v>M</v>
      </c>
      <c r="K729" s="4">
        <f>INDEX(Products!$A$1:$G$49,MATCH(Orders!$D729,Products!$A$1:$A$49,0),MATCH(Orders!K$1,Products!$A$1:$G$1,0))</f>
        <v>0.5</v>
      </c>
      <c r="L729" s="5">
        <f>INDEX(Products!$A$1:$G$49,MATCH(Orders!$D729,Products!$A$1:$A$49,0),MATCH(Orders!L$1,Products!$A$1:$G$1,0))</f>
        <v>5.97</v>
      </c>
      <c r="M729" s="5">
        <f t="shared" si="33"/>
        <v>29.849999999999998</v>
      </c>
      <c r="N729" t="str">
        <f t="shared" si="34"/>
        <v>Robusta</v>
      </c>
      <c r="O729" t="str">
        <f t="shared" si="35"/>
        <v>Medium</v>
      </c>
      <c r="P729" t="e">
        <f ca="1">_xlfn.XLOOKUP(Orders[[#This Row],[Customer ID]],Customers!$A$1:$A$1001,Customers!$I$1:$I$1001,,0)</f>
        <v>#NAME?</v>
      </c>
    </row>
    <row r="730" spans="1:16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e">
        <f ca="1">_xlfn.XLOOKUP(C730,Customers!$A$1:$A$1001,Customers!$B$1:$B$1001,,0)</f>
        <v>#NAME?</v>
      </c>
      <c r="G730" s="2" t="e">
        <f ca="1">IF(_xlfn.XLOOKUP(C730,Customers!$A$1:$A$1001,Customers!$C$1:$C$1001,,0)=0,"",_xlfn.XLOOKUP(C730,Customers!$A$1:$A$1001,Customers!$C$1:$C$1001,,0))</f>
        <v>#NAME?</v>
      </c>
      <c r="H730" s="2" t="e">
        <f ca="1">_xlfn.XLOOKUP(C730,Customers!$A$1:$A$1001,Customers!$G$1:$G$1001,,0)</f>
        <v>#NAME?</v>
      </c>
      <c r="I730" t="str">
        <f>INDEX(Products!$A$1:$G$49,MATCH(Orders!$D730,Products!$A$1:$A$49,0),MATCH(Orders!I$1,Products!$A$1:$G$1,0))</f>
        <v>Exc</v>
      </c>
      <c r="J730" t="str">
        <f>INDEX(Products!$A$1:$G$49,MATCH(Orders!$D730,Products!$A$1:$A$49,0),MATCH(Orders!J$1,Products!$A$1:$G$1,0))</f>
        <v>D</v>
      </c>
      <c r="K730" s="4">
        <f>INDEX(Products!$A$1:$G$49,MATCH(Orders!$D730,Products!$A$1:$A$49,0),MATCH(Orders!K$1,Products!$A$1:$G$1,0))</f>
        <v>0.5</v>
      </c>
      <c r="L730" s="5">
        <f>INDEX(Products!$A$1:$G$49,MATCH(Orders!$D730,Products!$A$1:$A$49,0),MATCH(Orders!L$1,Products!$A$1:$G$1,0))</f>
        <v>7.29</v>
      </c>
      <c r="M730" s="5">
        <f t="shared" si="33"/>
        <v>21.87</v>
      </c>
      <c r="N730" t="str">
        <f t="shared" si="34"/>
        <v>Excelsa</v>
      </c>
      <c r="O730" t="str">
        <f t="shared" si="35"/>
        <v>Dark</v>
      </c>
      <c r="P730" t="e">
        <f ca="1">_xlfn.XLOOKUP(Orders[[#This Row],[Customer ID]],Customers!$A$1:$A$1001,Customers!$I$1:$I$1001,,0)</f>
        <v>#NAME?</v>
      </c>
    </row>
    <row r="731" spans="1:16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e">
        <f ca="1">_xlfn.XLOOKUP(C731,Customers!$A$1:$A$1001,Customers!$B$1:$B$1001,,0)</f>
        <v>#NAME?</v>
      </c>
      <c r="G731" s="2" t="e">
        <f ca="1">IF(_xlfn.XLOOKUP(C731,Customers!$A$1:$A$1001,Customers!$C$1:$C$1001,,0)=0,"",_xlfn.XLOOKUP(C731,Customers!$A$1:$A$1001,Customers!$C$1:$C$1001,,0))</f>
        <v>#NAME?</v>
      </c>
      <c r="H731" s="2" t="e">
        <f ca="1">_xlfn.XLOOKUP(C731,Customers!$A$1:$A$1001,Customers!$G$1:$G$1001,,0)</f>
        <v>#NAME?</v>
      </c>
      <c r="I731" t="str">
        <f>INDEX(Products!$A$1:$G$49,MATCH(Orders!$D731,Products!$A$1:$A$49,0),MATCH(Orders!I$1,Products!$A$1:$G$1,0))</f>
        <v>Lib</v>
      </c>
      <c r="J731" t="str">
        <f>INDEX(Products!$A$1:$G$49,MATCH(Orders!$D731,Products!$A$1:$A$49,0),MATCH(Orders!J$1,Products!$A$1:$G$1,0))</f>
        <v>M</v>
      </c>
      <c r="K731" s="4">
        <f>INDEX(Products!$A$1:$G$49,MATCH(Orders!$D731,Products!$A$1:$A$49,0),MATCH(Orders!K$1,Products!$A$1:$G$1,0))</f>
        <v>0.2</v>
      </c>
      <c r="L731" s="5">
        <f>INDEX(Products!$A$1:$G$49,MATCH(Orders!$D731,Products!$A$1:$A$49,0),MATCH(Orders!L$1,Products!$A$1:$G$1,0))</f>
        <v>4.3650000000000002</v>
      </c>
      <c r="M731" s="5">
        <f t="shared" si="33"/>
        <v>4.3650000000000002</v>
      </c>
      <c r="N731" t="str">
        <f t="shared" si="34"/>
        <v>Liberica</v>
      </c>
      <c r="O731" t="str">
        <f t="shared" si="35"/>
        <v>Medium</v>
      </c>
      <c r="P731" t="e">
        <f ca="1">_xlfn.XLOOKUP(Orders[[#This Row],[Customer ID]],Customers!$A$1:$A$1001,Customers!$I$1:$I$1001,,0)</f>
        <v>#NAME?</v>
      </c>
    </row>
    <row r="732" spans="1:16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e">
        <f ca="1">_xlfn.XLOOKUP(C732,Customers!$A$1:$A$1001,Customers!$B$1:$B$1001,,0)</f>
        <v>#NAME?</v>
      </c>
      <c r="G732" s="2" t="e">
        <f ca="1">IF(_xlfn.XLOOKUP(C732,Customers!$A$1:$A$1001,Customers!$C$1:$C$1001,,0)=0,"",_xlfn.XLOOKUP(C732,Customers!$A$1:$A$1001,Customers!$C$1:$C$1001,,0))</f>
        <v>#NAME?</v>
      </c>
      <c r="H732" s="2" t="e">
        <f ca="1">_xlfn.XLOOKUP(C732,Customers!$A$1:$A$1001,Customers!$G$1:$G$1001,,0)</f>
        <v>#NAME?</v>
      </c>
      <c r="I732" t="str">
        <f>INDEX(Products!$A$1:$G$49,MATCH(Orders!$D732,Products!$A$1:$A$49,0),MATCH(Orders!I$1,Products!$A$1:$G$1,0))</f>
        <v>Lib</v>
      </c>
      <c r="J732" t="str">
        <f>INDEX(Products!$A$1:$G$49,MATCH(Orders!$D732,Products!$A$1:$A$49,0),MATCH(Orders!J$1,Products!$A$1:$G$1,0))</f>
        <v>L</v>
      </c>
      <c r="K732" s="4">
        <f>INDEX(Products!$A$1:$G$49,MATCH(Orders!$D732,Products!$A$1:$A$49,0),MATCH(Orders!K$1,Products!$A$1:$G$1,0))</f>
        <v>2.5</v>
      </c>
      <c r="L732" s="5">
        <f>INDEX(Products!$A$1:$G$49,MATCH(Orders!$D732,Products!$A$1:$A$49,0),MATCH(Orders!L$1,Products!$A$1:$G$1,0))</f>
        <v>36.454999999999998</v>
      </c>
      <c r="M732" s="5">
        <f t="shared" si="33"/>
        <v>36.454999999999998</v>
      </c>
      <c r="N732" t="str">
        <f t="shared" si="34"/>
        <v>Liberica</v>
      </c>
      <c r="O732" t="str">
        <f t="shared" si="35"/>
        <v>Light</v>
      </c>
      <c r="P732" t="e">
        <f ca="1">_xlfn.XLOOKUP(Orders[[#This Row],[Customer ID]],Customers!$A$1:$A$1001,Customers!$I$1:$I$1001,,0)</f>
        <v>#NAME?</v>
      </c>
    </row>
    <row r="733" spans="1:16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e">
        <f ca="1">_xlfn.XLOOKUP(C733,Customers!$A$1:$A$1001,Customers!$B$1:$B$1001,,0)</f>
        <v>#NAME?</v>
      </c>
      <c r="G733" s="2" t="e">
        <f ca="1">IF(_xlfn.XLOOKUP(C733,Customers!$A$1:$A$1001,Customers!$C$1:$C$1001,,0)=0,"",_xlfn.XLOOKUP(C733,Customers!$A$1:$A$1001,Customers!$C$1:$C$1001,,0))</f>
        <v>#NAME?</v>
      </c>
      <c r="H733" s="2" t="e">
        <f ca="1">_xlfn.XLOOKUP(C733,Customers!$A$1:$A$1001,Customers!$G$1:$G$1001,,0)</f>
        <v>#NAME?</v>
      </c>
      <c r="I733" t="str">
        <f>INDEX(Products!$A$1:$G$49,MATCH(Orders!$D733,Products!$A$1:$A$49,0),MATCH(Orders!I$1,Products!$A$1:$G$1,0))</f>
        <v>Lib</v>
      </c>
      <c r="J733" t="str">
        <f>INDEX(Products!$A$1:$G$49,MATCH(Orders!$D733,Products!$A$1:$A$49,0),MATCH(Orders!J$1,Products!$A$1:$G$1,0))</f>
        <v>D</v>
      </c>
      <c r="K733" s="4">
        <f>INDEX(Products!$A$1:$G$49,MATCH(Orders!$D733,Products!$A$1:$A$49,0),MATCH(Orders!K$1,Products!$A$1:$G$1,0))</f>
        <v>0.2</v>
      </c>
      <c r="L733" s="5">
        <f>INDEX(Products!$A$1:$G$49,MATCH(Orders!$D733,Products!$A$1:$A$49,0),MATCH(Orders!L$1,Products!$A$1:$G$1,0))</f>
        <v>3.8849999999999998</v>
      </c>
      <c r="M733" s="5">
        <f t="shared" si="33"/>
        <v>15.54</v>
      </c>
      <c r="N733" t="str">
        <f t="shared" si="34"/>
        <v>Liberica</v>
      </c>
      <c r="O733" t="str">
        <f t="shared" si="35"/>
        <v>Dark</v>
      </c>
      <c r="P733" t="e">
        <f ca="1">_xlfn.XLOOKUP(Orders[[#This Row],[Customer ID]],Customers!$A$1:$A$1001,Customers!$I$1:$I$1001,,0)</f>
        <v>#NAME?</v>
      </c>
    </row>
    <row r="734" spans="1:16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e">
        <f ca="1">_xlfn.XLOOKUP(C734,Customers!$A$1:$A$1001,Customers!$B$1:$B$1001,,0)</f>
        <v>#NAME?</v>
      </c>
      <c r="G734" s="2" t="e">
        <f ca="1">IF(_xlfn.XLOOKUP(C734,Customers!$A$1:$A$1001,Customers!$C$1:$C$1001,,0)=0,"",_xlfn.XLOOKUP(C734,Customers!$A$1:$A$1001,Customers!$C$1:$C$1001,,0))</f>
        <v>#NAME?</v>
      </c>
      <c r="H734" s="2" t="e">
        <f ca="1">_xlfn.XLOOKUP(C734,Customers!$A$1:$A$1001,Customers!$G$1:$G$1001,,0)</f>
        <v>#NAME?</v>
      </c>
      <c r="I734" t="str">
        <f>INDEX(Products!$A$1:$G$49,MATCH(Orders!$D734,Products!$A$1:$A$49,0),MATCH(Orders!I$1,Products!$A$1:$G$1,0))</f>
        <v>Exc</v>
      </c>
      <c r="J734" t="str">
        <f>INDEX(Products!$A$1:$G$49,MATCH(Orders!$D734,Products!$A$1:$A$49,0),MATCH(Orders!J$1,Products!$A$1:$G$1,0))</f>
        <v>L</v>
      </c>
      <c r="K734" s="4">
        <f>INDEX(Products!$A$1:$G$49,MATCH(Orders!$D734,Products!$A$1:$A$49,0),MATCH(Orders!K$1,Products!$A$1:$G$1,0))</f>
        <v>0.2</v>
      </c>
      <c r="L734" s="5">
        <f>INDEX(Products!$A$1:$G$49,MATCH(Orders!$D734,Products!$A$1:$A$49,0),MATCH(Orders!L$1,Products!$A$1:$G$1,0))</f>
        <v>4.4550000000000001</v>
      </c>
      <c r="M734" s="5">
        <f t="shared" si="33"/>
        <v>8.91</v>
      </c>
      <c r="N734" t="str">
        <f t="shared" si="34"/>
        <v>Excelsa</v>
      </c>
      <c r="O734" t="str">
        <f t="shared" si="35"/>
        <v>Light</v>
      </c>
      <c r="P734" t="e">
        <f ca="1">_xlfn.XLOOKUP(Orders[[#This Row],[Customer ID]],Customers!$A$1:$A$1001,Customers!$I$1:$I$1001,,0)</f>
        <v>#NAME?</v>
      </c>
    </row>
    <row r="735" spans="1:16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e">
        <f ca="1">_xlfn.XLOOKUP(C735,Customers!$A$1:$A$1001,Customers!$B$1:$B$1001,,0)</f>
        <v>#NAME?</v>
      </c>
      <c r="G735" s="2" t="e">
        <f ca="1">IF(_xlfn.XLOOKUP(C735,Customers!$A$1:$A$1001,Customers!$C$1:$C$1001,,0)=0,"",_xlfn.XLOOKUP(C735,Customers!$A$1:$A$1001,Customers!$C$1:$C$1001,,0))</f>
        <v>#NAME?</v>
      </c>
      <c r="H735" s="2" t="e">
        <f ca="1">_xlfn.XLOOKUP(C735,Customers!$A$1:$A$1001,Customers!$G$1:$G$1001,,0)</f>
        <v>#NAME?</v>
      </c>
      <c r="I735" t="str">
        <f>INDEX(Products!$A$1:$G$49,MATCH(Orders!$D735,Products!$A$1:$A$49,0),MATCH(Orders!I$1,Products!$A$1:$G$1,0))</f>
        <v>Lib</v>
      </c>
      <c r="J735" t="str">
        <f>INDEX(Products!$A$1:$G$49,MATCH(Orders!$D735,Products!$A$1:$A$49,0),MATCH(Orders!J$1,Products!$A$1:$G$1,0))</f>
        <v>M</v>
      </c>
      <c r="K735" s="4">
        <f>INDEX(Products!$A$1:$G$49,MATCH(Orders!$D735,Products!$A$1:$A$49,0),MATCH(Orders!K$1,Products!$A$1:$G$1,0))</f>
        <v>2.5</v>
      </c>
      <c r="L735" s="5">
        <f>INDEX(Products!$A$1:$G$49,MATCH(Orders!$D735,Products!$A$1:$A$49,0),MATCH(Orders!L$1,Products!$A$1:$G$1,0))</f>
        <v>33.464999999999996</v>
      </c>
      <c r="M735" s="5">
        <f t="shared" si="33"/>
        <v>100.39499999999998</v>
      </c>
      <c r="N735" t="str">
        <f t="shared" si="34"/>
        <v>Liberica</v>
      </c>
      <c r="O735" t="str">
        <f t="shared" si="35"/>
        <v>Medium</v>
      </c>
      <c r="P735" t="e">
        <f ca="1">_xlfn.XLOOKUP(Orders[[#This Row],[Customer ID]],Customers!$A$1:$A$1001,Customers!$I$1:$I$1001,,0)</f>
        <v>#NAME?</v>
      </c>
    </row>
    <row r="736" spans="1:16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e">
        <f ca="1">_xlfn.XLOOKUP(C736,Customers!$A$1:$A$1001,Customers!$B$1:$B$1001,,0)</f>
        <v>#NAME?</v>
      </c>
      <c r="G736" s="2" t="e">
        <f ca="1">IF(_xlfn.XLOOKUP(C736,Customers!$A$1:$A$1001,Customers!$C$1:$C$1001,,0)=0,"",_xlfn.XLOOKUP(C736,Customers!$A$1:$A$1001,Customers!$C$1:$C$1001,,0))</f>
        <v>#NAME?</v>
      </c>
      <c r="H736" s="2" t="e">
        <f ca="1">_xlfn.XLOOKUP(C736,Customers!$A$1:$A$1001,Customers!$G$1:$G$1001,,0)</f>
        <v>#NAME?</v>
      </c>
      <c r="I736" t="str">
        <f>INDEX(Products!$A$1:$G$49,MATCH(Orders!$D736,Products!$A$1:$A$49,0),MATCH(Orders!I$1,Products!$A$1:$G$1,0))</f>
        <v>Rob</v>
      </c>
      <c r="J736" t="str">
        <f>INDEX(Products!$A$1:$G$49,MATCH(Orders!$D736,Products!$A$1:$A$49,0),MATCH(Orders!J$1,Products!$A$1:$G$1,0))</f>
        <v>D</v>
      </c>
      <c r="K736" s="4">
        <f>INDEX(Products!$A$1:$G$49,MATCH(Orders!$D736,Products!$A$1:$A$49,0),MATCH(Orders!K$1,Products!$A$1:$G$1,0))</f>
        <v>0.2</v>
      </c>
      <c r="L736" s="5">
        <f>INDEX(Products!$A$1:$G$49,MATCH(Orders!$D736,Products!$A$1:$A$49,0),MATCH(Orders!L$1,Products!$A$1:$G$1,0))</f>
        <v>2.6849999999999996</v>
      </c>
      <c r="M736" s="5">
        <f t="shared" si="33"/>
        <v>13.424999999999997</v>
      </c>
      <c r="N736" t="str">
        <f t="shared" si="34"/>
        <v>Robusta</v>
      </c>
      <c r="O736" t="str">
        <f t="shared" si="35"/>
        <v>Dark</v>
      </c>
      <c r="P736" t="e">
        <f ca="1">_xlfn.XLOOKUP(Orders[[#This Row],[Customer ID]],Customers!$A$1:$A$1001,Customers!$I$1:$I$1001,,0)</f>
        <v>#NAME?</v>
      </c>
    </row>
    <row r="737" spans="1:16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e">
        <f ca="1">_xlfn.XLOOKUP(C737,Customers!$A$1:$A$1001,Customers!$B$1:$B$1001,,0)</f>
        <v>#NAME?</v>
      </c>
      <c r="G737" s="2" t="e">
        <f ca="1">IF(_xlfn.XLOOKUP(C737,Customers!$A$1:$A$1001,Customers!$C$1:$C$1001,,0)=0,"",_xlfn.XLOOKUP(C737,Customers!$A$1:$A$1001,Customers!$C$1:$C$1001,,0))</f>
        <v>#NAME?</v>
      </c>
      <c r="H737" s="2" t="e">
        <f ca="1">_xlfn.XLOOKUP(C737,Customers!$A$1:$A$1001,Customers!$G$1:$G$1001,,0)</f>
        <v>#NAME?</v>
      </c>
      <c r="I737" t="str">
        <f>INDEX(Products!$A$1:$G$49,MATCH(Orders!$D737,Products!$A$1:$A$49,0),MATCH(Orders!I$1,Products!$A$1:$G$1,0))</f>
        <v>Exc</v>
      </c>
      <c r="J737" t="str">
        <f>INDEX(Products!$A$1:$G$49,MATCH(Orders!$D737,Products!$A$1:$A$49,0),MATCH(Orders!J$1,Products!$A$1:$G$1,0))</f>
        <v>D</v>
      </c>
      <c r="K737" s="4">
        <f>INDEX(Products!$A$1:$G$49,MATCH(Orders!$D737,Products!$A$1:$A$49,0),MATCH(Orders!K$1,Products!$A$1:$G$1,0))</f>
        <v>0.2</v>
      </c>
      <c r="L737" s="5">
        <f>INDEX(Products!$A$1:$G$49,MATCH(Orders!$D737,Products!$A$1:$A$49,0),MATCH(Orders!L$1,Products!$A$1:$G$1,0))</f>
        <v>3.645</v>
      </c>
      <c r="M737" s="5">
        <f t="shared" si="33"/>
        <v>21.87</v>
      </c>
      <c r="N737" t="str">
        <f t="shared" si="34"/>
        <v>Excelsa</v>
      </c>
      <c r="O737" t="str">
        <f t="shared" si="35"/>
        <v>Dark</v>
      </c>
      <c r="P737" t="e">
        <f ca="1">_xlfn.XLOOKUP(Orders[[#This Row],[Customer ID]],Customers!$A$1:$A$1001,Customers!$I$1:$I$1001,,0)</f>
        <v>#NAME?</v>
      </c>
    </row>
    <row r="738" spans="1:16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e">
        <f ca="1">_xlfn.XLOOKUP(C738,Customers!$A$1:$A$1001,Customers!$B$1:$B$1001,,0)</f>
        <v>#NAME?</v>
      </c>
      <c r="G738" s="2" t="e">
        <f ca="1">IF(_xlfn.XLOOKUP(C738,Customers!$A$1:$A$1001,Customers!$C$1:$C$1001,,0)=0,"",_xlfn.XLOOKUP(C738,Customers!$A$1:$A$1001,Customers!$C$1:$C$1001,,0))</f>
        <v>#NAME?</v>
      </c>
      <c r="H738" s="2" t="e">
        <f ca="1">_xlfn.XLOOKUP(C738,Customers!$A$1:$A$1001,Customers!$G$1:$G$1001,,0)</f>
        <v>#NAME?</v>
      </c>
      <c r="I738" t="str">
        <f>INDEX(Products!$A$1:$G$49,MATCH(Orders!$D738,Products!$A$1:$A$49,0),MATCH(Orders!I$1,Products!$A$1:$G$1,0))</f>
        <v>Lib</v>
      </c>
      <c r="J738" t="str">
        <f>INDEX(Products!$A$1:$G$49,MATCH(Orders!$D738,Products!$A$1:$A$49,0),MATCH(Orders!J$1,Products!$A$1:$G$1,0))</f>
        <v>D</v>
      </c>
      <c r="K738" s="4">
        <f>INDEX(Products!$A$1:$G$49,MATCH(Orders!$D738,Products!$A$1:$A$49,0),MATCH(Orders!K$1,Products!$A$1:$G$1,0))</f>
        <v>1</v>
      </c>
      <c r="L738" s="5">
        <f>INDEX(Products!$A$1:$G$49,MATCH(Orders!$D738,Products!$A$1:$A$49,0),MATCH(Orders!L$1,Products!$A$1:$G$1,0))</f>
        <v>12.95</v>
      </c>
      <c r="M738" s="5">
        <f t="shared" si="33"/>
        <v>25.9</v>
      </c>
      <c r="N738" t="str">
        <f t="shared" si="34"/>
        <v>Liberica</v>
      </c>
      <c r="O738" t="str">
        <f t="shared" si="35"/>
        <v>Dark</v>
      </c>
      <c r="P738" t="e">
        <f ca="1">_xlfn.XLOOKUP(Orders[[#This Row],[Customer ID]],Customers!$A$1:$A$1001,Customers!$I$1:$I$1001,,0)</f>
        <v>#NAME?</v>
      </c>
    </row>
    <row r="739" spans="1:16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e">
        <f ca="1">_xlfn.XLOOKUP(C739,Customers!$A$1:$A$1001,Customers!$B$1:$B$1001,,0)</f>
        <v>#NAME?</v>
      </c>
      <c r="G739" s="2" t="e">
        <f ca="1">IF(_xlfn.XLOOKUP(C739,Customers!$A$1:$A$1001,Customers!$C$1:$C$1001,,0)=0,"",_xlfn.XLOOKUP(C739,Customers!$A$1:$A$1001,Customers!$C$1:$C$1001,,0))</f>
        <v>#NAME?</v>
      </c>
      <c r="H739" s="2" t="e">
        <f ca="1">_xlfn.XLOOKUP(C739,Customers!$A$1:$A$1001,Customers!$G$1:$G$1001,,0)</f>
        <v>#NAME?</v>
      </c>
      <c r="I739" t="str">
        <f>INDEX(Products!$A$1:$G$49,MATCH(Orders!$D739,Products!$A$1:$A$49,0),MATCH(Orders!I$1,Products!$A$1:$G$1,0))</f>
        <v>Ara</v>
      </c>
      <c r="J739" t="str">
        <f>INDEX(Products!$A$1:$G$49,MATCH(Orders!$D739,Products!$A$1:$A$49,0),MATCH(Orders!J$1,Products!$A$1:$G$1,0))</f>
        <v>M</v>
      </c>
      <c r="K739" s="4">
        <f>INDEX(Products!$A$1:$G$49,MATCH(Orders!$D739,Products!$A$1:$A$49,0),MATCH(Orders!K$1,Products!$A$1:$G$1,0))</f>
        <v>1</v>
      </c>
      <c r="L739" s="5">
        <f>INDEX(Products!$A$1:$G$49,MATCH(Orders!$D739,Products!$A$1:$A$49,0),MATCH(Orders!L$1,Products!$A$1:$G$1,0))</f>
        <v>11.25</v>
      </c>
      <c r="M739" s="5">
        <f t="shared" si="33"/>
        <v>56.25</v>
      </c>
      <c r="N739" t="str">
        <f t="shared" si="34"/>
        <v>Arabica</v>
      </c>
      <c r="O739" t="str">
        <f t="shared" si="35"/>
        <v>Medium</v>
      </c>
      <c r="P739" t="e">
        <f ca="1">_xlfn.XLOOKUP(Orders[[#This Row],[Customer ID]],Customers!$A$1:$A$1001,Customers!$I$1:$I$1001,,0)</f>
        <v>#NAME?</v>
      </c>
    </row>
    <row r="740" spans="1:16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e">
        <f ca="1">_xlfn.XLOOKUP(C740,Customers!$A$1:$A$1001,Customers!$B$1:$B$1001,,0)</f>
        <v>#NAME?</v>
      </c>
      <c r="G740" s="2" t="e">
        <f ca="1">IF(_xlfn.XLOOKUP(C740,Customers!$A$1:$A$1001,Customers!$C$1:$C$1001,,0)=0,"",_xlfn.XLOOKUP(C740,Customers!$A$1:$A$1001,Customers!$C$1:$C$1001,,0))</f>
        <v>#NAME?</v>
      </c>
      <c r="H740" s="2" t="e">
        <f ca="1">_xlfn.XLOOKUP(C740,Customers!$A$1:$A$1001,Customers!$G$1:$G$1001,,0)</f>
        <v>#NAME?</v>
      </c>
      <c r="I740" t="str">
        <f>INDEX(Products!$A$1:$G$49,MATCH(Orders!$D740,Products!$A$1:$A$49,0),MATCH(Orders!I$1,Products!$A$1:$G$1,0))</f>
        <v>Rob</v>
      </c>
      <c r="J740" t="str">
        <f>INDEX(Products!$A$1:$G$49,MATCH(Orders!$D740,Products!$A$1:$A$49,0),MATCH(Orders!J$1,Products!$A$1:$G$1,0))</f>
        <v>L</v>
      </c>
      <c r="K740" s="4">
        <f>INDEX(Products!$A$1:$G$49,MATCH(Orders!$D740,Products!$A$1:$A$49,0),MATCH(Orders!K$1,Products!$A$1:$G$1,0))</f>
        <v>0.2</v>
      </c>
      <c r="L740" s="5">
        <f>INDEX(Products!$A$1:$G$49,MATCH(Orders!$D740,Products!$A$1:$A$49,0),MATCH(Orders!L$1,Products!$A$1:$G$1,0))</f>
        <v>3.5849999999999995</v>
      </c>
      <c r="M740" s="5">
        <f t="shared" si="33"/>
        <v>10.754999999999999</v>
      </c>
      <c r="N740" t="str">
        <f t="shared" si="34"/>
        <v>Robusta</v>
      </c>
      <c r="O740" t="str">
        <f t="shared" si="35"/>
        <v>Light</v>
      </c>
      <c r="P740" t="e">
        <f ca="1">_xlfn.XLOOKUP(Orders[[#This Row],[Customer ID]],Customers!$A$1:$A$1001,Customers!$I$1:$I$1001,,0)</f>
        <v>#NAME?</v>
      </c>
    </row>
    <row r="741" spans="1:16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e">
        <f ca="1">_xlfn.XLOOKUP(C741,Customers!$A$1:$A$1001,Customers!$B$1:$B$1001,,0)</f>
        <v>#NAME?</v>
      </c>
      <c r="G741" s="2" t="e">
        <f ca="1">IF(_xlfn.XLOOKUP(C741,Customers!$A$1:$A$1001,Customers!$C$1:$C$1001,,0)=0,"",_xlfn.XLOOKUP(C741,Customers!$A$1:$A$1001,Customers!$C$1:$C$1001,,0))</f>
        <v>#NAME?</v>
      </c>
      <c r="H741" s="2" t="e">
        <f ca="1">_xlfn.XLOOKUP(C741,Customers!$A$1:$A$1001,Customers!$G$1:$G$1001,,0)</f>
        <v>#NAME?</v>
      </c>
      <c r="I741" t="str">
        <f>INDEX(Products!$A$1:$G$49,MATCH(Orders!$D741,Products!$A$1:$A$49,0),MATCH(Orders!I$1,Products!$A$1:$G$1,0))</f>
        <v>Exc</v>
      </c>
      <c r="J741" t="str">
        <f>INDEX(Products!$A$1:$G$49,MATCH(Orders!$D741,Products!$A$1:$A$49,0),MATCH(Orders!J$1,Products!$A$1:$G$1,0))</f>
        <v>D</v>
      </c>
      <c r="K741" s="4">
        <f>INDEX(Products!$A$1:$G$49,MATCH(Orders!$D741,Products!$A$1:$A$49,0),MATCH(Orders!K$1,Products!$A$1:$G$1,0))</f>
        <v>0.2</v>
      </c>
      <c r="L741" s="5">
        <f>INDEX(Products!$A$1:$G$49,MATCH(Orders!$D741,Products!$A$1:$A$49,0),MATCH(Orders!L$1,Products!$A$1:$G$1,0))</f>
        <v>3.645</v>
      </c>
      <c r="M741" s="5">
        <f t="shared" si="33"/>
        <v>18.225000000000001</v>
      </c>
      <c r="N741" t="str">
        <f t="shared" si="34"/>
        <v>Excelsa</v>
      </c>
      <c r="O741" t="str">
        <f t="shared" si="35"/>
        <v>Dark</v>
      </c>
      <c r="P741" t="e">
        <f ca="1">_xlfn.XLOOKUP(Orders[[#This Row],[Customer ID]],Customers!$A$1:$A$1001,Customers!$I$1:$I$1001,,0)</f>
        <v>#NAME?</v>
      </c>
    </row>
    <row r="742" spans="1:16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e">
        <f ca="1">_xlfn.XLOOKUP(C742,Customers!$A$1:$A$1001,Customers!$B$1:$B$1001,,0)</f>
        <v>#NAME?</v>
      </c>
      <c r="G742" s="2" t="e">
        <f ca="1">IF(_xlfn.XLOOKUP(C742,Customers!$A$1:$A$1001,Customers!$C$1:$C$1001,,0)=0,"",_xlfn.XLOOKUP(C742,Customers!$A$1:$A$1001,Customers!$C$1:$C$1001,,0))</f>
        <v>#NAME?</v>
      </c>
      <c r="H742" s="2" t="e">
        <f ca="1">_xlfn.XLOOKUP(C742,Customers!$A$1:$A$1001,Customers!$G$1:$G$1001,,0)</f>
        <v>#NAME?</v>
      </c>
      <c r="I742" t="str">
        <f>INDEX(Products!$A$1:$G$49,MATCH(Orders!$D742,Products!$A$1:$A$49,0),MATCH(Orders!I$1,Products!$A$1:$G$1,0))</f>
        <v>Rob</v>
      </c>
      <c r="J742" t="str">
        <f>INDEX(Products!$A$1:$G$49,MATCH(Orders!$D742,Products!$A$1:$A$49,0),MATCH(Orders!J$1,Products!$A$1:$G$1,0))</f>
        <v>L</v>
      </c>
      <c r="K742" s="4">
        <f>INDEX(Products!$A$1:$G$49,MATCH(Orders!$D742,Products!$A$1:$A$49,0),MATCH(Orders!K$1,Products!$A$1:$G$1,0))</f>
        <v>0.5</v>
      </c>
      <c r="L742" s="5">
        <f>INDEX(Products!$A$1:$G$49,MATCH(Orders!$D742,Products!$A$1:$A$49,0),MATCH(Orders!L$1,Products!$A$1:$G$1,0))</f>
        <v>7.169999999999999</v>
      </c>
      <c r="M742" s="5">
        <f t="shared" si="33"/>
        <v>28.679999999999996</v>
      </c>
      <c r="N742" t="str">
        <f t="shared" si="34"/>
        <v>Robusta</v>
      </c>
      <c r="O742" t="str">
        <f t="shared" si="35"/>
        <v>Light</v>
      </c>
      <c r="P742" t="e">
        <f ca="1">_xlfn.XLOOKUP(Orders[[#This Row],[Customer ID]],Customers!$A$1:$A$1001,Customers!$I$1:$I$1001,,0)</f>
        <v>#NAME?</v>
      </c>
    </row>
    <row r="743" spans="1:16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e">
        <f ca="1">_xlfn.XLOOKUP(C743,Customers!$A$1:$A$1001,Customers!$B$1:$B$1001,,0)</f>
        <v>#NAME?</v>
      </c>
      <c r="G743" s="2" t="e">
        <f ca="1">IF(_xlfn.XLOOKUP(C743,Customers!$A$1:$A$1001,Customers!$C$1:$C$1001,,0)=0,"",_xlfn.XLOOKUP(C743,Customers!$A$1:$A$1001,Customers!$C$1:$C$1001,,0))</f>
        <v>#NAME?</v>
      </c>
      <c r="H743" s="2" t="e">
        <f ca="1">_xlfn.XLOOKUP(C743,Customers!$A$1:$A$1001,Customers!$G$1:$G$1001,,0)</f>
        <v>#NAME?</v>
      </c>
      <c r="I743" t="str">
        <f>INDEX(Products!$A$1:$G$49,MATCH(Orders!$D743,Products!$A$1:$A$49,0),MATCH(Orders!I$1,Products!$A$1:$G$1,0))</f>
        <v>Lib</v>
      </c>
      <c r="J743" t="str">
        <f>INDEX(Products!$A$1:$G$49,MATCH(Orders!$D743,Products!$A$1:$A$49,0),MATCH(Orders!J$1,Products!$A$1:$G$1,0))</f>
        <v>M</v>
      </c>
      <c r="K743" s="4">
        <f>INDEX(Products!$A$1:$G$49,MATCH(Orders!$D743,Products!$A$1:$A$49,0),MATCH(Orders!K$1,Products!$A$1:$G$1,0))</f>
        <v>0.2</v>
      </c>
      <c r="L743" s="5">
        <f>INDEX(Products!$A$1:$G$49,MATCH(Orders!$D743,Products!$A$1:$A$49,0),MATCH(Orders!L$1,Products!$A$1:$G$1,0))</f>
        <v>4.3650000000000002</v>
      </c>
      <c r="M743" s="5">
        <f t="shared" si="33"/>
        <v>8.73</v>
      </c>
      <c r="N743" t="str">
        <f t="shared" si="34"/>
        <v>Liberica</v>
      </c>
      <c r="O743" t="str">
        <f t="shared" si="35"/>
        <v>Medium</v>
      </c>
      <c r="P743" t="e">
        <f ca="1">_xlfn.XLOOKUP(Orders[[#This Row],[Customer ID]],Customers!$A$1:$A$1001,Customers!$I$1:$I$1001,,0)</f>
        <v>#NAME?</v>
      </c>
    </row>
    <row r="744" spans="1:16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e">
        <f ca="1">_xlfn.XLOOKUP(C744,Customers!$A$1:$A$1001,Customers!$B$1:$B$1001,,0)</f>
        <v>#NAME?</v>
      </c>
      <c r="G744" s="2" t="e">
        <f ca="1">IF(_xlfn.XLOOKUP(C744,Customers!$A$1:$A$1001,Customers!$C$1:$C$1001,,0)=0,"",_xlfn.XLOOKUP(C744,Customers!$A$1:$A$1001,Customers!$C$1:$C$1001,,0))</f>
        <v>#NAME?</v>
      </c>
      <c r="H744" s="2" t="e">
        <f ca="1">_xlfn.XLOOKUP(C744,Customers!$A$1:$A$1001,Customers!$G$1:$G$1001,,0)</f>
        <v>#NAME?</v>
      </c>
      <c r="I744" t="str">
        <f>INDEX(Products!$A$1:$G$49,MATCH(Orders!$D744,Products!$A$1:$A$49,0),MATCH(Orders!I$1,Products!$A$1:$G$1,0))</f>
        <v>Lib</v>
      </c>
      <c r="J744" t="str">
        <f>INDEX(Products!$A$1:$G$49,MATCH(Orders!$D744,Products!$A$1:$A$49,0),MATCH(Orders!J$1,Products!$A$1:$G$1,0))</f>
        <v>M</v>
      </c>
      <c r="K744" s="4">
        <f>INDEX(Products!$A$1:$G$49,MATCH(Orders!$D744,Products!$A$1:$A$49,0),MATCH(Orders!K$1,Products!$A$1:$G$1,0))</f>
        <v>1</v>
      </c>
      <c r="L744" s="5">
        <f>INDEX(Products!$A$1:$G$49,MATCH(Orders!$D744,Products!$A$1:$A$49,0),MATCH(Orders!L$1,Products!$A$1:$G$1,0))</f>
        <v>14.55</v>
      </c>
      <c r="M744" s="5">
        <f t="shared" si="33"/>
        <v>58.2</v>
      </c>
      <c r="N744" t="str">
        <f t="shared" si="34"/>
        <v>Liberica</v>
      </c>
      <c r="O744" t="str">
        <f t="shared" si="35"/>
        <v>Medium</v>
      </c>
      <c r="P744" t="e">
        <f ca="1">_xlfn.XLOOKUP(Orders[[#This Row],[Customer ID]],Customers!$A$1:$A$1001,Customers!$I$1:$I$1001,,0)</f>
        <v>#NAME?</v>
      </c>
    </row>
    <row r="745" spans="1:16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e">
        <f ca="1">_xlfn.XLOOKUP(C745,Customers!$A$1:$A$1001,Customers!$B$1:$B$1001,,0)</f>
        <v>#NAME?</v>
      </c>
      <c r="G745" s="2" t="e">
        <f ca="1">IF(_xlfn.XLOOKUP(C745,Customers!$A$1:$A$1001,Customers!$C$1:$C$1001,,0)=0,"",_xlfn.XLOOKUP(C745,Customers!$A$1:$A$1001,Customers!$C$1:$C$1001,,0))</f>
        <v>#NAME?</v>
      </c>
      <c r="H745" s="2" t="e">
        <f ca="1">_xlfn.XLOOKUP(C745,Customers!$A$1:$A$1001,Customers!$G$1:$G$1001,,0)</f>
        <v>#NAME?</v>
      </c>
      <c r="I745" t="str">
        <f>INDEX(Products!$A$1:$G$49,MATCH(Orders!$D745,Products!$A$1:$A$49,0),MATCH(Orders!I$1,Products!$A$1:$G$1,0))</f>
        <v>Ara</v>
      </c>
      <c r="J745" t="str">
        <f>INDEX(Products!$A$1:$G$49,MATCH(Orders!$D745,Products!$A$1:$A$49,0),MATCH(Orders!J$1,Products!$A$1:$G$1,0))</f>
        <v>D</v>
      </c>
      <c r="K745" s="4">
        <f>INDEX(Products!$A$1:$G$49,MATCH(Orders!$D745,Products!$A$1:$A$49,0),MATCH(Orders!K$1,Products!$A$1:$G$1,0))</f>
        <v>0.5</v>
      </c>
      <c r="L745" s="5">
        <f>INDEX(Products!$A$1:$G$49,MATCH(Orders!$D745,Products!$A$1:$A$49,0),MATCH(Orders!L$1,Products!$A$1:$G$1,0))</f>
        <v>5.97</v>
      </c>
      <c r="M745" s="5">
        <f t="shared" si="33"/>
        <v>17.91</v>
      </c>
      <c r="N745" t="str">
        <f t="shared" si="34"/>
        <v>Arabica</v>
      </c>
      <c r="O745" t="str">
        <f t="shared" si="35"/>
        <v>Dark</v>
      </c>
      <c r="P745" t="e">
        <f ca="1">_xlfn.XLOOKUP(Orders[[#This Row],[Customer ID]],Customers!$A$1:$A$1001,Customers!$I$1:$I$1001,,0)</f>
        <v>#NAME?</v>
      </c>
    </row>
    <row r="746" spans="1:16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e">
        <f ca="1">_xlfn.XLOOKUP(C746,Customers!$A$1:$A$1001,Customers!$B$1:$B$1001,,0)</f>
        <v>#NAME?</v>
      </c>
      <c r="G746" s="2" t="e">
        <f ca="1">IF(_xlfn.XLOOKUP(C746,Customers!$A$1:$A$1001,Customers!$C$1:$C$1001,,0)=0,"",_xlfn.XLOOKUP(C746,Customers!$A$1:$A$1001,Customers!$C$1:$C$1001,,0))</f>
        <v>#NAME?</v>
      </c>
      <c r="H746" s="2" t="e">
        <f ca="1">_xlfn.XLOOKUP(C746,Customers!$A$1:$A$1001,Customers!$G$1:$G$1001,,0)</f>
        <v>#NAME?</v>
      </c>
      <c r="I746" t="str">
        <f>INDEX(Products!$A$1:$G$49,MATCH(Orders!$D746,Products!$A$1:$A$49,0),MATCH(Orders!I$1,Products!$A$1:$G$1,0))</f>
        <v>Rob</v>
      </c>
      <c r="J746" t="str">
        <f>INDEX(Products!$A$1:$G$49,MATCH(Orders!$D746,Products!$A$1:$A$49,0),MATCH(Orders!J$1,Products!$A$1:$G$1,0))</f>
        <v>M</v>
      </c>
      <c r="K746" s="4">
        <f>INDEX(Products!$A$1:$G$49,MATCH(Orders!$D746,Products!$A$1:$A$49,0),MATCH(Orders!K$1,Products!$A$1:$G$1,0))</f>
        <v>0.2</v>
      </c>
      <c r="L746" s="5">
        <f>INDEX(Products!$A$1:$G$49,MATCH(Orders!$D746,Products!$A$1:$A$49,0),MATCH(Orders!L$1,Products!$A$1:$G$1,0))</f>
        <v>2.9849999999999999</v>
      </c>
      <c r="M746" s="5">
        <f t="shared" si="33"/>
        <v>17.91</v>
      </c>
      <c r="N746" t="str">
        <f t="shared" si="34"/>
        <v>Robusta</v>
      </c>
      <c r="O746" t="str">
        <f t="shared" si="35"/>
        <v>Medium</v>
      </c>
      <c r="P746" t="e">
        <f ca="1">_xlfn.XLOOKUP(Orders[[#This Row],[Customer ID]],Customers!$A$1:$A$1001,Customers!$I$1:$I$1001,,0)</f>
        <v>#NAME?</v>
      </c>
    </row>
    <row r="747" spans="1:16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e">
        <f ca="1">_xlfn.XLOOKUP(C747,Customers!$A$1:$A$1001,Customers!$B$1:$B$1001,,0)</f>
        <v>#NAME?</v>
      </c>
      <c r="G747" s="2" t="e">
        <f ca="1">IF(_xlfn.XLOOKUP(C747,Customers!$A$1:$A$1001,Customers!$C$1:$C$1001,,0)=0,"",_xlfn.XLOOKUP(C747,Customers!$A$1:$A$1001,Customers!$C$1:$C$1001,,0))</f>
        <v>#NAME?</v>
      </c>
      <c r="H747" s="2" t="e">
        <f ca="1">_xlfn.XLOOKUP(C747,Customers!$A$1:$A$1001,Customers!$G$1:$G$1001,,0)</f>
        <v>#NAME?</v>
      </c>
      <c r="I747" t="str">
        <f>INDEX(Products!$A$1:$G$49,MATCH(Orders!$D747,Products!$A$1:$A$49,0),MATCH(Orders!I$1,Products!$A$1:$G$1,0))</f>
        <v>Exc</v>
      </c>
      <c r="J747" t="str">
        <f>INDEX(Products!$A$1:$G$49,MATCH(Orders!$D747,Products!$A$1:$A$49,0),MATCH(Orders!J$1,Products!$A$1:$G$1,0))</f>
        <v>D</v>
      </c>
      <c r="K747" s="4">
        <f>INDEX(Products!$A$1:$G$49,MATCH(Orders!$D747,Products!$A$1:$A$49,0),MATCH(Orders!K$1,Products!$A$1:$G$1,0))</f>
        <v>0.5</v>
      </c>
      <c r="L747" s="5">
        <f>INDEX(Products!$A$1:$G$49,MATCH(Orders!$D747,Products!$A$1:$A$49,0),MATCH(Orders!L$1,Products!$A$1:$G$1,0))</f>
        <v>7.29</v>
      </c>
      <c r="M747" s="5">
        <f t="shared" si="33"/>
        <v>14.58</v>
      </c>
      <c r="N747" t="str">
        <f t="shared" si="34"/>
        <v>Excelsa</v>
      </c>
      <c r="O747" t="str">
        <f t="shared" si="35"/>
        <v>Dark</v>
      </c>
      <c r="P747" t="e">
        <f ca="1">_xlfn.XLOOKUP(Orders[[#This Row],[Customer ID]],Customers!$A$1:$A$1001,Customers!$I$1:$I$1001,,0)</f>
        <v>#NAME?</v>
      </c>
    </row>
    <row r="748" spans="1:16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e">
        <f ca="1">_xlfn.XLOOKUP(C748,Customers!$A$1:$A$1001,Customers!$B$1:$B$1001,,0)</f>
        <v>#NAME?</v>
      </c>
      <c r="G748" s="2" t="e">
        <f ca="1">IF(_xlfn.XLOOKUP(C748,Customers!$A$1:$A$1001,Customers!$C$1:$C$1001,,0)=0,"",_xlfn.XLOOKUP(C748,Customers!$A$1:$A$1001,Customers!$C$1:$C$1001,,0))</f>
        <v>#NAME?</v>
      </c>
      <c r="H748" s="2" t="e">
        <f ca="1">_xlfn.XLOOKUP(C748,Customers!$A$1:$A$1001,Customers!$G$1:$G$1001,,0)</f>
        <v>#NAME?</v>
      </c>
      <c r="I748" t="str">
        <f>INDEX(Products!$A$1:$G$49,MATCH(Orders!$D748,Products!$A$1:$A$49,0),MATCH(Orders!I$1,Products!$A$1:$G$1,0))</f>
        <v>Ara</v>
      </c>
      <c r="J748" t="str">
        <f>INDEX(Products!$A$1:$G$49,MATCH(Orders!$D748,Products!$A$1:$A$49,0),MATCH(Orders!J$1,Products!$A$1:$G$1,0))</f>
        <v>M</v>
      </c>
      <c r="K748" s="4">
        <f>INDEX(Products!$A$1:$G$49,MATCH(Orders!$D748,Products!$A$1:$A$49,0),MATCH(Orders!K$1,Products!$A$1:$G$1,0))</f>
        <v>1</v>
      </c>
      <c r="L748" s="5">
        <f>INDEX(Products!$A$1:$G$49,MATCH(Orders!$D748,Products!$A$1:$A$49,0),MATCH(Orders!L$1,Products!$A$1:$G$1,0))</f>
        <v>11.25</v>
      </c>
      <c r="M748" s="5">
        <f t="shared" si="33"/>
        <v>33.75</v>
      </c>
      <c r="N748" t="str">
        <f t="shared" si="34"/>
        <v>Arabica</v>
      </c>
      <c r="O748" t="str">
        <f t="shared" si="35"/>
        <v>Medium</v>
      </c>
      <c r="P748" t="e">
        <f ca="1">_xlfn.XLOOKUP(Orders[[#This Row],[Customer ID]],Customers!$A$1:$A$1001,Customers!$I$1:$I$1001,,0)</f>
        <v>#NAME?</v>
      </c>
    </row>
    <row r="749" spans="1:16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e">
        <f ca="1">_xlfn.XLOOKUP(C749,Customers!$A$1:$A$1001,Customers!$B$1:$B$1001,,0)</f>
        <v>#NAME?</v>
      </c>
      <c r="G749" s="2" t="e">
        <f ca="1">IF(_xlfn.XLOOKUP(C749,Customers!$A$1:$A$1001,Customers!$C$1:$C$1001,,0)=0,"",_xlfn.XLOOKUP(C749,Customers!$A$1:$A$1001,Customers!$C$1:$C$1001,,0))</f>
        <v>#NAME?</v>
      </c>
      <c r="H749" s="2" t="e">
        <f ca="1">_xlfn.XLOOKUP(C749,Customers!$A$1:$A$1001,Customers!$G$1:$G$1001,,0)</f>
        <v>#NAME?</v>
      </c>
      <c r="I749" t="str">
        <f>INDEX(Products!$A$1:$G$49,MATCH(Orders!$D749,Products!$A$1:$A$49,0),MATCH(Orders!I$1,Products!$A$1:$G$1,0))</f>
        <v>Lib</v>
      </c>
      <c r="J749" t="str">
        <f>INDEX(Products!$A$1:$G$49,MATCH(Orders!$D749,Products!$A$1:$A$49,0),MATCH(Orders!J$1,Products!$A$1:$G$1,0))</f>
        <v>M</v>
      </c>
      <c r="K749" s="4">
        <f>INDEX(Products!$A$1:$G$49,MATCH(Orders!$D749,Products!$A$1:$A$49,0),MATCH(Orders!K$1,Products!$A$1:$G$1,0))</f>
        <v>0.5</v>
      </c>
      <c r="L749" s="5">
        <f>INDEX(Products!$A$1:$G$49,MATCH(Orders!$D749,Products!$A$1:$A$49,0),MATCH(Orders!L$1,Products!$A$1:$G$1,0))</f>
        <v>8.73</v>
      </c>
      <c r="M749" s="5">
        <f t="shared" si="33"/>
        <v>34.92</v>
      </c>
      <c r="N749" t="str">
        <f t="shared" si="34"/>
        <v>Liberica</v>
      </c>
      <c r="O749" t="str">
        <f t="shared" si="35"/>
        <v>Medium</v>
      </c>
      <c r="P749" t="e">
        <f ca="1">_xlfn.XLOOKUP(Orders[[#This Row],[Customer ID]],Customers!$A$1:$A$1001,Customers!$I$1:$I$1001,,0)</f>
        <v>#NAME?</v>
      </c>
    </row>
    <row r="750" spans="1:16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e">
        <f ca="1">_xlfn.XLOOKUP(C750,Customers!$A$1:$A$1001,Customers!$B$1:$B$1001,,0)</f>
        <v>#NAME?</v>
      </c>
      <c r="G750" s="2" t="e">
        <f ca="1">IF(_xlfn.XLOOKUP(C750,Customers!$A$1:$A$1001,Customers!$C$1:$C$1001,,0)=0,"",_xlfn.XLOOKUP(C750,Customers!$A$1:$A$1001,Customers!$C$1:$C$1001,,0))</f>
        <v>#NAME?</v>
      </c>
      <c r="H750" s="2" t="e">
        <f ca="1">_xlfn.XLOOKUP(C750,Customers!$A$1:$A$1001,Customers!$G$1:$G$1001,,0)</f>
        <v>#NAME?</v>
      </c>
      <c r="I750" t="str">
        <f>INDEX(Products!$A$1:$G$49,MATCH(Orders!$D750,Products!$A$1:$A$49,0),MATCH(Orders!I$1,Products!$A$1:$G$1,0))</f>
        <v>Exc</v>
      </c>
      <c r="J750" t="str">
        <f>INDEX(Products!$A$1:$G$49,MATCH(Orders!$D750,Products!$A$1:$A$49,0),MATCH(Orders!J$1,Products!$A$1:$G$1,0))</f>
        <v>D</v>
      </c>
      <c r="K750" s="4">
        <f>INDEX(Products!$A$1:$G$49,MATCH(Orders!$D750,Products!$A$1:$A$49,0),MATCH(Orders!K$1,Products!$A$1:$G$1,0))</f>
        <v>0.5</v>
      </c>
      <c r="L750" s="5">
        <f>INDEX(Products!$A$1:$G$49,MATCH(Orders!$D750,Products!$A$1:$A$49,0),MATCH(Orders!L$1,Products!$A$1:$G$1,0))</f>
        <v>7.29</v>
      </c>
      <c r="M750" s="5">
        <f t="shared" si="33"/>
        <v>14.58</v>
      </c>
      <c r="N750" t="str">
        <f t="shared" si="34"/>
        <v>Excelsa</v>
      </c>
      <c r="O750" t="str">
        <f t="shared" si="35"/>
        <v>Dark</v>
      </c>
      <c r="P750" t="e">
        <f ca="1">_xlfn.XLOOKUP(Orders[[#This Row],[Customer ID]],Customers!$A$1:$A$1001,Customers!$I$1:$I$1001,,0)</f>
        <v>#NAME?</v>
      </c>
    </row>
    <row r="751" spans="1:16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e">
        <f ca="1">_xlfn.XLOOKUP(C751,Customers!$A$1:$A$1001,Customers!$B$1:$B$1001,,0)</f>
        <v>#NAME?</v>
      </c>
      <c r="G751" s="2" t="e">
        <f ca="1">IF(_xlfn.XLOOKUP(C751,Customers!$A$1:$A$1001,Customers!$C$1:$C$1001,,0)=0,"",_xlfn.XLOOKUP(C751,Customers!$A$1:$A$1001,Customers!$C$1:$C$1001,,0))</f>
        <v>#NAME?</v>
      </c>
      <c r="H751" s="2" t="e">
        <f ca="1">_xlfn.XLOOKUP(C751,Customers!$A$1:$A$1001,Customers!$G$1:$G$1001,,0)</f>
        <v>#NAME?</v>
      </c>
      <c r="I751" t="str">
        <f>INDEX(Products!$A$1:$G$49,MATCH(Orders!$D751,Products!$A$1:$A$49,0),MATCH(Orders!I$1,Products!$A$1:$G$1,0))</f>
        <v>Rob</v>
      </c>
      <c r="J751" t="str">
        <f>INDEX(Products!$A$1:$G$49,MATCH(Orders!$D751,Products!$A$1:$A$49,0),MATCH(Orders!J$1,Products!$A$1:$G$1,0))</f>
        <v>D</v>
      </c>
      <c r="K751" s="4">
        <f>INDEX(Products!$A$1:$G$49,MATCH(Orders!$D751,Products!$A$1:$A$49,0),MATCH(Orders!K$1,Products!$A$1:$G$1,0))</f>
        <v>0.2</v>
      </c>
      <c r="L751" s="5">
        <f>INDEX(Products!$A$1:$G$49,MATCH(Orders!$D751,Products!$A$1:$A$49,0),MATCH(Orders!L$1,Products!$A$1:$G$1,0))</f>
        <v>2.6849999999999996</v>
      </c>
      <c r="M751" s="5">
        <f t="shared" si="33"/>
        <v>5.3699999999999992</v>
      </c>
      <c r="N751" t="str">
        <f t="shared" si="34"/>
        <v>Robusta</v>
      </c>
      <c r="O751" t="str">
        <f t="shared" si="35"/>
        <v>Dark</v>
      </c>
      <c r="P751" t="e">
        <f ca="1">_xlfn.XLOOKUP(Orders[[#This Row],[Customer ID]],Customers!$A$1:$A$1001,Customers!$I$1:$I$1001,,0)</f>
        <v>#NAME?</v>
      </c>
    </row>
    <row r="752" spans="1:16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e">
        <f ca="1">_xlfn.XLOOKUP(C752,Customers!$A$1:$A$1001,Customers!$B$1:$B$1001,,0)</f>
        <v>#NAME?</v>
      </c>
      <c r="G752" s="2" t="e">
        <f ca="1">IF(_xlfn.XLOOKUP(C752,Customers!$A$1:$A$1001,Customers!$C$1:$C$1001,,0)=0,"",_xlfn.XLOOKUP(C752,Customers!$A$1:$A$1001,Customers!$C$1:$C$1001,,0))</f>
        <v>#NAME?</v>
      </c>
      <c r="H752" s="2" t="e">
        <f ca="1">_xlfn.XLOOKUP(C752,Customers!$A$1:$A$1001,Customers!$G$1:$G$1001,,0)</f>
        <v>#NAME?</v>
      </c>
      <c r="I752" t="str">
        <f>INDEX(Products!$A$1:$G$49,MATCH(Orders!$D752,Products!$A$1:$A$49,0),MATCH(Orders!I$1,Products!$A$1:$G$1,0))</f>
        <v>Rob</v>
      </c>
      <c r="J752" t="str">
        <f>INDEX(Products!$A$1:$G$49,MATCH(Orders!$D752,Products!$A$1:$A$49,0),MATCH(Orders!J$1,Products!$A$1:$G$1,0))</f>
        <v>M</v>
      </c>
      <c r="K752" s="4">
        <f>INDEX(Products!$A$1:$G$49,MATCH(Orders!$D752,Products!$A$1:$A$49,0),MATCH(Orders!K$1,Products!$A$1:$G$1,0))</f>
        <v>0.5</v>
      </c>
      <c r="L752" s="5">
        <f>INDEX(Products!$A$1:$G$49,MATCH(Orders!$D752,Products!$A$1:$A$49,0),MATCH(Orders!L$1,Products!$A$1:$G$1,0))</f>
        <v>5.97</v>
      </c>
      <c r="M752" s="5">
        <f t="shared" si="33"/>
        <v>5.97</v>
      </c>
      <c r="N752" t="str">
        <f t="shared" si="34"/>
        <v>Robusta</v>
      </c>
      <c r="O752" t="str">
        <f t="shared" si="35"/>
        <v>Medium</v>
      </c>
      <c r="P752" t="e">
        <f ca="1">_xlfn.XLOOKUP(Orders[[#This Row],[Customer ID]],Customers!$A$1:$A$1001,Customers!$I$1:$I$1001,,0)</f>
        <v>#NAME?</v>
      </c>
    </row>
    <row r="753" spans="1:16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e">
        <f ca="1">_xlfn.XLOOKUP(C753,Customers!$A$1:$A$1001,Customers!$B$1:$B$1001,,0)</f>
        <v>#NAME?</v>
      </c>
      <c r="G753" s="2" t="e">
        <f ca="1">IF(_xlfn.XLOOKUP(C753,Customers!$A$1:$A$1001,Customers!$C$1:$C$1001,,0)=0,"",_xlfn.XLOOKUP(C753,Customers!$A$1:$A$1001,Customers!$C$1:$C$1001,,0))</f>
        <v>#NAME?</v>
      </c>
      <c r="H753" s="2" t="e">
        <f ca="1">_xlfn.XLOOKUP(C753,Customers!$A$1:$A$1001,Customers!$G$1:$G$1001,,0)</f>
        <v>#NAME?</v>
      </c>
      <c r="I753" t="str">
        <f>INDEX(Products!$A$1:$G$49,MATCH(Orders!$D753,Products!$A$1:$A$49,0),MATCH(Orders!I$1,Products!$A$1:$G$1,0))</f>
        <v>Lib</v>
      </c>
      <c r="J753" t="str">
        <f>INDEX(Products!$A$1:$G$49,MATCH(Orders!$D753,Products!$A$1:$A$49,0),MATCH(Orders!J$1,Products!$A$1:$G$1,0))</f>
        <v>L</v>
      </c>
      <c r="K753" s="4">
        <f>INDEX(Products!$A$1:$G$49,MATCH(Orders!$D753,Products!$A$1:$A$49,0),MATCH(Orders!K$1,Products!$A$1:$G$1,0))</f>
        <v>0.5</v>
      </c>
      <c r="L753" s="5">
        <f>INDEX(Products!$A$1:$G$49,MATCH(Orders!$D753,Products!$A$1:$A$49,0),MATCH(Orders!L$1,Products!$A$1:$G$1,0))</f>
        <v>9.51</v>
      </c>
      <c r="M753" s="5">
        <f t="shared" si="33"/>
        <v>19.02</v>
      </c>
      <c r="N753" t="str">
        <f t="shared" si="34"/>
        <v>Liberica</v>
      </c>
      <c r="O753" t="str">
        <f t="shared" si="35"/>
        <v>Light</v>
      </c>
      <c r="P753" t="e">
        <f ca="1">_xlfn.XLOOKUP(Orders[[#This Row],[Customer ID]],Customers!$A$1:$A$1001,Customers!$I$1:$I$1001,,0)</f>
        <v>#NAME?</v>
      </c>
    </row>
    <row r="754" spans="1:16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e">
        <f ca="1">_xlfn.XLOOKUP(C754,Customers!$A$1:$A$1001,Customers!$B$1:$B$1001,,0)</f>
        <v>#NAME?</v>
      </c>
      <c r="G754" s="2" t="e">
        <f ca="1">IF(_xlfn.XLOOKUP(C754,Customers!$A$1:$A$1001,Customers!$C$1:$C$1001,,0)=0,"",_xlfn.XLOOKUP(C754,Customers!$A$1:$A$1001,Customers!$C$1:$C$1001,,0))</f>
        <v>#NAME?</v>
      </c>
      <c r="H754" s="2" t="e">
        <f ca="1">_xlfn.XLOOKUP(C754,Customers!$A$1:$A$1001,Customers!$G$1:$G$1001,,0)</f>
        <v>#NAME?</v>
      </c>
      <c r="I754" t="str">
        <f>INDEX(Products!$A$1:$G$49,MATCH(Orders!$D754,Products!$A$1:$A$49,0),MATCH(Orders!I$1,Products!$A$1:$G$1,0))</f>
        <v>Exc</v>
      </c>
      <c r="J754" t="str">
        <f>INDEX(Products!$A$1:$G$49,MATCH(Orders!$D754,Products!$A$1:$A$49,0),MATCH(Orders!J$1,Products!$A$1:$G$1,0))</f>
        <v>M</v>
      </c>
      <c r="K754" s="4">
        <f>INDEX(Products!$A$1:$G$49,MATCH(Orders!$D754,Products!$A$1:$A$49,0),MATCH(Orders!K$1,Products!$A$1:$G$1,0))</f>
        <v>1</v>
      </c>
      <c r="L754" s="5">
        <f>INDEX(Products!$A$1:$G$49,MATCH(Orders!$D754,Products!$A$1:$A$49,0),MATCH(Orders!L$1,Products!$A$1:$G$1,0))</f>
        <v>13.75</v>
      </c>
      <c r="M754" s="5">
        <f t="shared" si="33"/>
        <v>27.5</v>
      </c>
      <c r="N754" t="str">
        <f t="shared" si="34"/>
        <v>Excelsa</v>
      </c>
      <c r="O754" t="str">
        <f t="shared" si="35"/>
        <v>Medium</v>
      </c>
      <c r="P754" t="e">
        <f ca="1">_xlfn.XLOOKUP(Orders[[#This Row],[Customer ID]],Customers!$A$1:$A$1001,Customers!$I$1:$I$1001,,0)</f>
        <v>#NAME?</v>
      </c>
    </row>
    <row r="755" spans="1:16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e">
        <f ca="1">_xlfn.XLOOKUP(C755,Customers!$A$1:$A$1001,Customers!$B$1:$B$1001,,0)</f>
        <v>#NAME?</v>
      </c>
      <c r="G755" s="2" t="e">
        <f ca="1">IF(_xlfn.XLOOKUP(C755,Customers!$A$1:$A$1001,Customers!$C$1:$C$1001,,0)=0,"",_xlfn.XLOOKUP(C755,Customers!$A$1:$A$1001,Customers!$C$1:$C$1001,,0))</f>
        <v>#NAME?</v>
      </c>
      <c r="H755" s="2" t="e">
        <f ca="1">_xlfn.XLOOKUP(C755,Customers!$A$1:$A$1001,Customers!$G$1:$G$1001,,0)</f>
        <v>#NAME?</v>
      </c>
      <c r="I755" t="str">
        <f>INDEX(Products!$A$1:$G$49,MATCH(Orders!$D755,Products!$A$1:$A$49,0),MATCH(Orders!I$1,Products!$A$1:$G$1,0))</f>
        <v>Ara</v>
      </c>
      <c r="J755" t="str">
        <f>INDEX(Products!$A$1:$G$49,MATCH(Orders!$D755,Products!$A$1:$A$49,0),MATCH(Orders!J$1,Products!$A$1:$G$1,0))</f>
        <v>D</v>
      </c>
      <c r="K755" s="4">
        <f>INDEX(Products!$A$1:$G$49,MATCH(Orders!$D755,Products!$A$1:$A$49,0),MATCH(Orders!K$1,Products!$A$1:$G$1,0))</f>
        <v>0.5</v>
      </c>
      <c r="L755" s="5">
        <f>INDEX(Products!$A$1:$G$49,MATCH(Orders!$D755,Products!$A$1:$A$49,0),MATCH(Orders!L$1,Products!$A$1:$G$1,0))</f>
        <v>5.97</v>
      </c>
      <c r="M755" s="5">
        <f t="shared" si="33"/>
        <v>29.849999999999998</v>
      </c>
      <c r="N755" t="str">
        <f t="shared" si="34"/>
        <v>Arabica</v>
      </c>
      <c r="O755" t="str">
        <f t="shared" si="35"/>
        <v>Dark</v>
      </c>
      <c r="P755" t="e">
        <f ca="1">_xlfn.XLOOKUP(Orders[[#This Row],[Customer ID]],Customers!$A$1:$A$1001,Customers!$I$1:$I$1001,,0)</f>
        <v>#NAME?</v>
      </c>
    </row>
    <row r="756" spans="1:16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e">
        <f ca="1">_xlfn.XLOOKUP(C756,Customers!$A$1:$A$1001,Customers!$B$1:$B$1001,,0)</f>
        <v>#NAME?</v>
      </c>
      <c r="G756" s="2" t="e">
        <f ca="1">IF(_xlfn.XLOOKUP(C756,Customers!$A$1:$A$1001,Customers!$C$1:$C$1001,,0)=0,"",_xlfn.XLOOKUP(C756,Customers!$A$1:$A$1001,Customers!$C$1:$C$1001,,0))</f>
        <v>#NAME?</v>
      </c>
      <c r="H756" s="2" t="e">
        <f ca="1">_xlfn.XLOOKUP(C756,Customers!$A$1:$A$1001,Customers!$G$1:$G$1001,,0)</f>
        <v>#NAME?</v>
      </c>
      <c r="I756" t="str">
        <f>INDEX(Products!$A$1:$G$49,MATCH(Orders!$D756,Products!$A$1:$A$49,0),MATCH(Orders!I$1,Products!$A$1:$G$1,0))</f>
        <v>Ara</v>
      </c>
      <c r="J756" t="str">
        <f>INDEX(Products!$A$1:$G$49,MATCH(Orders!$D756,Products!$A$1:$A$49,0),MATCH(Orders!J$1,Products!$A$1:$G$1,0))</f>
        <v>D</v>
      </c>
      <c r="K756" s="4">
        <f>INDEX(Products!$A$1:$G$49,MATCH(Orders!$D756,Products!$A$1:$A$49,0),MATCH(Orders!K$1,Products!$A$1:$G$1,0))</f>
        <v>0.2</v>
      </c>
      <c r="L756" s="5">
        <f>INDEX(Products!$A$1:$G$49,MATCH(Orders!$D756,Products!$A$1:$A$49,0),MATCH(Orders!L$1,Products!$A$1:$G$1,0))</f>
        <v>2.9849999999999999</v>
      </c>
      <c r="M756" s="5">
        <f t="shared" si="33"/>
        <v>17.91</v>
      </c>
      <c r="N756" t="str">
        <f t="shared" si="34"/>
        <v>Arabica</v>
      </c>
      <c r="O756" t="str">
        <f t="shared" si="35"/>
        <v>Dark</v>
      </c>
      <c r="P756" t="e">
        <f ca="1">_xlfn.XLOOKUP(Orders[[#This Row],[Customer ID]],Customers!$A$1:$A$1001,Customers!$I$1:$I$1001,,0)</f>
        <v>#NAME?</v>
      </c>
    </row>
    <row r="757" spans="1:16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e">
        <f ca="1">_xlfn.XLOOKUP(C757,Customers!$A$1:$A$1001,Customers!$B$1:$B$1001,,0)</f>
        <v>#NAME?</v>
      </c>
      <c r="G757" s="2" t="e">
        <f ca="1">IF(_xlfn.XLOOKUP(C757,Customers!$A$1:$A$1001,Customers!$C$1:$C$1001,,0)=0,"",_xlfn.XLOOKUP(C757,Customers!$A$1:$A$1001,Customers!$C$1:$C$1001,,0))</f>
        <v>#NAME?</v>
      </c>
      <c r="H757" s="2" t="e">
        <f ca="1">_xlfn.XLOOKUP(C757,Customers!$A$1:$A$1001,Customers!$G$1:$G$1001,,0)</f>
        <v>#NAME?</v>
      </c>
      <c r="I757" t="str">
        <f>INDEX(Products!$A$1:$G$49,MATCH(Orders!$D757,Products!$A$1:$A$49,0),MATCH(Orders!I$1,Products!$A$1:$G$1,0))</f>
        <v>Lib</v>
      </c>
      <c r="J757" t="str">
        <f>INDEX(Products!$A$1:$G$49,MATCH(Orders!$D757,Products!$A$1:$A$49,0),MATCH(Orders!J$1,Products!$A$1:$G$1,0))</f>
        <v>L</v>
      </c>
      <c r="K757" s="4">
        <f>INDEX(Products!$A$1:$G$49,MATCH(Orders!$D757,Products!$A$1:$A$49,0),MATCH(Orders!K$1,Products!$A$1:$G$1,0))</f>
        <v>0.2</v>
      </c>
      <c r="L757" s="5">
        <f>INDEX(Products!$A$1:$G$49,MATCH(Orders!$D757,Products!$A$1:$A$49,0),MATCH(Orders!L$1,Products!$A$1:$G$1,0))</f>
        <v>4.7549999999999999</v>
      </c>
      <c r="M757" s="5">
        <f t="shared" si="33"/>
        <v>28.53</v>
      </c>
      <c r="N757" t="str">
        <f t="shared" si="34"/>
        <v>Liberica</v>
      </c>
      <c r="O757" t="str">
        <f t="shared" si="35"/>
        <v>Light</v>
      </c>
      <c r="P757" t="e">
        <f ca="1">_xlfn.XLOOKUP(Orders[[#This Row],[Customer ID]],Customers!$A$1:$A$1001,Customers!$I$1:$I$1001,,0)</f>
        <v>#NAME?</v>
      </c>
    </row>
    <row r="758" spans="1:16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e">
        <f ca="1">_xlfn.XLOOKUP(C758,Customers!$A$1:$A$1001,Customers!$B$1:$B$1001,,0)</f>
        <v>#NAME?</v>
      </c>
      <c r="G758" s="2" t="e">
        <f ca="1">IF(_xlfn.XLOOKUP(C758,Customers!$A$1:$A$1001,Customers!$C$1:$C$1001,,0)=0,"",_xlfn.XLOOKUP(C758,Customers!$A$1:$A$1001,Customers!$C$1:$C$1001,,0))</f>
        <v>#NAME?</v>
      </c>
      <c r="H758" s="2" t="e">
        <f ca="1">_xlfn.XLOOKUP(C758,Customers!$A$1:$A$1001,Customers!$G$1:$G$1001,,0)</f>
        <v>#NAME?</v>
      </c>
      <c r="I758" t="str">
        <f>INDEX(Products!$A$1:$G$49,MATCH(Orders!$D758,Products!$A$1:$A$49,0),MATCH(Orders!I$1,Products!$A$1:$G$1,0))</f>
        <v>Rob</v>
      </c>
      <c r="J758" t="str">
        <f>INDEX(Products!$A$1:$G$49,MATCH(Orders!$D758,Products!$A$1:$A$49,0),MATCH(Orders!J$1,Products!$A$1:$G$1,0))</f>
        <v>D</v>
      </c>
      <c r="K758" s="4">
        <f>INDEX(Products!$A$1:$G$49,MATCH(Orders!$D758,Products!$A$1:$A$49,0),MATCH(Orders!K$1,Products!$A$1:$G$1,0))</f>
        <v>1</v>
      </c>
      <c r="L758" s="5">
        <f>INDEX(Products!$A$1:$G$49,MATCH(Orders!$D758,Products!$A$1:$A$49,0),MATCH(Orders!L$1,Products!$A$1:$G$1,0))</f>
        <v>8.9499999999999993</v>
      </c>
      <c r="M758" s="5">
        <f t="shared" si="33"/>
        <v>35.799999999999997</v>
      </c>
      <c r="N758" t="str">
        <f t="shared" si="34"/>
        <v>Robusta</v>
      </c>
      <c r="O758" t="str">
        <f t="shared" si="35"/>
        <v>Dark</v>
      </c>
      <c r="P758" t="e">
        <f ca="1">_xlfn.XLOOKUP(Orders[[#This Row],[Customer ID]],Customers!$A$1:$A$1001,Customers!$I$1:$I$1001,,0)</f>
        <v>#NAME?</v>
      </c>
    </row>
    <row r="759" spans="1:16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e">
        <f ca="1">_xlfn.XLOOKUP(C759,Customers!$A$1:$A$1001,Customers!$B$1:$B$1001,,0)</f>
        <v>#NAME?</v>
      </c>
      <c r="G759" s="2" t="e">
        <f ca="1">IF(_xlfn.XLOOKUP(C759,Customers!$A$1:$A$1001,Customers!$C$1:$C$1001,,0)=0,"",_xlfn.XLOOKUP(C759,Customers!$A$1:$A$1001,Customers!$C$1:$C$1001,,0))</f>
        <v>#NAME?</v>
      </c>
      <c r="H759" s="2" t="e">
        <f ca="1">_xlfn.XLOOKUP(C759,Customers!$A$1:$A$1001,Customers!$G$1:$G$1001,,0)</f>
        <v>#NAME?</v>
      </c>
      <c r="I759" t="str">
        <f>INDEX(Products!$A$1:$G$49,MATCH(Orders!$D759,Products!$A$1:$A$49,0),MATCH(Orders!I$1,Products!$A$1:$G$1,0))</f>
        <v>Ara</v>
      </c>
      <c r="J759" t="str">
        <f>INDEX(Products!$A$1:$G$49,MATCH(Orders!$D759,Products!$A$1:$A$49,0),MATCH(Orders!J$1,Products!$A$1:$G$1,0))</f>
        <v>D</v>
      </c>
      <c r="K759" s="4">
        <f>INDEX(Products!$A$1:$G$49,MATCH(Orders!$D759,Products!$A$1:$A$49,0),MATCH(Orders!K$1,Products!$A$1:$G$1,0))</f>
        <v>0.5</v>
      </c>
      <c r="L759" s="5">
        <f>INDEX(Products!$A$1:$G$49,MATCH(Orders!$D759,Products!$A$1:$A$49,0),MATCH(Orders!L$1,Products!$A$1:$G$1,0))</f>
        <v>5.97</v>
      </c>
      <c r="M759" s="5">
        <f t="shared" si="33"/>
        <v>17.91</v>
      </c>
      <c r="N759" t="str">
        <f t="shared" si="34"/>
        <v>Arabica</v>
      </c>
      <c r="O759" t="str">
        <f t="shared" si="35"/>
        <v>Dark</v>
      </c>
      <c r="P759" t="e">
        <f ca="1">_xlfn.XLOOKUP(Orders[[#This Row],[Customer ID]],Customers!$A$1:$A$1001,Customers!$I$1:$I$1001,,0)</f>
        <v>#NAME?</v>
      </c>
    </row>
    <row r="760" spans="1:16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e">
        <f ca="1">_xlfn.XLOOKUP(C760,Customers!$A$1:$A$1001,Customers!$B$1:$B$1001,,0)</f>
        <v>#NAME?</v>
      </c>
      <c r="G760" s="2" t="e">
        <f ca="1">IF(_xlfn.XLOOKUP(C760,Customers!$A$1:$A$1001,Customers!$C$1:$C$1001,,0)=0,"",_xlfn.XLOOKUP(C760,Customers!$A$1:$A$1001,Customers!$C$1:$C$1001,,0))</f>
        <v>#NAME?</v>
      </c>
      <c r="H760" s="2" t="e">
        <f ca="1">_xlfn.XLOOKUP(C760,Customers!$A$1:$A$1001,Customers!$G$1:$G$1001,,0)</f>
        <v>#NAME?</v>
      </c>
      <c r="I760" t="str">
        <f>INDEX(Products!$A$1:$G$49,MATCH(Orders!$D760,Products!$A$1:$A$49,0),MATCH(Orders!I$1,Products!$A$1:$G$1,0))</f>
        <v>Rob</v>
      </c>
      <c r="J760" t="str">
        <f>INDEX(Products!$A$1:$G$49,MATCH(Orders!$D760,Products!$A$1:$A$49,0),MATCH(Orders!J$1,Products!$A$1:$G$1,0))</f>
        <v>D</v>
      </c>
      <c r="K760" s="4">
        <f>INDEX(Products!$A$1:$G$49,MATCH(Orders!$D760,Products!$A$1:$A$49,0),MATCH(Orders!K$1,Products!$A$1:$G$1,0))</f>
        <v>1</v>
      </c>
      <c r="L760" s="5">
        <f>INDEX(Products!$A$1:$G$49,MATCH(Orders!$D760,Products!$A$1:$A$49,0),MATCH(Orders!L$1,Products!$A$1:$G$1,0))</f>
        <v>8.9499999999999993</v>
      </c>
      <c r="M760" s="5">
        <f t="shared" si="33"/>
        <v>8.9499999999999993</v>
      </c>
      <c r="N760" t="str">
        <f t="shared" si="34"/>
        <v>Robusta</v>
      </c>
      <c r="O760" t="str">
        <f t="shared" si="35"/>
        <v>Dark</v>
      </c>
      <c r="P760" t="e">
        <f ca="1">_xlfn.XLOOKUP(Orders[[#This Row],[Customer ID]],Customers!$A$1:$A$1001,Customers!$I$1:$I$1001,,0)</f>
        <v>#NAME?</v>
      </c>
    </row>
    <row r="761" spans="1:16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e">
        <f ca="1">_xlfn.XLOOKUP(C761,Customers!$A$1:$A$1001,Customers!$B$1:$B$1001,,0)</f>
        <v>#NAME?</v>
      </c>
      <c r="G761" s="2" t="e">
        <f ca="1">IF(_xlfn.XLOOKUP(C761,Customers!$A$1:$A$1001,Customers!$C$1:$C$1001,,0)=0,"",_xlfn.XLOOKUP(C761,Customers!$A$1:$A$1001,Customers!$C$1:$C$1001,,0))</f>
        <v>#NAME?</v>
      </c>
      <c r="H761" s="2" t="e">
        <f ca="1">_xlfn.XLOOKUP(C761,Customers!$A$1:$A$1001,Customers!$G$1:$G$1001,,0)</f>
        <v>#NAME?</v>
      </c>
      <c r="I761" t="str">
        <f>INDEX(Products!$A$1:$G$49,MATCH(Orders!$D761,Products!$A$1:$A$49,0),MATCH(Orders!I$1,Products!$A$1:$G$1,0))</f>
        <v>Lib</v>
      </c>
      <c r="J761" t="str">
        <f>INDEX(Products!$A$1:$G$49,MATCH(Orders!$D761,Products!$A$1:$A$49,0),MATCH(Orders!J$1,Products!$A$1:$G$1,0))</f>
        <v>D</v>
      </c>
      <c r="K761" s="4">
        <f>INDEX(Products!$A$1:$G$49,MATCH(Orders!$D761,Products!$A$1:$A$49,0),MATCH(Orders!K$1,Products!$A$1:$G$1,0))</f>
        <v>2.5</v>
      </c>
      <c r="L761" s="5">
        <f>INDEX(Products!$A$1:$G$49,MATCH(Orders!$D761,Products!$A$1:$A$49,0),MATCH(Orders!L$1,Products!$A$1:$G$1,0))</f>
        <v>29.784999999999997</v>
      </c>
      <c r="M761" s="5">
        <f t="shared" si="33"/>
        <v>29.784999999999997</v>
      </c>
      <c r="N761" t="str">
        <f t="shared" si="34"/>
        <v>Liberica</v>
      </c>
      <c r="O761" t="str">
        <f t="shared" si="35"/>
        <v>Dark</v>
      </c>
      <c r="P761" t="e">
        <f ca="1">_xlfn.XLOOKUP(Orders[[#This Row],[Customer ID]],Customers!$A$1:$A$1001,Customers!$I$1:$I$1001,,0)</f>
        <v>#NAME?</v>
      </c>
    </row>
    <row r="762" spans="1:16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e">
        <f ca="1">_xlfn.XLOOKUP(C762,Customers!$A$1:$A$1001,Customers!$B$1:$B$1001,,0)</f>
        <v>#NAME?</v>
      </c>
      <c r="G762" s="2" t="e">
        <f ca="1">IF(_xlfn.XLOOKUP(C762,Customers!$A$1:$A$1001,Customers!$C$1:$C$1001,,0)=0,"",_xlfn.XLOOKUP(C762,Customers!$A$1:$A$1001,Customers!$C$1:$C$1001,,0))</f>
        <v>#NAME?</v>
      </c>
      <c r="H762" s="2" t="e">
        <f ca="1">_xlfn.XLOOKUP(C762,Customers!$A$1:$A$1001,Customers!$G$1:$G$1001,,0)</f>
        <v>#NAME?</v>
      </c>
      <c r="I762" t="str">
        <f>INDEX(Products!$A$1:$G$49,MATCH(Orders!$D762,Products!$A$1:$A$49,0),MATCH(Orders!I$1,Products!$A$1:$G$1,0))</f>
        <v>Exc</v>
      </c>
      <c r="J762" t="str">
        <f>INDEX(Products!$A$1:$G$49,MATCH(Orders!$D762,Products!$A$1:$A$49,0),MATCH(Orders!J$1,Products!$A$1:$G$1,0))</f>
        <v>L</v>
      </c>
      <c r="K762" s="4">
        <f>INDEX(Products!$A$1:$G$49,MATCH(Orders!$D762,Products!$A$1:$A$49,0),MATCH(Orders!K$1,Products!$A$1:$G$1,0))</f>
        <v>0.5</v>
      </c>
      <c r="L762" s="5">
        <f>INDEX(Products!$A$1:$G$49,MATCH(Orders!$D762,Products!$A$1:$A$49,0),MATCH(Orders!L$1,Products!$A$1:$G$1,0))</f>
        <v>8.91</v>
      </c>
      <c r="M762" s="5">
        <f t="shared" si="33"/>
        <v>44.55</v>
      </c>
      <c r="N762" t="str">
        <f t="shared" si="34"/>
        <v>Excelsa</v>
      </c>
      <c r="O762" t="str">
        <f t="shared" si="35"/>
        <v>Light</v>
      </c>
      <c r="P762" t="e">
        <f ca="1">_xlfn.XLOOKUP(Orders[[#This Row],[Customer ID]],Customers!$A$1:$A$1001,Customers!$I$1:$I$1001,,0)</f>
        <v>#NAME?</v>
      </c>
    </row>
    <row r="763" spans="1:16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e">
        <f ca="1">_xlfn.XLOOKUP(C763,Customers!$A$1:$A$1001,Customers!$B$1:$B$1001,,0)</f>
        <v>#NAME?</v>
      </c>
      <c r="G763" s="2" t="e">
        <f ca="1">IF(_xlfn.XLOOKUP(C763,Customers!$A$1:$A$1001,Customers!$C$1:$C$1001,,0)=0,"",_xlfn.XLOOKUP(C763,Customers!$A$1:$A$1001,Customers!$C$1:$C$1001,,0))</f>
        <v>#NAME?</v>
      </c>
      <c r="H763" s="2" t="e">
        <f ca="1">_xlfn.XLOOKUP(C763,Customers!$A$1:$A$1001,Customers!$G$1:$G$1001,,0)</f>
        <v>#NAME?</v>
      </c>
      <c r="I763" t="str">
        <f>INDEX(Products!$A$1:$G$49,MATCH(Orders!$D763,Products!$A$1:$A$49,0),MATCH(Orders!I$1,Products!$A$1:$G$1,0))</f>
        <v>Exc</v>
      </c>
      <c r="J763" t="str">
        <f>INDEX(Products!$A$1:$G$49,MATCH(Orders!$D763,Products!$A$1:$A$49,0),MATCH(Orders!J$1,Products!$A$1:$G$1,0))</f>
        <v>L</v>
      </c>
      <c r="K763" s="4">
        <f>INDEX(Products!$A$1:$G$49,MATCH(Orders!$D763,Products!$A$1:$A$49,0),MATCH(Orders!K$1,Products!$A$1:$G$1,0))</f>
        <v>1</v>
      </c>
      <c r="L763" s="5">
        <f>INDEX(Products!$A$1:$G$49,MATCH(Orders!$D763,Products!$A$1:$A$49,0),MATCH(Orders!L$1,Products!$A$1:$G$1,0))</f>
        <v>14.85</v>
      </c>
      <c r="M763" s="5">
        <f t="shared" si="33"/>
        <v>89.1</v>
      </c>
      <c r="N763" t="str">
        <f t="shared" si="34"/>
        <v>Excelsa</v>
      </c>
      <c r="O763" t="str">
        <f t="shared" si="35"/>
        <v>Light</v>
      </c>
      <c r="P763" t="e">
        <f ca="1">_xlfn.XLOOKUP(Orders[[#This Row],[Customer ID]],Customers!$A$1:$A$1001,Customers!$I$1:$I$1001,,0)</f>
        <v>#NAME?</v>
      </c>
    </row>
    <row r="764" spans="1:16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e">
        <f ca="1">_xlfn.XLOOKUP(C764,Customers!$A$1:$A$1001,Customers!$B$1:$B$1001,,0)</f>
        <v>#NAME?</v>
      </c>
      <c r="G764" s="2" t="e">
        <f ca="1">IF(_xlfn.XLOOKUP(C764,Customers!$A$1:$A$1001,Customers!$C$1:$C$1001,,0)=0,"",_xlfn.XLOOKUP(C764,Customers!$A$1:$A$1001,Customers!$C$1:$C$1001,,0))</f>
        <v>#NAME?</v>
      </c>
      <c r="H764" s="2" t="e">
        <f ca="1">_xlfn.XLOOKUP(C764,Customers!$A$1:$A$1001,Customers!$G$1:$G$1001,,0)</f>
        <v>#NAME?</v>
      </c>
      <c r="I764" t="str">
        <f>INDEX(Products!$A$1:$G$49,MATCH(Orders!$D764,Products!$A$1:$A$49,0),MATCH(Orders!I$1,Products!$A$1:$G$1,0))</f>
        <v>Lib</v>
      </c>
      <c r="J764" t="str">
        <f>INDEX(Products!$A$1:$G$49,MATCH(Orders!$D764,Products!$A$1:$A$49,0),MATCH(Orders!J$1,Products!$A$1:$G$1,0))</f>
        <v>M</v>
      </c>
      <c r="K764" s="4">
        <f>INDEX(Products!$A$1:$G$49,MATCH(Orders!$D764,Products!$A$1:$A$49,0),MATCH(Orders!K$1,Products!$A$1:$G$1,0))</f>
        <v>0.5</v>
      </c>
      <c r="L764" s="5">
        <f>INDEX(Products!$A$1:$G$49,MATCH(Orders!$D764,Products!$A$1:$A$49,0),MATCH(Orders!L$1,Products!$A$1:$G$1,0))</f>
        <v>8.73</v>
      </c>
      <c r="M764" s="5">
        <f t="shared" si="33"/>
        <v>43.650000000000006</v>
      </c>
      <c r="N764" t="str">
        <f t="shared" si="34"/>
        <v>Liberica</v>
      </c>
      <c r="O764" t="str">
        <f t="shared" si="35"/>
        <v>Medium</v>
      </c>
      <c r="P764" t="e">
        <f ca="1">_xlfn.XLOOKUP(Orders[[#This Row],[Customer ID]],Customers!$A$1:$A$1001,Customers!$I$1:$I$1001,,0)</f>
        <v>#NAME?</v>
      </c>
    </row>
    <row r="765" spans="1:16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e">
        <f ca="1">_xlfn.XLOOKUP(C765,Customers!$A$1:$A$1001,Customers!$B$1:$B$1001,,0)</f>
        <v>#NAME?</v>
      </c>
      <c r="G765" s="2" t="e">
        <f ca="1">IF(_xlfn.XLOOKUP(C765,Customers!$A$1:$A$1001,Customers!$C$1:$C$1001,,0)=0,"",_xlfn.XLOOKUP(C765,Customers!$A$1:$A$1001,Customers!$C$1:$C$1001,,0))</f>
        <v>#NAME?</v>
      </c>
      <c r="H765" s="2" t="e">
        <f ca="1">_xlfn.XLOOKUP(C765,Customers!$A$1:$A$1001,Customers!$G$1:$G$1001,,0)</f>
        <v>#NAME?</v>
      </c>
      <c r="I765" t="str">
        <f>INDEX(Products!$A$1:$G$49,MATCH(Orders!$D765,Products!$A$1:$A$49,0),MATCH(Orders!I$1,Products!$A$1:$G$1,0))</f>
        <v>Ara</v>
      </c>
      <c r="J765" t="str">
        <f>INDEX(Products!$A$1:$G$49,MATCH(Orders!$D765,Products!$A$1:$A$49,0),MATCH(Orders!J$1,Products!$A$1:$G$1,0))</f>
        <v>L</v>
      </c>
      <c r="K765" s="4">
        <f>INDEX(Products!$A$1:$G$49,MATCH(Orders!$D765,Products!$A$1:$A$49,0),MATCH(Orders!K$1,Products!$A$1:$G$1,0))</f>
        <v>0.5</v>
      </c>
      <c r="L765" s="5">
        <f>INDEX(Products!$A$1:$G$49,MATCH(Orders!$D765,Products!$A$1:$A$49,0),MATCH(Orders!L$1,Products!$A$1:$G$1,0))</f>
        <v>7.77</v>
      </c>
      <c r="M765" s="5">
        <f t="shared" si="33"/>
        <v>23.31</v>
      </c>
      <c r="N765" t="str">
        <f t="shared" si="34"/>
        <v>Arabica</v>
      </c>
      <c r="O765" t="str">
        <f t="shared" si="35"/>
        <v>Light</v>
      </c>
      <c r="P765" t="e">
        <f ca="1">_xlfn.XLOOKUP(Orders[[#This Row],[Customer ID]],Customers!$A$1:$A$1001,Customers!$I$1:$I$1001,,0)</f>
        <v>#NAME?</v>
      </c>
    </row>
    <row r="766" spans="1:16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e">
        <f ca="1">_xlfn.XLOOKUP(C766,Customers!$A$1:$A$1001,Customers!$B$1:$B$1001,,0)</f>
        <v>#NAME?</v>
      </c>
      <c r="G766" s="2" t="e">
        <f ca="1">IF(_xlfn.XLOOKUP(C766,Customers!$A$1:$A$1001,Customers!$C$1:$C$1001,,0)=0,"",_xlfn.XLOOKUP(C766,Customers!$A$1:$A$1001,Customers!$C$1:$C$1001,,0))</f>
        <v>#NAME?</v>
      </c>
      <c r="H766" s="2" t="e">
        <f ca="1">_xlfn.XLOOKUP(C766,Customers!$A$1:$A$1001,Customers!$G$1:$G$1001,,0)</f>
        <v>#NAME?</v>
      </c>
      <c r="I766" t="str">
        <f>INDEX(Products!$A$1:$G$49,MATCH(Orders!$D766,Products!$A$1:$A$49,0),MATCH(Orders!I$1,Products!$A$1:$G$1,0))</f>
        <v>Ara</v>
      </c>
      <c r="J766" t="str">
        <f>INDEX(Products!$A$1:$G$49,MATCH(Orders!$D766,Products!$A$1:$A$49,0),MATCH(Orders!J$1,Products!$A$1:$G$1,0))</f>
        <v>L</v>
      </c>
      <c r="K766" s="4">
        <f>INDEX(Products!$A$1:$G$49,MATCH(Orders!$D766,Products!$A$1:$A$49,0),MATCH(Orders!K$1,Products!$A$1:$G$1,0))</f>
        <v>2.5</v>
      </c>
      <c r="L766" s="5">
        <f>INDEX(Products!$A$1:$G$49,MATCH(Orders!$D766,Products!$A$1:$A$49,0),MATCH(Orders!L$1,Products!$A$1:$G$1,0))</f>
        <v>29.784999999999997</v>
      </c>
      <c r="M766" s="5">
        <f t="shared" si="33"/>
        <v>178.70999999999998</v>
      </c>
      <c r="N766" t="str">
        <f t="shared" si="34"/>
        <v>Arabica</v>
      </c>
      <c r="O766" t="str">
        <f t="shared" si="35"/>
        <v>Light</v>
      </c>
      <c r="P766" t="e">
        <f ca="1">_xlfn.XLOOKUP(Orders[[#This Row],[Customer ID]],Customers!$A$1:$A$1001,Customers!$I$1:$I$1001,,0)</f>
        <v>#NAME?</v>
      </c>
    </row>
    <row r="767" spans="1:16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e">
        <f ca="1">_xlfn.XLOOKUP(C767,Customers!$A$1:$A$1001,Customers!$B$1:$B$1001,,0)</f>
        <v>#NAME?</v>
      </c>
      <c r="G767" s="2" t="e">
        <f ca="1">IF(_xlfn.XLOOKUP(C767,Customers!$A$1:$A$1001,Customers!$C$1:$C$1001,,0)=0,"",_xlfn.XLOOKUP(C767,Customers!$A$1:$A$1001,Customers!$C$1:$C$1001,,0))</f>
        <v>#NAME?</v>
      </c>
      <c r="H767" s="2" t="e">
        <f ca="1">_xlfn.XLOOKUP(C767,Customers!$A$1:$A$1001,Customers!$G$1:$G$1001,,0)</f>
        <v>#NAME?</v>
      </c>
      <c r="I767" t="str">
        <f>INDEX(Products!$A$1:$G$49,MATCH(Orders!$D767,Products!$A$1:$A$49,0),MATCH(Orders!I$1,Products!$A$1:$G$1,0))</f>
        <v>Rob</v>
      </c>
      <c r="J767" t="str">
        <f>INDEX(Products!$A$1:$G$49,MATCH(Orders!$D767,Products!$A$1:$A$49,0),MATCH(Orders!J$1,Products!$A$1:$G$1,0))</f>
        <v>M</v>
      </c>
      <c r="K767" s="4">
        <f>INDEX(Products!$A$1:$G$49,MATCH(Orders!$D767,Products!$A$1:$A$49,0),MATCH(Orders!K$1,Products!$A$1:$G$1,0))</f>
        <v>1</v>
      </c>
      <c r="L767" s="5">
        <f>INDEX(Products!$A$1:$G$49,MATCH(Orders!$D767,Products!$A$1:$A$49,0),MATCH(Orders!L$1,Products!$A$1:$G$1,0))</f>
        <v>9.9499999999999993</v>
      </c>
      <c r="M767" s="5">
        <f t="shared" si="33"/>
        <v>59.699999999999996</v>
      </c>
      <c r="N767" t="str">
        <f t="shared" si="34"/>
        <v>Robusta</v>
      </c>
      <c r="O767" t="str">
        <f t="shared" si="35"/>
        <v>Medium</v>
      </c>
      <c r="P767" t="e">
        <f ca="1">_xlfn.XLOOKUP(Orders[[#This Row],[Customer ID]],Customers!$A$1:$A$1001,Customers!$I$1:$I$1001,,0)</f>
        <v>#NAME?</v>
      </c>
    </row>
    <row r="768" spans="1:16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e">
        <f ca="1">_xlfn.XLOOKUP(C768,Customers!$A$1:$A$1001,Customers!$B$1:$B$1001,,0)</f>
        <v>#NAME?</v>
      </c>
      <c r="G768" s="2" t="e">
        <f ca="1">IF(_xlfn.XLOOKUP(C768,Customers!$A$1:$A$1001,Customers!$C$1:$C$1001,,0)=0,"",_xlfn.XLOOKUP(C768,Customers!$A$1:$A$1001,Customers!$C$1:$C$1001,,0))</f>
        <v>#NAME?</v>
      </c>
      <c r="H768" s="2" t="e">
        <f ca="1">_xlfn.XLOOKUP(C768,Customers!$A$1:$A$1001,Customers!$G$1:$G$1001,,0)</f>
        <v>#NAME?</v>
      </c>
      <c r="I768" t="str">
        <f>INDEX(Products!$A$1:$G$49,MATCH(Orders!$D768,Products!$A$1:$A$49,0),MATCH(Orders!I$1,Products!$A$1:$G$1,0))</f>
        <v>Ara</v>
      </c>
      <c r="J768" t="str">
        <f>INDEX(Products!$A$1:$G$49,MATCH(Orders!$D768,Products!$A$1:$A$49,0),MATCH(Orders!J$1,Products!$A$1:$G$1,0))</f>
        <v>L</v>
      </c>
      <c r="K768" s="4">
        <f>INDEX(Products!$A$1:$G$49,MATCH(Orders!$D768,Products!$A$1:$A$49,0),MATCH(Orders!K$1,Products!$A$1:$G$1,0))</f>
        <v>0.5</v>
      </c>
      <c r="L768" s="5">
        <f>INDEX(Products!$A$1:$G$49,MATCH(Orders!$D768,Products!$A$1:$A$49,0),MATCH(Orders!L$1,Products!$A$1:$G$1,0))</f>
        <v>7.77</v>
      </c>
      <c r="M768" s="5">
        <f t="shared" si="33"/>
        <v>15.54</v>
      </c>
      <c r="N768" t="str">
        <f t="shared" si="34"/>
        <v>Arabica</v>
      </c>
      <c r="O768" t="str">
        <f t="shared" si="35"/>
        <v>Light</v>
      </c>
      <c r="P768" t="e">
        <f ca="1">_xlfn.XLOOKUP(Orders[[#This Row],[Customer ID]],Customers!$A$1:$A$1001,Customers!$I$1:$I$1001,,0)</f>
        <v>#NAME?</v>
      </c>
    </row>
    <row r="769" spans="1:16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e">
        <f ca="1">_xlfn.XLOOKUP(C769,Customers!$A$1:$A$1001,Customers!$B$1:$B$1001,,0)</f>
        <v>#NAME?</v>
      </c>
      <c r="G769" s="2" t="e">
        <f ca="1">IF(_xlfn.XLOOKUP(C769,Customers!$A$1:$A$1001,Customers!$C$1:$C$1001,,0)=0,"",_xlfn.XLOOKUP(C769,Customers!$A$1:$A$1001,Customers!$C$1:$C$1001,,0))</f>
        <v>#NAME?</v>
      </c>
      <c r="H769" s="2" t="e">
        <f ca="1">_xlfn.XLOOKUP(C769,Customers!$A$1:$A$1001,Customers!$G$1:$G$1001,,0)</f>
        <v>#NAME?</v>
      </c>
      <c r="I769" t="str">
        <f>INDEX(Products!$A$1:$G$49,MATCH(Orders!$D769,Products!$A$1:$A$49,0),MATCH(Orders!I$1,Products!$A$1:$G$1,0))</f>
        <v>Ara</v>
      </c>
      <c r="J769" t="str">
        <f>INDEX(Products!$A$1:$G$49,MATCH(Orders!$D769,Products!$A$1:$A$49,0),MATCH(Orders!J$1,Products!$A$1:$G$1,0))</f>
        <v>L</v>
      </c>
      <c r="K769" s="4">
        <f>INDEX(Products!$A$1:$G$49,MATCH(Orders!$D769,Products!$A$1:$A$49,0),MATCH(Orders!K$1,Products!$A$1:$G$1,0))</f>
        <v>2.5</v>
      </c>
      <c r="L769" s="5">
        <f>INDEX(Products!$A$1:$G$49,MATCH(Orders!$D769,Products!$A$1:$A$49,0),MATCH(Orders!L$1,Products!$A$1:$G$1,0))</f>
        <v>29.784999999999997</v>
      </c>
      <c r="M769" s="5">
        <f t="shared" si="33"/>
        <v>89.35499999999999</v>
      </c>
      <c r="N769" t="str">
        <f t="shared" si="34"/>
        <v>Arabica</v>
      </c>
      <c r="O769" t="str">
        <f t="shared" si="35"/>
        <v>Light</v>
      </c>
      <c r="P769" t="e">
        <f ca="1">_xlfn.XLOOKUP(Orders[[#This Row],[Customer ID]],Customers!$A$1:$A$1001,Customers!$I$1:$I$1001,,0)</f>
        <v>#NAME?</v>
      </c>
    </row>
    <row r="770" spans="1:16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e">
        <f ca="1">_xlfn.XLOOKUP(C770,Customers!$A$1:$A$1001,Customers!$B$1:$B$1001,,0)</f>
        <v>#NAME?</v>
      </c>
      <c r="G770" s="2" t="e">
        <f ca="1">IF(_xlfn.XLOOKUP(C770,Customers!$A$1:$A$1001,Customers!$C$1:$C$1001,,0)=0,"",_xlfn.XLOOKUP(C770,Customers!$A$1:$A$1001,Customers!$C$1:$C$1001,,0))</f>
        <v>#NAME?</v>
      </c>
      <c r="H770" s="2" t="e">
        <f ca="1">_xlfn.XLOOKUP(C770,Customers!$A$1:$A$1001,Customers!$G$1:$G$1001,,0)</f>
        <v>#NAME?</v>
      </c>
      <c r="I770" t="str">
        <f>INDEX(Products!$A$1:$G$49,MATCH(Orders!$D770,Products!$A$1:$A$49,0),MATCH(Orders!I$1,Products!$A$1:$G$1,0))</f>
        <v>Rob</v>
      </c>
      <c r="J770" t="str">
        <f>INDEX(Products!$A$1:$G$49,MATCH(Orders!$D770,Products!$A$1:$A$49,0),MATCH(Orders!J$1,Products!$A$1:$G$1,0))</f>
        <v>L</v>
      </c>
      <c r="K770" s="4">
        <f>INDEX(Products!$A$1:$G$49,MATCH(Orders!$D770,Products!$A$1:$A$49,0),MATCH(Orders!K$1,Products!$A$1:$G$1,0))</f>
        <v>1</v>
      </c>
      <c r="L770" s="5">
        <f>INDEX(Products!$A$1:$G$49,MATCH(Orders!$D770,Products!$A$1:$A$49,0),MATCH(Orders!L$1,Products!$A$1:$G$1,0))</f>
        <v>11.95</v>
      </c>
      <c r="M770" s="5">
        <f t="shared" si="33"/>
        <v>23.9</v>
      </c>
      <c r="N770" t="str">
        <f t="shared" si="34"/>
        <v>Robusta</v>
      </c>
      <c r="O770" t="str">
        <f t="shared" si="35"/>
        <v>Light</v>
      </c>
      <c r="P770" t="e">
        <f ca="1">_xlfn.XLOOKUP(Orders[[#This Row],[Customer ID]],Customers!$A$1:$A$1001,Customers!$I$1:$I$1001,,0)</f>
        <v>#NAME?</v>
      </c>
    </row>
    <row r="771" spans="1:16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e">
        <f ca="1">_xlfn.XLOOKUP(C771,Customers!$A$1:$A$1001,Customers!$B$1:$B$1001,,0)</f>
        <v>#NAME?</v>
      </c>
      <c r="G771" s="2" t="e">
        <f ca="1">IF(_xlfn.XLOOKUP(C771,Customers!$A$1:$A$1001,Customers!$C$1:$C$1001,,0)=0,"",_xlfn.XLOOKUP(C771,Customers!$A$1:$A$1001,Customers!$C$1:$C$1001,,0))</f>
        <v>#NAME?</v>
      </c>
      <c r="H771" s="2" t="e">
        <f ca="1">_xlfn.XLOOKUP(C771,Customers!$A$1:$A$1001,Customers!$G$1:$G$1001,,0)</f>
        <v>#NAME?</v>
      </c>
      <c r="I771" t="str">
        <f>INDEX(Products!$A$1:$G$49,MATCH(Orders!$D771,Products!$A$1:$A$49,0),MATCH(Orders!I$1,Products!$A$1:$G$1,0))</f>
        <v>Rob</v>
      </c>
      <c r="J771" t="str">
        <f>INDEX(Products!$A$1:$G$49,MATCH(Orders!$D771,Products!$A$1:$A$49,0),MATCH(Orders!J$1,Products!$A$1:$G$1,0))</f>
        <v>M</v>
      </c>
      <c r="K771" s="4">
        <f>INDEX(Products!$A$1:$G$49,MATCH(Orders!$D771,Products!$A$1:$A$49,0),MATCH(Orders!K$1,Products!$A$1:$G$1,0))</f>
        <v>2.5</v>
      </c>
      <c r="L771" s="5">
        <f>INDEX(Products!$A$1:$G$49,MATCH(Orders!$D771,Products!$A$1:$A$49,0),MATCH(Orders!L$1,Products!$A$1:$G$1,0))</f>
        <v>22.884999999999998</v>
      </c>
      <c r="M771" s="5">
        <f t="shared" ref="M771:M834" si="36">L771*E771</f>
        <v>137.31</v>
      </c>
      <c r="N771" t="str">
        <f t="shared" ref="N771:N834" si="37">IF(I771="Rob","Robusta",IF(I771="Exc","Excelsa",IF(I771="Ara","Arabica",IF(I771="Lib","Liberica",""))))</f>
        <v>Robusta</v>
      </c>
      <c r="O771" t="str">
        <f t="shared" ref="O771:O834" si="38">IF(J771="M","Medium",IF(J771="L","Light",IF(J771="D","Dark","")))</f>
        <v>Medium</v>
      </c>
      <c r="P771" t="e">
        <f ca="1">_xlfn.XLOOKUP(Orders[[#This Row],[Customer ID]],Customers!$A$1:$A$1001,Customers!$I$1:$I$1001,,0)</f>
        <v>#NAME?</v>
      </c>
    </row>
    <row r="772" spans="1:16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e">
        <f ca="1">_xlfn.XLOOKUP(C772,Customers!$A$1:$A$1001,Customers!$B$1:$B$1001,,0)</f>
        <v>#NAME?</v>
      </c>
      <c r="G772" s="2" t="e">
        <f ca="1">IF(_xlfn.XLOOKUP(C772,Customers!$A$1:$A$1001,Customers!$C$1:$C$1001,,0)=0,"",_xlfn.XLOOKUP(C772,Customers!$A$1:$A$1001,Customers!$C$1:$C$1001,,0))</f>
        <v>#NAME?</v>
      </c>
      <c r="H772" s="2" t="e">
        <f ca="1">_xlfn.XLOOKUP(C772,Customers!$A$1:$A$1001,Customers!$G$1:$G$1001,,0)</f>
        <v>#NAME?</v>
      </c>
      <c r="I772" t="str">
        <f>INDEX(Products!$A$1:$G$49,MATCH(Orders!$D772,Products!$A$1:$A$49,0),MATCH(Orders!I$1,Products!$A$1:$G$1,0))</f>
        <v>Ara</v>
      </c>
      <c r="J772" t="str">
        <f>INDEX(Products!$A$1:$G$49,MATCH(Orders!$D772,Products!$A$1:$A$49,0),MATCH(Orders!J$1,Products!$A$1:$G$1,0))</f>
        <v>D</v>
      </c>
      <c r="K772" s="4">
        <f>INDEX(Products!$A$1:$G$49,MATCH(Orders!$D772,Products!$A$1:$A$49,0),MATCH(Orders!K$1,Products!$A$1:$G$1,0))</f>
        <v>1</v>
      </c>
      <c r="L772" s="5">
        <f>INDEX(Products!$A$1:$G$49,MATCH(Orders!$D772,Products!$A$1:$A$49,0),MATCH(Orders!L$1,Products!$A$1:$G$1,0))</f>
        <v>9.9499999999999993</v>
      </c>
      <c r="M772" s="5">
        <f t="shared" si="36"/>
        <v>9.9499999999999993</v>
      </c>
      <c r="N772" t="str">
        <f t="shared" si="37"/>
        <v>Arabica</v>
      </c>
      <c r="O772" t="str">
        <f t="shared" si="38"/>
        <v>Dark</v>
      </c>
      <c r="P772" t="e">
        <f ca="1">_xlfn.XLOOKUP(Orders[[#This Row],[Customer ID]],Customers!$A$1:$A$1001,Customers!$I$1:$I$1001,,0)</f>
        <v>#NAME?</v>
      </c>
    </row>
    <row r="773" spans="1:16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e">
        <f ca="1">_xlfn.XLOOKUP(C773,Customers!$A$1:$A$1001,Customers!$B$1:$B$1001,,0)</f>
        <v>#NAME?</v>
      </c>
      <c r="G773" s="2" t="e">
        <f ca="1">IF(_xlfn.XLOOKUP(C773,Customers!$A$1:$A$1001,Customers!$C$1:$C$1001,,0)=0,"",_xlfn.XLOOKUP(C773,Customers!$A$1:$A$1001,Customers!$C$1:$C$1001,,0))</f>
        <v>#NAME?</v>
      </c>
      <c r="H773" s="2" t="e">
        <f ca="1">_xlfn.XLOOKUP(C773,Customers!$A$1:$A$1001,Customers!$G$1:$G$1001,,0)</f>
        <v>#NAME?</v>
      </c>
      <c r="I773" t="str">
        <f>INDEX(Products!$A$1:$G$49,MATCH(Orders!$D773,Products!$A$1:$A$49,0),MATCH(Orders!I$1,Products!$A$1:$G$1,0))</f>
        <v>Rob</v>
      </c>
      <c r="J773" t="str">
        <f>INDEX(Products!$A$1:$G$49,MATCH(Orders!$D773,Products!$A$1:$A$49,0),MATCH(Orders!J$1,Products!$A$1:$G$1,0))</f>
        <v>L</v>
      </c>
      <c r="K773" s="4">
        <f>INDEX(Products!$A$1:$G$49,MATCH(Orders!$D773,Products!$A$1:$A$49,0),MATCH(Orders!K$1,Products!$A$1:$G$1,0))</f>
        <v>0.5</v>
      </c>
      <c r="L773" s="5">
        <f>INDEX(Products!$A$1:$G$49,MATCH(Orders!$D773,Products!$A$1:$A$49,0),MATCH(Orders!L$1,Products!$A$1:$G$1,0))</f>
        <v>7.169999999999999</v>
      </c>
      <c r="M773" s="5">
        <f t="shared" si="36"/>
        <v>21.509999999999998</v>
      </c>
      <c r="N773" t="str">
        <f t="shared" si="37"/>
        <v>Robusta</v>
      </c>
      <c r="O773" t="str">
        <f t="shared" si="38"/>
        <v>Light</v>
      </c>
      <c r="P773" t="e">
        <f ca="1">_xlfn.XLOOKUP(Orders[[#This Row],[Customer ID]],Customers!$A$1:$A$1001,Customers!$I$1:$I$1001,,0)</f>
        <v>#NAME?</v>
      </c>
    </row>
    <row r="774" spans="1:16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e">
        <f ca="1">_xlfn.XLOOKUP(C774,Customers!$A$1:$A$1001,Customers!$B$1:$B$1001,,0)</f>
        <v>#NAME?</v>
      </c>
      <c r="G774" s="2" t="e">
        <f ca="1">IF(_xlfn.XLOOKUP(C774,Customers!$A$1:$A$1001,Customers!$C$1:$C$1001,,0)=0,"",_xlfn.XLOOKUP(C774,Customers!$A$1:$A$1001,Customers!$C$1:$C$1001,,0))</f>
        <v>#NAME?</v>
      </c>
      <c r="H774" s="2" t="e">
        <f ca="1">_xlfn.XLOOKUP(C774,Customers!$A$1:$A$1001,Customers!$G$1:$G$1001,,0)</f>
        <v>#NAME?</v>
      </c>
      <c r="I774" t="str">
        <f>INDEX(Products!$A$1:$G$49,MATCH(Orders!$D774,Products!$A$1:$A$49,0),MATCH(Orders!I$1,Products!$A$1:$G$1,0))</f>
        <v>Exc</v>
      </c>
      <c r="J774" t="str">
        <f>INDEX(Products!$A$1:$G$49,MATCH(Orders!$D774,Products!$A$1:$A$49,0),MATCH(Orders!J$1,Products!$A$1:$G$1,0))</f>
        <v>M</v>
      </c>
      <c r="K774" s="4">
        <f>INDEX(Products!$A$1:$G$49,MATCH(Orders!$D774,Products!$A$1:$A$49,0),MATCH(Orders!K$1,Products!$A$1:$G$1,0))</f>
        <v>1</v>
      </c>
      <c r="L774" s="5">
        <f>INDEX(Products!$A$1:$G$49,MATCH(Orders!$D774,Products!$A$1:$A$49,0),MATCH(Orders!L$1,Products!$A$1:$G$1,0))</f>
        <v>13.75</v>
      </c>
      <c r="M774" s="5">
        <f t="shared" si="36"/>
        <v>82.5</v>
      </c>
      <c r="N774" t="str">
        <f t="shared" si="37"/>
        <v>Excelsa</v>
      </c>
      <c r="O774" t="str">
        <f t="shared" si="38"/>
        <v>Medium</v>
      </c>
      <c r="P774" t="e">
        <f ca="1">_xlfn.XLOOKUP(Orders[[#This Row],[Customer ID]],Customers!$A$1:$A$1001,Customers!$I$1:$I$1001,,0)</f>
        <v>#NAME?</v>
      </c>
    </row>
    <row r="775" spans="1:16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e">
        <f ca="1">_xlfn.XLOOKUP(C775,Customers!$A$1:$A$1001,Customers!$B$1:$B$1001,,0)</f>
        <v>#NAME?</v>
      </c>
      <c r="G775" s="2" t="e">
        <f ca="1">IF(_xlfn.XLOOKUP(C775,Customers!$A$1:$A$1001,Customers!$C$1:$C$1001,,0)=0,"",_xlfn.XLOOKUP(C775,Customers!$A$1:$A$1001,Customers!$C$1:$C$1001,,0))</f>
        <v>#NAME?</v>
      </c>
      <c r="H775" s="2" t="e">
        <f ca="1">_xlfn.XLOOKUP(C775,Customers!$A$1:$A$1001,Customers!$G$1:$G$1001,,0)</f>
        <v>#NAME?</v>
      </c>
      <c r="I775" t="str">
        <f>INDEX(Products!$A$1:$G$49,MATCH(Orders!$D775,Products!$A$1:$A$49,0),MATCH(Orders!I$1,Products!$A$1:$G$1,0))</f>
        <v>Lib</v>
      </c>
      <c r="J775" t="str">
        <f>INDEX(Products!$A$1:$G$49,MATCH(Orders!$D775,Products!$A$1:$A$49,0),MATCH(Orders!J$1,Products!$A$1:$G$1,0))</f>
        <v>M</v>
      </c>
      <c r="K775" s="4">
        <f>INDEX(Products!$A$1:$G$49,MATCH(Orders!$D775,Products!$A$1:$A$49,0),MATCH(Orders!K$1,Products!$A$1:$G$1,0))</f>
        <v>0.2</v>
      </c>
      <c r="L775" s="5">
        <f>INDEX(Products!$A$1:$G$49,MATCH(Orders!$D775,Products!$A$1:$A$49,0),MATCH(Orders!L$1,Products!$A$1:$G$1,0))</f>
        <v>4.3650000000000002</v>
      </c>
      <c r="M775" s="5">
        <f t="shared" si="36"/>
        <v>8.73</v>
      </c>
      <c r="N775" t="str">
        <f t="shared" si="37"/>
        <v>Liberica</v>
      </c>
      <c r="O775" t="str">
        <f t="shared" si="38"/>
        <v>Medium</v>
      </c>
      <c r="P775" t="e">
        <f ca="1">_xlfn.XLOOKUP(Orders[[#This Row],[Customer ID]],Customers!$A$1:$A$1001,Customers!$I$1:$I$1001,,0)</f>
        <v>#NAME?</v>
      </c>
    </row>
    <row r="776" spans="1:16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e">
        <f ca="1">_xlfn.XLOOKUP(C776,Customers!$A$1:$A$1001,Customers!$B$1:$B$1001,,0)</f>
        <v>#NAME?</v>
      </c>
      <c r="G776" s="2" t="e">
        <f ca="1">IF(_xlfn.XLOOKUP(C776,Customers!$A$1:$A$1001,Customers!$C$1:$C$1001,,0)=0,"",_xlfn.XLOOKUP(C776,Customers!$A$1:$A$1001,Customers!$C$1:$C$1001,,0))</f>
        <v>#NAME?</v>
      </c>
      <c r="H776" s="2" t="e">
        <f ca="1">_xlfn.XLOOKUP(C776,Customers!$A$1:$A$1001,Customers!$G$1:$G$1001,,0)</f>
        <v>#NAME?</v>
      </c>
      <c r="I776" t="str">
        <f>INDEX(Products!$A$1:$G$49,MATCH(Orders!$D776,Products!$A$1:$A$49,0),MATCH(Orders!I$1,Products!$A$1:$G$1,0))</f>
        <v>Rob</v>
      </c>
      <c r="J776" t="str">
        <f>INDEX(Products!$A$1:$G$49,MATCH(Orders!$D776,Products!$A$1:$A$49,0),MATCH(Orders!J$1,Products!$A$1:$G$1,0))</f>
        <v>M</v>
      </c>
      <c r="K776" s="4">
        <f>INDEX(Products!$A$1:$G$49,MATCH(Orders!$D776,Products!$A$1:$A$49,0),MATCH(Orders!K$1,Products!$A$1:$G$1,0))</f>
        <v>1</v>
      </c>
      <c r="L776" s="5">
        <f>INDEX(Products!$A$1:$G$49,MATCH(Orders!$D776,Products!$A$1:$A$49,0),MATCH(Orders!L$1,Products!$A$1:$G$1,0))</f>
        <v>9.9499999999999993</v>
      </c>
      <c r="M776" s="5">
        <f t="shared" si="36"/>
        <v>19.899999999999999</v>
      </c>
      <c r="N776" t="str">
        <f t="shared" si="37"/>
        <v>Robusta</v>
      </c>
      <c r="O776" t="str">
        <f t="shared" si="38"/>
        <v>Medium</v>
      </c>
      <c r="P776" t="e">
        <f ca="1">_xlfn.XLOOKUP(Orders[[#This Row],[Customer ID]],Customers!$A$1:$A$1001,Customers!$I$1:$I$1001,,0)</f>
        <v>#NAME?</v>
      </c>
    </row>
    <row r="777" spans="1:16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e">
        <f ca="1">_xlfn.XLOOKUP(C777,Customers!$A$1:$A$1001,Customers!$B$1:$B$1001,,0)</f>
        <v>#NAME?</v>
      </c>
      <c r="G777" s="2" t="e">
        <f ca="1">IF(_xlfn.XLOOKUP(C777,Customers!$A$1:$A$1001,Customers!$C$1:$C$1001,,0)=0,"",_xlfn.XLOOKUP(C777,Customers!$A$1:$A$1001,Customers!$C$1:$C$1001,,0))</f>
        <v>#NAME?</v>
      </c>
      <c r="H777" s="2" t="e">
        <f ca="1">_xlfn.XLOOKUP(C777,Customers!$A$1:$A$1001,Customers!$G$1:$G$1001,,0)</f>
        <v>#NAME?</v>
      </c>
      <c r="I777" t="str">
        <f>INDEX(Products!$A$1:$G$49,MATCH(Orders!$D777,Products!$A$1:$A$49,0),MATCH(Orders!I$1,Products!$A$1:$G$1,0))</f>
        <v>Exc</v>
      </c>
      <c r="J777" t="str">
        <f>INDEX(Products!$A$1:$G$49,MATCH(Orders!$D777,Products!$A$1:$A$49,0),MATCH(Orders!J$1,Products!$A$1:$G$1,0))</f>
        <v>L</v>
      </c>
      <c r="K777" s="4">
        <f>INDEX(Products!$A$1:$G$49,MATCH(Orders!$D777,Products!$A$1:$A$49,0),MATCH(Orders!K$1,Products!$A$1:$G$1,0))</f>
        <v>0.5</v>
      </c>
      <c r="L777" s="5">
        <f>INDEX(Products!$A$1:$G$49,MATCH(Orders!$D777,Products!$A$1:$A$49,0),MATCH(Orders!L$1,Products!$A$1:$G$1,0))</f>
        <v>8.91</v>
      </c>
      <c r="M777" s="5">
        <f t="shared" si="36"/>
        <v>17.82</v>
      </c>
      <c r="N777" t="str">
        <f t="shared" si="37"/>
        <v>Excelsa</v>
      </c>
      <c r="O777" t="str">
        <f t="shared" si="38"/>
        <v>Light</v>
      </c>
      <c r="P777" t="e">
        <f ca="1">_xlfn.XLOOKUP(Orders[[#This Row],[Customer ID]],Customers!$A$1:$A$1001,Customers!$I$1:$I$1001,,0)</f>
        <v>#NAME?</v>
      </c>
    </row>
    <row r="778" spans="1:16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e">
        <f ca="1">_xlfn.XLOOKUP(C778,Customers!$A$1:$A$1001,Customers!$B$1:$B$1001,,0)</f>
        <v>#NAME?</v>
      </c>
      <c r="G778" s="2" t="e">
        <f ca="1">IF(_xlfn.XLOOKUP(C778,Customers!$A$1:$A$1001,Customers!$C$1:$C$1001,,0)=0,"",_xlfn.XLOOKUP(C778,Customers!$A$1:$A$1001,Customers!$C$1:$C$1001,,0))</f>
        <v>#NAME?</v>
      </c>
      <c r="H778" s="2" t="e">
        <f ca="1">_xlfn.XLOOKUP(C778,Customers!$A$1:$A$1001,Customers!$G$1:$G$1001,,0)</f>
        <v>#NAME?</v>
      </c>
      <c r="I778" t="str">
        <f>INDEX(Products!$A$1:$G$49,MATCH(Orders!$D778,Products!$A$1:$A$49,0),MATCH(Orders!I$1,Products!$A$1:$G$1,0))</f>
        <v>Ara</v>
      </c>
      <c r="J778" t="str">
        <f>INDEX(Products!$A$1:$G$49,MATCH(Orders!$D778,Products!$A$1:$A$49,0),MATCH(Orders!J$1,Products!$A$1:$G$1,0))</f>
        <v>M</v>
      </c>
      <c r="K778" s="4">
        <f>INDEX(Products!$A$1:$G$49,MATCH(Orders!$D778,Products!$A$1:$A$49,0),MATCH(Orders!K$1,Products!$A$1:$G$1,0))</f>
        <v>0.5</v>
      </c>
      <c r="L778" s="5">
        <f>INDEX(Products!$A$1:$G$49,MATCH(Orders!$D778,Products!$A$1:$A$49,0),MATCH(Orders!L$1,Products!$A$1:$G$1,0))</f>
        <v>6.75</v>
      </c>
      <c r="M778" s="5">
        <f t="shared" si="36"/>
        <v>20.25</v>
      </c>
      <c r="N778" t="str">
        <f t="shared" si="37"/>
        <v>Arabica</v>
      </c>
      <c r="O778" t="str">
        <f t="shared" si="38"/>
        <v>Medium</v>
      </c>
      <c r="P778" t="e">
        <f ca="1">_xlfn.XLOOKUP(Orders[[#This Row],[Customer ID]],Customers!$A$1:$A$1001,Customers!$I$1:$I$1001,,0)</f>
        <v>#NAME?</v>
      </c>
    </row>
    <row r="779" spans="1:16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e">
        <f ca="1">_xlfn.XLOOKUP(C779,Customers!$A$1:$A$1001,Customers!$B$1:$B$1001,,0)</f>
        <v>#NAME?</v>
      </c>
      <c r="G779" s="2" t="e">
        <f ca="1">IF(_xlfn.XLOOKUP(C779,Customers!$A$1:$A$1001,Customers!$C$1:$C$1001,,0)=0,"",_xlfn.XLOOKUP(C779,Customers!$A$1:$A$1001,Customers!$C$1:$C$1001,,0))</f>
        <v>#NAME?</v>
      </c>
      <c r="H779" s="2" t="e">
        <f ca="1">_xlfn.XLOOKUP(C779,Customers!$A$1:$A$1001,Customers!$G$1:$G$1001,,0)</f>
        <v>#NAME?</v>
      </c>
      <c r="I779" t="str">
        <f>INDEX(Products!$A$1:$G$49,MATCH(Orders!$D779,Products!$A$1:$A$49,0),MATCH(Orders!I$1,Products!$A$1:$G$1,0))</f>
        <v>Ara</v>
      </c>
      <c r="J779" t="str">
        <f>INDEX(Products!$A$1:$G$49,MATCH(Orders!$D779,Products!$A$1:$A$49,0),MATCH(Orders!J$1,Products!$A$1:$G$1,0))</f>
        <v>L</v>
      </c>
      <c r="K779" s="4">
        <f>INDEX(Products!$A$1:$G$49,MATCH(Orders!$D779,Products!$A$1:$A$49,0),MATCH(Orders!K$1,Products!$A$1:$G$1,0))</f>
        <v>2.5</v>
      </c>
      <c r="L779" s="5">
        <f>INDEX(Products!$A$1:$G$49,MATCH(Orders!$D779,Products!$A$1:$A$49,0),MATCH(Orders!L$1,Products!$A$1:$G$1,0))</f>
        <v>29.784999999999997</v>
      </c>
      <c r="M779" s="5">
        <f t="shared" si="36"/>
        <v>59.569999999999993</v>
      </c>
      <c r="N779" t="str">
        <f t="shared" si="37"/>
        <v>Arabica</v>
      </c>
      <c r="O779" t="str">
        <f t="shared" si="38"/>
        <v>Light</v>
      </c>
      <c r="P779" t="e">
        <f ca="1">_xlfn.XLOOKUP(Orders[[#This Row],[Customer ID]],Customers!$A$1:$A$1001,Customers!$I$1:$I$1001,,0)</f>
        <v>#NAME?</v>
      </c>
    </row>
    <row r="780" spans="1:16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e">
        <f ca="1">_xlfn.XLOOKUP(C780,Customers!$A$1:$A$1001,Customers!$B$1:$B$1001,,0)</f>
        <v>#NAME?</v>
      </c>
      <c r="G780" s="2" t="e">
        <f ca="1">IF(_xlfn.XLOOKUP(C780,Customers!$A$1:$A$1001,Customers!$C$1:$C$1001,,0)=0,"",_xlfn.XLOOKUP(C780,Customers!$A$1:$A$1001,Customers!$C$1:$C$1001,,0))</f>
        <v>#NAME?</v>
      </c>
      <c r="H780" s="2" t="e">
        <f ca="1">_xlfn.XLOOKUP(C780,Customers!$A$1:$A$1001,Customers!$G$1:$G$1001,,0)</f>
        <v>#NAME?</v>
      </c>
      <c r="I780" t="str">
        <f>INDEX(Products!$A$1:$G$49,MATCH(Orders!$D780,Products!$A$1:$A$49,0),MATCH(Orders!I$1,Products!$A$1:$G$1,0))</f>
        <v>Lib</v>
      </c>
      <c r="J780" t="str">
        <f>INDEX(Products!$A$1:$G$49,MATCH(Orders!$D780,Products!$A$1:$A$49,0),MATCH(Orders!J$1,Products!$A$1:$G$1,0))</f>
        <v>L</v>
      </c>
      <c r="K780" s="4">
        <f>INDEX(Products!$A$1:$G$49,MATCH(Orders!$D780,Products!$A$1:$A$49,0),MATCH(Orders!K$1,Products!$A$1:$G$1,0))</f>
        <v>0.5</v>
      </c>
      <c r="L780" s="5">
        <f>INDEX(Products!$A$1:$G$49,MATCH(Orders!$D780,Products!$A$1:$A$49,0),MATCH(Orders!L$1,Products!$A$1:$G$1,0))</f>
        <v>9.51</v>
      </c>
      <c r="M780" s="5">
        <f t="shared" si="36"/>
        <v>19.02</v>
      </c>
      <c r="N780" t="str">
        <f t="shared" si="37"/>
        <v>Liberica</v>
      </c>
      <c r="O780" t="str">
        <f t="shared" si="38"/>
        <v>Light</v>
      </c>
      <c r="P780" t="e">
        <f ca="1">_xlfn.XLOOKUP(Orders[[#This Row],[Customer ID]],Customers!$A$1:$A$1001,Customers!$I$1:$I$1001,,0)</f>
        <v>#NAME?</v>
      </c>
    </row>
    <row r="781" spans="1:16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e">
        <f ca="1">_xlfn.XLOOKUP(C781,Customers!$A$1:$A$1001,Customers!$B$1:$B$1001,,0)</f>
        <v>#NAME?</v>
      </c>
      <c r="G781" s="2" t="e">
        <f ca="1">IF(_xlfn.XLOOKUP(C781,Customers!$A$1:$A$1001,Customers!$C$1:$C$1001,,0)=0,"",_xlfn.XLOOKUP(C781,Customers!$A$1:$A$1001,Customers!$C$1:$C$1001,,0))</f>
        <v>#NAME?</v>
      </c>
      <c r="H781" s="2" t="e">
        <f ca="1">_xlfn.XLOOKUP(C781,Customers!$A$1:$A$1001,Customers!$G$1:$G$1001,,0)</f>
        <v>#NAME?</v>
      </c>
      <c r="I781" t="str">
        <f>INDEX(Products!$A$1:$G$49,MATCH(Orders!$D781,Products!$A$1:$A$49,0),MATCH(Orders!I$1,Products!$A$1:$G$1,0))</f>
        <v>Lib</v>
      </c>
      <c r="J781" t="str">
        <f>INDEX(Products!$A$1:$G$49,MATCH(Orders!$D781,Products!$A$1:$A$49,0),MATCH(Orders!J$1,Products!$A$1:$G$1,0))</f>
        <v>D</v>
      </c>
      <c r="K781" s="4">
        <f>INDEX(Products!$A$1:$G$49,MATCH(Orders!$D781,Products!$A$1:$A$49,0),MATCH(Orders!K$1,Products!$A$1:$G$1,0))</f>
        <v>1</v>
      </c>
      <c r="L781" s="5">
        <f>INDEX(Products!$A$1:$G$49,MATCH(Orders!$D781,Products!$A$1:$A$49,0),MATCH(Orders!L$1,Products!$A$1:$G$1,0))</f>
        <v>12.95</v>
      </c>
      <c r="M781" s="5">
        <f t="shared" si="36"/>
        <v>77.699999999999989</v>
      </c>
      <c r="N781" t="str">
        <f t="shared" si="37"/>
        <v>Liberica</v>
      </c>
      <c r="O781" t="str">
        <f t="shared" si="38"/>
        <v>Dark</v>
      </c>
      <c r="P781" t="e">
        <f ca="1">_xlfn.XLOOKUP(Orders[[#This Row],[Customer ID]],Customers!$A$1:$A$1001,Customers!$I$1:$I$1001,,0)</f>
        <v>#NAME?</v>
      </c>
    </row>
    <row r="782" spans="1:16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e">
        <f ca="1">_xlfn.XLOOKUP(C782,Customers!$A$1:$A$1001,Customers!$B$1:$B$1001,,0)</f>
        <v>#NAME?</v>
      </c>
      <c r="G782" s="2" t="e">
        <f ca="1">IF(_xlfn.XLOOKUP(C782,Customers!$A$1:$A$1001,Customers!$C$1:$C$1001,,0)=0,"",_xlfn.XLOOKUP(C782,Customers!$A$1:$A$1001,Customers!$C$1:$C$1001,,0))</f>
        <v>#NAME?</v>
      </c>
      <c r="H782" s="2" t="e">
        <f ca="1">_xlfn.XLOOKUP(C782,Customers!$A$1:$A$1001,Customers!$G$1:$G$1001,,0)</f>
        <v>#NAME?</v>
      </c>
      <c r="I782" t="str">
        <f>INDEX(Products!$A$1:$G$49,MATCH(Orders!$D782,Products!$A$1:$A$49,0),MATCH(Orders!I$1,Products!$A$1:$G$1,0))</f>
        <v>Exc</v>
      </c>
      <c r="J782" t="str">
        <f>INDEX(Products!$A$1:$G$49,MATCH(Orders!$D782,Products!$A$1:$A$49,0),MATCH(Orders!J$1,Products!$A$1:$G$1,0))</f>
        <v>M</v>
      </c>
      <c r="K782" s="4">
        <f>INDEX(Products!$A$1:$G$49,MATCH(Orders!$D782,Products!$A$1:$A$49,0),MATCH(Orders!K$1,Products!$A$1:$G$1,0))</f>
        <v>1</v>
      </c>
      <c r="L782" s="5">
        <f>INDEX(Products!$A$1:$G$49,MATCH(Orders!$D782,Products!$A$1:$A$49,0),MATCH(Orders!L$1,Products!$A$1:$G$1,0))</f>
        <v>13.75</v>
      </c>
      <c r="M782" s="5">
        <f t="shared" si="36"/>
        <v>41.25</v>
      </c>
      <c r="N782" t="str">
        <f t="shared" si="37"/>
        <v>Excelsa</v>
      </c>
      <c r="O782" t="str">
        <f t="shared" si="38"/>
        <v>Medium</v>
      </c>
      <c r="P782" t="e">
        <f ca="1">_xlfn.XLOOKUP(Orders[[#This Row],[Customer ID]],Customers!$A$1:$A$1001,Customers!$I$1:$I$1001,,0)</f>
        <v>#NAME?</v>
      </c>
    </row>
    <row r="783" spans="1:16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e">
        <f ca="1">_xlfn.XLOOKUP(C783,Customers!$A$1:$A$1001,Customers!$B$1:$B$1001,,0)</f>
        <v>#NAME?</v>
      </c>
      <c r="G783" s="2" t="e">
        <f ca="1">IF(_xlfn.XLOOKUP(C783,Customers!$A$1:$A$1001,Customers!$C$1:$C$1001,,0)=0,"",_xlfn.XLOOKUP(C783,Customers!$A$1:$A$1001,Customers!$C$1:$C$1001,,0))</f>
        <v>#NAME?</v>
      </c>
      <c r="H783" s="2" t="e">
        <f ca="1">_xlfn.XLOOKUP(C783,Customers!$A$1:$A$1001,Customers!$G$1:$G$1001,,0)</f>
        <v>#NAME?</v>
      </c>
      <c r="I783" t="str">
        <f>INDEX(Products!$A$1:$G$49,MATCH(Orders!$D783,Products!$A$1:$A$49,0),MATCH(Orders!I$1,Products!$A$1:$G$1,0))</f>
        <v>Lib</v>
      </c>
      <c r="J783" t="str">
        <f>INDEX(Products!$A$1:$G$49,MATCH(Orders!$D783,Products!$A$1:$A$49,0),MATCH(Orders!J$1,Products!$A$1:$G$1,0))</f>
        <v>L</v>
      </c>
      <c r="K783" s="4">
        <f>INDEX(Products!$A$1:$G$49,MATCH(Orders!$D783,Products!$A$1:$A$49,0),MATCH(Orders!K$1,Products!$A$1:$G$1,0))</f>
        <v>2.5</v>
      </c>
      <c r="L783" s="5">
        <f>INDEX(Products!$A$1:$G$49,MATCH(Orders!$D783,Products!$A$1:$A$49,0),MATCH(Orders!L$1,Products!$A$1:$G$1,0))</f>
        <v>36.454999999999998</v>
      </c>
      <c r="M783" s="5">
        <f t="shared" si="36"/>
        <v>145.82</v>
      </c>
      <c r="N783" t="str">
        <f t="shared" si="37"/>
        <v>Liberica</v>
      </c>
      <c r="O783" t="str">
        <f t="shared" si="38"/>
        <v>Light</v>
      </c>
      <c r="P783" t="e">
        <f ca="1">_xlfn.XLOOKUP(Orders[[#This Row],[Customer ID]],Customers!$A$1:$A$1001,Customers!$I$1:$I$1001,,0)</f>
        <v>#NAME?</v>
      </c>
    </row>
    <row r="784" spans="1:16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e">
        <f ca="1">_xlfn.XLOOKUP(C784,Customers!$A$1:$A$1001,Customers!$B$1:$B$1001,,0)</f>
        <v>#NAME?</v>
      </c>
      <c r="G784" s="2" t="e">
        <f ca="1">IF(_xlfn.XLOOKUP(C784,Customers!$A$1:$A$1001,Customers!$C$1:$C$1001,,0)=0,"",_xlfn.XLOOKUP(C784,Customers!$A$1:$A$1001,Customers!$C$1:$C$1001,,0))</f>
        <v>#NAME?</v>
      </c>
      <c r="H784" s="2" t="e">
        <f ca="1">_xlfn.XLOOKUP(C784,Customers!$A$1:$A$1001,Customers!$G$1:$G$1001,,0)</f>
        <v>#NAME?</v>
      </c>
      <c r="I784" t="str">
        <f>INDEX(Products!$A$1:$G$49,MATCH(Orders!$D784,Products!$A$1:$A$49,0),MATCH(Orders!I$1,Products!$A$1:$G$1,0))</f>
        <v>Exc</v>
      </c>
      <c r="J784" t="str">
        <f>INDEX(Products!$A$1:$G$49,MATCH(Orders!$D784,Products!$A$1:$A$49,0),MATCH(Orders!J$1,Products!$A$1:$G$1,0))</f>
        <v>L</v>
      </c>
      <c r="K784" s="4">
        <f>INDEX(Products!$A$1:$G$49,MATCH(Orders!$D784,Products!$A$1:$A$49,0),MATCH(Orders!K$1,Products!$A$1:$G$1,0))</f>
        <v>0.2</v>
      </c>
      <c r="L784" s="5">
        <f>INDEX(Products!$A$1:$G$49,MATCH(Orders!$D784,Products!$A$1:$A$49,0),MATCH(Orders!L$1,Products!$A$1:$G$1,0))</f>
        <v>4.4550000000000001</v>
      </c>
      <c r="M784" s="5">
        <f t="shared" si="36"/>
        <v>26.73</v>
      </c>
      <c r="N784" t="str">
        <f t="shared" si="37"/>
        <v>Excelsa</v>
      </c>
      <c r="O784" t="str">
        <f t="shared" si="38"/>
        <v>Light</v>
      </c>
      <c r="P784" t="e">
        <f ca="1">_xlfn.XLOOKUP(Orders[[#This Row],[Customer ID]],Customers!$A$1:$A$1001,Customers!$I$1:$I$1001,,0)</f>
        <v>#NAME?</v>
      </c>
    </row>
    <row r="785" spans="1:16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e">
        <f ca="1">_xlfn.XLOOKUP(C785,Customers!$A$1:$A$1001,Customers!$B$1:$B$1001,,0)</f>
        <v>#NAME?</v>
      </c>
      <c r="G785" s="2" t="e">
        <f ca="1">IF(_xlfn.XLOOKUP(C785,Customers!$A$1:$A$1001,Customers!$C$1:$C$1001,,0)=0,"",_xlfn.XLOOKUP(C785,Customers!$A$1:$A$1001,Customers!$C$1:$C$1001,,0))</f>
        <v>#NAME?</v>
      </c>
      <c r="H785" s="2" t="e">
        <f ca="1">_xlfn.XLOOKUP(C785,Customers!$A$1:$A$1001,Customers!$G$1:$G$1001,,0)</f>
        <v>#NAME?</v>
      </c>
      <c r="I785" t="str">
        <f>INDEX(Products!$A$1:$G$49,MATCH(Orders!$D785,Products!$A$1:$A$49,0),MATCH(Orders!I$1,Products!$A$1:$G$1,0))</f>
        <v>Lib</v>
      </c>
      <c r="J785" t="str">
        <f>INDEX(Products!$A$1:$G$49,MATCH(Orders!$D785,Products!$A$1:$A$49,0),MATCH(Orders!J$1,Products!$A$1:$G$1,0))</f>
        <v>M</v>
      </c>
      <c r="K785" s="4">
        <f>INDEX(Products!$A$1:$G$49,MATCH(Orders!$D785,Products!$A$1:$A$49,0),MATCH(Orders!K$1,Products!$A$1:$G$1,0))</f>
        <v>0.5</v>
      </c>
      <c r="L785" s="5">
        <f>INDEX(Products!$A$1:$G$49,MATCH(Orders!$D785,Products!$A$1:$A$49,0),MATCH(Orders!L$1,Products!$A$1:$G$1,0))</f>
        <v>8.73</v>
      </c>
      <c r="M785" s="5">
        <f t="shared" si="36"/>
        <v>43.650000000000006</v>
      </c>
      <c r="N785" t="str">
        <f t="shared" si="37"/>
        <v>Liberica</v>
      </c>
      <c r="O785" t="str">
        <f t="shared" si="38"/>
        <v>Medium</v>
      </c>
      <c r="P785" t="e">
        <f ca="1">_xlfn.XLOOKUP(Orders[[#This Row],[Customer ID]],Customers!$A$1:$A$1001,Customers!$I$1:$I$1001,,0)</f>
        <v>#NAME?</v>
      </c>
    </row>
    <row r="786" spans="1:16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e">
        <f ca="1">_xlfn.XLOOKUP(C786,Customers!$A$1:$A$1001,Customers!$B$1:$B$1001,,0)</f>
        <v>#NAME?</v>
      </c>
      <c r="G786" s="2" t="e">
        <f ca="1">IF(_xlfn.XLOOKUP(C786,Customers!$A$1:$A$1001,Customers!$C$1:$C$1001,,0)=0,"",_xlfn.XLOOKUP(C786,Customers!$A$1:$A$1001,Customers!$C$1:$C$1001,,0))</f>
        <v>#NAME?</v>
      </c>
      <c r="H786" s="2" t="e">
        <f ca="1">_xlfn.XLOOKUP(C786,Customers!$A$1:$A$1001,Customers!$G$1:$G$1001,,0)</f>
        <v>#NAME?</v>
      </c>
      <c r="I786" t="str">
        <f>INDEX(Products!$A$1:$G$49,MATCH(Orders!$D786,Products!$A$1:$A$49,0),MATCH(Orders!I$1,Products!$A$1:$G$1,0))</f>
        <v>Lib</v>
      </c>
      <c r="J786" t="str">
        <f>INDEX(Products!$A$1:$G$49,MATCH(Orders!$D786,Products!$A$1:$A$49,0),MATCH(Orders!J$1,Products!$A$1:$G$1,0))</f>
        <v>L</v>
      </c>
      <c r="K786" s="4">
        <f>INDEX(Products!$A$1:$G$49,MATCH(Orders!$D786,Products!$A$1:$A$49,0),MATCH(Orders!K$1,Products!$A$1:$G$1,0))</f>
        <v>1</v>
      </c>
      <c r="L786" s="5">
        <f>INDEX(Products!$A$1:$G$49,MATCH(Orders!$D786,Products!$A$1:$A$49,0),MATCH(Orders!L$1,Products!$A$1:$G$1,0))</f>
        <v>15.85</v>
      </c>
      <c r="M786" s="5">
        <f t="shared" si="36"/>
        <v>31.7</v>
      </c>
      <c r="N786" t="str">
        <f t="shared" si="37"/>
        <v>Liberica</v>
      </c>
      <c r="O786" t="str">
        <f t="shared" si="38"/>
        <v>Light</v>
      </c>
      <c r="P786" t="e">
        <f ca="1">_xlfn.XLOOKUP(Orders[[#This Row],[Customer ID]],Customers!$A$1:$A$1001,Customers!$I$1:$I$1001,,0)</f>
        <v>#NAME?</v>
      </c>
    </row>
    <row r="787" spans="1:16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e">
        <f ca="1">_xlfn.XLOOKUP(C787,Customers!$A$1:$A$1001,Customers!$B$1:$B$1001,,0)</f>
        <v>#NAME?</v>
      </c>
      <c r="G787" s="2" t="e">
        <f ca="1">IF(_xlfn.XLOOKUP(C787,Customers!$A$1:$A$1001,Customers!$C$1:$C$1001,,0)=0,"",_xlfn.XLOOKUP(C787,Customers!$A$1:$A$1001,Customers!$C$1:$C$1001,,0))</f>
        <v>#NAME?</v>
      </c>
      <c r="H787" s="2" t="e">
        <f ca="1">_xlfn.XLOOKUP(C787,Customers!$A$1:$A$1001,Customers!$G$1:$G$1001,,0)</f>
        <v>#NAME?</v>
      </c>
      <c r="I787" t="str">
        <f>INDEX(Products!$A$1:$G$49,MATCH(Orders!$D787,Products!$A$1:$A$49,0),MATCH(Orders!I$1,Products!$A$1:$G$1,0))</f>
        <v>Ara</v>
      </c>
      <c r="J787" t="str">
        <f>INDEX(Products!$A$1:$G$49,MATCH(Orders!$D787,Products!$A$1:$A$49,0),MATCH(Orders!J$1,Products!$A$1:$G$1,0))</f>
        <v>D</v>
      </c>
      <c r="K787" s="4">
        <f>INDEX(Products!$A$1:$G$49,MATCH(Orders!$D787,Products!$A$1:$A$49,0),MATCH(Orders!K$1,Products!$A$1:$G$1,0))</f>
        <v>2.5</v>
      </c>
      <c r="L787" s="5">
        <f>INDEX(Products!$A$1:$G$49,MATCH(Orders!$D787,Products!$A$1:$A$49,0),MATCH(Orders!L$1,Products!$A$1:$G$1,0))</f>
        <v>22.884999999999998</v>
      </c>
      <c r="M787" s="5">
        <f t="shared" si="36"/>
        <v>22.884999999999998</v>
      </c>
      <c r="N787" t="str">
        <f t="shared" si="37"/>
        <v>Arabica</v>
      </c>
      <c r="O787" t="str">
        <f t="shared" si="38"/>
        <v>Dark</v>
      </c>
      <c r="P787" t="e">
        <f ca="1">_xlfn.XLOOKUP(Orders[[#This Row],[Customer ID]],Customers!$A$1:$A$1001,Customers!$I$1:$I$1001,,0)</f>
        <v>#NAME?</v>
      </c>
    </row>
    <row r="788" spans="1:16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e">
        <f ca="1">_xlfn.XLOOKUP(C788,Customers!$A$1:$A$1001,Customers!$B$1:$B$1001,,0)</f>
        <v>#NAME?</v>
      </c>
      <c r="G788" s="2" t="e">
        <f ca="1">IF(_xlfn.XLOOKUP(C788,Customers!$A$1:$A$1001,Customers!$C$1:$C$1001,,0)=0,"",_xlfn.XLOOKUP(C788,Customers!$A$1:$A$1001,Customers!$C$1:$C$1001,,0))</f>
        <v>#NAME?</v>
      </c>
      <c r="H788" s="2" t="e">
        <f ca="1">_xlfn.XLOOKUP(C788,Customers!$A$1:$A$1001,Customers!$G$1:$G$1001,,0)</f>
        <v>#NAME?</v>
      </c>
      <c r="I788" t="str">
        <f>INDEX(Products!$A$1:$G$49,MATCH(Orders!$D788,Products!$A$1:$A$49,0),MATCH(Orders!I$1,Products!$A$1:$G$1,0))</f>
        <v>Exc</v>
      </c>
      <c r="J788" t="str">
        <f>INDEX(Products!$A$1:$G$49,MATCH(Orders!$D788,Products!$A$1:$A$49,0),MATCH(Orders!J$1,Products!$A$1:$G$1,0))</f>
        <v>D</v>
      </c>
      <c r="K788" s="4">
        <f>INDEX(Products!$A$1:$G$49,MATCH(Orders!$D788,Products!$A$1:$A$49,0),MATCH(Orders!K$1,Products!$A$1:$G$1,0))</f>
        <v>2.5</v>
      </c>
      <c r="L788" s="5">
        <f>INDEX(Products!$A$1:$G$49,MATCH(Orders!$D788,Products!$A$1:$A$49,0),MATCH(Orders!L$1,Products!$A$1:$G$1,0))</f>
        <v>27.945</v>
      </c>
      <c r="M788" s="5">
        <f t="shared" si="36"/>
        <v>27.945</v>
      </c>
      <c r="N788" t="str">
        <f t="shared" si="37"/>
        <v>Excelsa</v>
      </c>
      <c r="O788" t="str">
        <f t="shared" si="38"/>
        <v>Dark</v>
      </c>
      <c r="P788" t="e">
        <f ca="1">_xlfn.XLOOKUP(Orders[[#This Row],[Customer ID]],Customers!$A$1:$A$1001,Customers!$I$1:$I$1001,,0)</f>
        <v>#NAME?</v>
      </c>
    </row>
    <row r="789" spans="1:16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e">
        <f ca="1">_xlfn.XLOOKUP(C789,Customers!$A$1:$A$1001,Customers!$B$1:$B$1001,,0)</f>
        <v>#NAME?</v>
      </c>
      <c r="G789" s="2" t="e">
        <f ca="1">IF(_xlfn.XLOOKUP(C789,Customers!$A$1:$A$1001,Customers!$C$1:$C$1001,,0)=0,"",_xlfn.XLOOKUP(C789,Customers!$A$1:$A$1001,Customers!$C$1:$C$1001,,0))</f>
        <v>#NAME?</v>
      </c>
      <c r="H789" s="2" t="e">
        <f ca="1">_xlfn.XLOOKUP(C789,Customers!$A$1:$A$1001,Customers!$G$1:$G$1001,,0)</f>
        <v>#NAME?</v>
      </c>
      <c r="I789" t="str">
        <f>INDEX(Products!$A$1:$G$49,MATCH(Orders!$D789,Products!$A$1:$A$49,0),MATCH(Orders!I$1,Products!$A$1:$G$1,0))</f>
        <v>Exc</v>
      </c>
      <c r="J789" t="str">
        <f>INDEX(Products!$A$1:$G$49,MATCH(Orders!$D789,Products!$A$1:$A$49,0),MATCH(Orders!J$1,Products!$A$1:$G$1,0))</f>
        <v>M</v>
      </c>
      <c r="K789" s="4">
        <f>INDEX(Products!$A$1:$G$49,MATCH(Orders!$D789,Products!$A$1:$A$49,0),MATCH(Orders!K$1,Products!$A$1:$G$1,0))</f>
        <v>1</v>
      </c>
      <c r="L789" s="5">
        <f>INDEX(Products!$A$1:$G$49,MATCH(Orders!$D789,Products!$A$1:$A$49,0),MATCH(Orders!L$1,Products!$A$1:$G$1,0))</f>
        <v>13.75</v>
      </c>
      <c r="M789" s="5">
        <f t="shared" si="36"/>
        <v>82.5</v>
      </c>
      <c r="N789" t="str">
        <f t="shared" si="37"/>
        <v>Excelsa</v>
      </c>
      <c r="O789" t="str">
        <f t="shared" si="38"/>
        <v>Medium</v>
      </c>
      <c r="P789" t="e">
        <f ca="1">_xlfn.XLOOKUP(Orders[[#This Row],[Customer ID]],Customers!$A$1:$A$1001,Customers!$I$1:$I$1001,,0)</f>
        <v>#NAME?</v>
      </c>
    </row>
    <row r="790" spans="1:16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e">
        <f ca="1">_xlfn.XLOOKUP(C790,Customers!$A$1:$A$1001,Customers!$B$1:$B$1001,,0)</f>
        <v>#NAME?</v>
      </c>
      <c r="G790" s="2" t="e">
        <f ca="1">IF(_xlfn.XLOOKUP(C790,Customers!$A$1:$A$1001,Customers!$C$1:$C$1001,,0)=0,"",_xlfn.XLOOKUP(C790,Customers!$A$1:$A$1001,Customers!$C$1:$C$1001,,0))</f>
        <v>#NAME?</v>
      </c>
      <c r="H790" s="2" t="e">
        <f ca="1">_xlfn.XLOOKUP(C790,Customers!$A$1:$A$1001,Customers!$G$1:$G$1001,,0)</f>
        <v>#NAME?</v>
      </c>
      <c r="I790" t="str">
        <f>INDEX(Products!$A$1:$G$49,MATCH(Orders!$D790,Products!$A$1:$A$49,0),MATCH(Orders!I$1,Products!$A$1:$G$1,0))</f>
        <v>Rob</v>
      </c>
      <c r="J790" t="str">
        <f>INDEX(Products!$A$1:$G$49,MATCH(Orders!$D790,Products!$A$1:$A$49,0),MATCH(Orders!J$1,Products!$A$1:$G$1,0))</f>
        <v>M</v>
      </c>
      <c r="K790" s="4">
        <f>INDEX(Products!$A$1:$G$49,MATCH(Orders!$D790,Products!$A$1:$A$49,0),MATCH(Orders!K$1,Products!$A$1:$G$1,0))</f>
        <v>2.5</v>
      </c>
      <c r="L790" s="5">
        <f>INDEX(Products!$A$1:$G$49,MATCH(Orders!$D790,Products!$A$1:$A$49,0),MATCH(Orders!L$1,Products!$A$1:$G$1,0))</f>
        <v>22.884999999999998</v>
      </c>
      <c r="M790" s="5">
        <f t="shared" si="36"/>
        <v>45.769999999999996</v>
      </c>
      <c r="N790" t="str">
        <f t="shared" si="37"/>
        <v>Robusta</v>
      </c>
      <c r="O790" t="str">
        <f t="shared" si="38"/>
        <v>Medium</v>
      </c>
      <c r="P790" t="e">
        <f ca="1">_xlfn.XLOOKUP(Orders[[#This Row],[Customer ID]],Customers!$A$1:$A$1001,Customers!$I$1:$I$1001,,0)</f>
        <v>#NAME?</v>
      </c>
    </row>
    <row r="791" spans="1:16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e">
        <f ca="1">_xlfn.XLOOKUP(C791,Customers!$A$1:$A$1001,Customers!$B$1:$B$1001,,0)</f>
        <v>#NAME?</v>
      </c>
      <c r="G791" s="2" t="e">
        <f ca="1">IF(_xlfn.XLOOKUP(C791,Customers!$A$1:$A$1001,Customers!$C$1:$C$1001,,0)=0,"",_xlfn.XLOOKUP(C791,Customers!$A$1:$A$1001,Customers!$C$1:$C$1001,,0))</f>
        <v>#NAME?</v>
      </c>
      <c r="H791" s="2" t="e">
        <f ca="1">_xlfn.XLOOKUP(C791,Customers!$A$1:$A$1001,Customers!$G$1:$G$1001,,0)</f>
        <v>#NAME?</v>
      </c>
      <c r="I791" t="str">
        <f>INDEX(Products!$A$1:$G$49,MATCH(Orders!$D791,Products!$A$1:$A$49,0),MATCH(Orders!I$1,Products!$A$1:$G$1,0))</f>
        <v>Ara</v>
      </c>
      <c r="J791" t="str">
        <f>INDEX(Products!$A$1:$G$49,MATCH(Orders!$D791,Products!$A$1:$A$49,0),MATCH(Orders!J$1,Products!$A$1:$G$1,0))</f>
        <v>L</v>
      </c>
      <c r="K791" s="4">
        <f>INDEX(Products!$A$1:$G$49,MATCH(Orders!$D791,Products!$A$1:$A$49,0),MATCH(Orders!K$1,Products!$A$1:$G$1,0))</f>
        <v>1</v>
      </c>
      <c r="L791" s="5">
        <f>INDEX(Products!$A$1:$G$49,MATCH(Orders!$D791,Products!$A$1:$A$49,0),MATCH(Orders!L$1,Products!$A$1:$G$1,0))</f>
        <v>12.95</v>
      </c>
      <c r="M791" s="5">
        <f t="shared" si="36"/>
        <v>77.699999999999989</v>
      </c>
      <c r="N791" t="str">
        <f t="shared" si="37"/>
        <v>Arabica</v>
      </c>
      <c r="O791" t="str">
        <f t="shared" si="38"/>
        <v>Light</v>
      </c>
      <c r="P791" t="e">
        <f ca="1">_xlfn.XLOOKUP(Orders[[#This Row],[Customer ID]],Customers!$A$1:$A$1001,Customers!$I$1:$I$1001,,0)</f>
        <v>#NAME?</v>
      </c>
    </row>
    <row r="792" spans="1:16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e">
        <f ca="1">_xlfn.XLOOKUP(C792,Customers!$A$1:$A$1001,Customers!$B$1:$B$1001,,0)</f>
        <v>#NAME?</v>
      </c>
      <c r="G792" s="2" t="e">
        <f ca="1">IF(_xlfn.XLOOKUP(C792,Customers!$A$1:$A$1001,Customers!$C$1:$C$1001,,0)=0,"",_xlfn.XLOOKUP(C792,Customers!$A$1:$A$1001,Customers!$C$1:$C$1001,,0))</f>
        <v>#NAME?</v>
      </c>
      <c r="H792" s="2" t="e">
        <f ca="1">_xlfn.XLOOKUP(C792,Customers!$A$1:$A$1001,Customers!$G$1:$G$1001,,0)</f>
        <v>#NAME?</v>
      </c>
      <c r="I792" t="str">
        <f>INDEX(Products!$A$1:$G$49,MATCH(Orders!$D792,Products!$A$1:$A$49,0),MATCH(Orders!I$1,Products!$A$1:$G$1,0))</f>
        <v>Ara</v>
      </c>
      <c r="J792" t="str">
        <f>INDEX(Products!$A$1:$G$49,MATCH(Orders!$D792,Products!$A$1:$A$49,0),MATCH(Orders!J$1,Products!$A$1:$G$1,0))</f>
        <v>L</v>
      </c>
      <c r="K792" s="4">
        <f>INDEX(Products!$A$1:$G$49,MATCH(Orders!$D792,Products!$A$1:$A$49,0),MATCH(Orders!K$1,Products!$A$1:$G$1,0))</f>
        <v>0.5</v>
      </c>
      <c r="L792" s="5">
        <f>INDEX(Products!$A$1:$G$49,MATCH(Orders!$D792,Products!$A$1:$A$49,0),MATCH(Orders!L$1,Products!$A$1:$G$1,0))</f>
        <v>7.77</v>
      </c>
      <c r="M792" s="5">
        <f t="shared" si="36"/>
        <v>23.31</v>
      </c>
      <c r="N792" t="str">
        <f t="shared" si="37"/>
        <v>Arabica</v>
      </c>
      <c r="O792" t="str">
        <f t="shared" si="38"/>
        <v>Light</v>
      </c>
      <c r="P792" t="e">
        <f ca="1">_xlfn.XLOOKUP(Orders[[#This Row],[Customer ID]],Customers!$A$1:$A$1001,Customers!$I$1:$I$1001,,0)</f>
        <v>#NAME?</v>
      </c>
    </row>
    <row r="793" spans="1:16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e">
        <f ca="1">_xlfn.XLOOKUP(C793,Customers!$A$1:$A$1001,Customers!$B$1:$B$1001,,0)</f>
        <v>#NAME?</v>
      </c>
      <c r="G793" s="2" t="e">
        <f ca="1">IF(_xlfn.XLOOKUP(C793,Customers!$A$1:$A$1001,Customers!$C$1:$C$1001,,0)=0,"",_xlfn.XLOOKUP(C793,Customers!$A$1:$A$1001,Customers!$C$1:$C$1001,,0))</f>
        <v>#NAME?</v>
      </c>
      <c r="H793" s="2" t="e">
        <f ca="1">_xlfn.XLOOKUP(C793,Customers!$A$1:$A$1001,Customers!$G$1:$G$1001,,0)</f>
        <v>#NAME?</v>
      </c>
      <c r="I793" t="str">
        <f>INDEX(Products!$A$1:$G$49,MATCH(Orders!$D793,Products!$A$1:$A$49,0),MATCH(Orders!I$1,Products!$A$1:$G$1,0))</f>
        <v>Lib</v>
      </c>
      <c r="J793" t="str">
        <f>INDEX(Products!$A$1:$G$49,MATCH(Orders!$D793,Products!$A$1:$A$49,0),MATCH(Orders!J$1,Products!$A$1:$G$1,0))</f>
        <v>L</v>
      </c>
      <c r="K793" s="4">
        <f>INDEX(Products!$A$1:$G$49,MATCH(Orders!$D793,Products!$A$1:$A$49,0),MATCH(Orders!K$1,Products!$A$1:$G$1,0))</f>
        <v>0.2</v>
      </c>
      <c r="L793" s="5">
        <f>INDEX(Products!$A$1:$G$49,MATCH(Orders!$D793,Products!$A$1:$A$49,0),MATCH(Orders!L$1,Products!$A$1:$G$1,0))</f>
        <v>4.7549999999999999</v>
      </c>
      <c r="M793" s="5">
        <f t="shared" si="36"/>
        <v>23.774999999999999</v>
      </c>
      <c r="N793" t="str">
        <f t="shared" si="37"/>
        <v>Liberica</v>
      </c>
      <c r="O793" t="str">
        <f t="shared" si="38"/>
        <v>Light</v>
      </c>
      <c r="P793" t="e">
        <f ca="1">_xlfn.XLOOKUP(Orders[[#This Row],[Customer ID]],Customers!$A$1:$A$1001,Customers!$I$1:$I$1001,,0)</f>
        <v>#NAME?</v>
      </c>
    </row>
    <row r="794" spans="1:16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e">
        <f ca="1">_xlfn.XLOOKUP(C794,Customers!$A$1:$A$1001,Customers!$B$1:$B$1001,,0)</f>
        <v>#NAME?</v>
      </c>
      <c r="G794" s="2" t="e">
        <f ca="1">IF(_xlfn.XLOOKUP(C794,Customers!$A$1:$A$1001,Customers!$C$1:$C$1001,,0)=0,"",_xlfn.XLOOKUP(C794,Customers!$A$1:$A$1001,Customers!$C$1:$C$1001,,0))</f>
        <v>#NAME?</v>
      </c>
      <c r="H794" s="2" t="e">
        <f ca="1">_xlfn.XLOOKUP(C794,Customers!$A$1:$A$1001,Customers!$G$1:$G$1001,,0)</f>
        <v>#NAME?</v>
      </c>
      <c r="I794" t="str">
        <f>INDEX(Products!$A$1:$G$49,MATCH(Orders!$D794,Products!$A$1:$A$49,0),MATCH(Orders!I$1,Products!$A$1:$G$1,0))</f>
        <v>Lib</v>
      </c>
      <c r="J794" t="str">
        <f>INDEX(Products!$A$1:$G$49,MATCH(Orders!$D794,Products!$A$1:$A$49,0),MATCH(Orders!J$1,Products!$A$1:$G$1,0))</f>
        <v>M</v>
      </c>
      <c r="K794" s="4">
        <f>INDEX(Products!$A$1:$G$49,MATCH(Orders!$D794,Products!$A$1:$A$49,0),MATCH(Orders!K$1,Products!$A$1:$G$1,0))</f>
        <v>0.5</v>
      </c>
      <c r="L794" s="5">
        <f>INDEX(Products!$A$1:$G$49,MATCH(Orders!$D794,Products!$A$1:$A$49,0),MATCH(Orders!L$1,Products!$A$1:$G$1,0))</f>
        <v>8.73</v>
      </c>
      <c r="M794" s="5">
        <f t="shared" si="36"/>
        <v>52.38</v>
      </c>
      <c r="N794" t="str">
        <f t="shared" si="37"/>
        <v>Liberica</v>
      </c>
      <c r="O794" t="str">
        <f t="shared" si="38"/>
        <v>Medium</v>
      </c>
      <c r="P794" t="e">
        <f ca="1">_xlfn.XLOOKUP(Orders[[#This Row],[Customer ID]],Customers!$A$1:$A$1001,Customers!$I$1:$I$1001,,0)</f>
        <v>#NAME?</v>
      </c>
    </row>
    <row r="795" spans="1:16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e">
        <f ca="1">_xlfn.XLOOKUP(C795,Customers!$A$1:$A$1001,Customers!$B$1:$B$1001,,0)</f>
        <v>#NAME?</v>
      </c>
      <c r="G795" s="2" t="e">
        <f ca="1">IF(_xlfn.XLOOKUP(C795,Customers!$A$1:$A$1001,Customers!$C$1:$C$1001,,0)=0,"",_xlfn.XLOOKUP(C795,Customers!$A$1:$A$1001,Customers!$C$1:$C$1001,,0))</f>
        <v>#NAME?</v>
      </c>
      <c r="H795" s="2" t="e">
        <f ca="1">_xlfn.XLOOKUP(C795,Customers!$A$1:$A$1001,Customers!$G$1:$G$1001,,0)</f>
        <v>#NAME?</v>
      </c>
      <c r="I795" t="str">
        <f>INDEX(Products!$A$1:$G$49,MATCH(Orders!$D795,Products!$A$1:$A$49,0),MATCH(Orders!I$1,Products!$A$1:$G$1,0))</f>
        <v>Rob</v>
      </c>
      <c r="J795" t="str">
        <f>INDEX(Products!$A$1:$G$49,MATCH(Orders!$D795,Products!$A$1:$A$49,0),MATCH(Orders!J$1,Products!$A$1:$G$1,0))</f>
        <v>L</v>
      </c>
      <c r="K795" s="4">
        <f>INDEX(Products!$A$1:$G$49,MATCH(Orders!$D795,Products!$A$1:$A$49,0),MATCH(Orders!K$1,Products!$A$1:$G$1,0))</f>
        <v>0.2</v>
      </c>
      <c r="L795" s="5">
        <f>INDEX(Products!$A$1:$G$49,MATCH(Orders!$D795,Products!$A$1:$A$49,0),MATCH(Orders!L$1,Products!$A$1:$G$1,0))</f>
        <v>3.5849999999999995</v>
      </c>
      <c r="M795" s="5">
        <f t="shared" si="36"/>
        <v>17.924999999999997</v>
      </c>
      <c r="N795" t="str">
        <f t="shared" si="37"/>
        <v>Robusta</v>
      </c>
      <c r="O795" t="str">
        <f t="shared" si="38"/>
        <v>Light</v>
      </c>
      <c r="P795" t="e">
        <f ca="1">_xlfn.XLOOKUP(Orders[[#This Row],[Customer ID]],Customers!$A$1:$A$1001,Customers!$I$1:$I$1001,,0)</f>
        <v>#NAME?</v>
      </c>
    </row>
    <row r="796" spans="1:16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e">
        <f ca="1">_xlfn.XLOOKUP(C796,Customers!$A$1:$A$1001,Customers!$B$1:$B$1001,,0)</f>
        <v>#NAME?</v>
      </c>
      <c r="G796" s="2" t="e">
        <f ca="1">IF(_xlfn.XLOOKUP(C796,Customers!$A$1:$A$1001,Customers!$C$1:$C$1001,,0)=0,"",_xlfn.XLOOKUP(C796,Customers!$A$1:$A$1001,Customers!$C$1:$C$1001,,0))</f>
        <v>#NAME?</v>
      </c>
      <c r="H796" s="2" t="e">
        <f ca="1">_xlfn.XLOOKUP(C796,Customers!$A$1:$A$1001,Customers!$G$1:$G$1001,,0)</f>
        <v>#NAME?</v>
      </c>
      <c r="I796" t="str">
        <f>INDEX(Products!$A$1:$G$49,MATCH(Orders!$D796,Products!$A$1:$A$49,0),MATCH(Orders!I$1,Products!$A$1:$G$1,0))</f>
        <v>Ara</v>
      </c>
      <c r="J796" t="str">
        <f>INDEX(Products!$A$1:$G$49,MATCH(Orders!$D796,Products!$A$1:$A$49,0),MATCH(Orders!J$1,Products!$A$1:$G$1,0))</f>
        <v>L</v>
      </c>
      <c r="K796" s="4">
        <f>INDEX(Products!$A$1:$G$49,MATCH(Orders!$D796,Products!$A$1:$A$49,0),MATCH(Orders!K$1,Products!$A$1:$G$1,0))</f>
        <v>2.5</v>
      </c>
      <c r="L796" s="5">
        <f>INDEX(Products!$A$1:$G$49,MATCH(Orders!$D796,Products!$A$1:$A$49,0),MATCH(Orders!L$1,Products!$A$1:$G$1,0))</f>
        <v>29.784999999999997</v>
      </c>
      <c r="M796" s="5">
        <f t="shared" si="36"/>
        <v>148.92499999999998</v>
      </c>
      <c r="N796" t="str">
        <f t="shared" si="37"/>
        <v>Arabica</v>
      </c>
      <c r="O796" t="str">
        <f t="shared" si="38"/>
        <v>Light</v>
      </c>
      <c r="P796" t="e">
        <f ca="1">_xlfn.XLOOKUP(Orders[[#This Row],[Customer ID]],Customers!$A$1:$A$1001,Customers!$I$1:$I$1001,,0)</f>
        <v>#NAME?</v>
      </c>
    </row>
    <row r="797" spans="1:16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e">
        <f ca="1">_xlfn.XLOOKUP(C797,Customers!$A$1:$A$1001,Customers!$B$1:$B$1001,,0)</f>
        <v>#NAME?</v>
      </c>
      <c r="G797" s="2" t="e">
        <f ca="1">IF(_xlfn.XLOOKUP(C797,Customers!$A$1:$A$1001,Customers!$C$1:$C$1001,,0)=0,"",_xlfn.XLOOKUP(C797,Customers!$A$1:$A$1001,Customers!$C$1:$C$1001,,0))</f>
        <v>#NAME?</v>
      </c>
      <c r="H797" s="2" t="e">
        <f ca="1">_xlfn.XLOOKUP(C797,Customers!$A$1:$A$1001,Customers!$G$1:$G$1001,,0)</f>
        <v>#NAME?</v>
      </c>
      <c r="I797" t="str">
        <f>INDEX(Products!$A$1:$G$49,MATCH(Orders!$D797,Products!$A$1:$A$49,0),MATCH(Orders!I$1,Products!$A$1:$G$1,0))</f>
        <v>Rob</v>
      </c>
      <c r="J797" t="str">
        <f>INDEX(Products!$A$1:$G$49,MATCH(Orders!$D797,Products!$A$1:$A$49,0),MATCH(Orders!J$1,Products!$A$1:$G$1,0))</f>
        <v>L</v>
      </c>
      <c r="K797" s="4">
        <f>INDEX(Products!$A$1:$G$49,MATCH(Orders!$D797,Products!$A$1:$A$49,0),MATCH(Orders!K$1,Products!$A$1:$G$1,0))</f>
        <v>0.5</v>
      </c>
      <c r="L797" s="5">
        <f>INDEX(Products!$A$1:$G$49,MATCH(Orders!$D797,Products!$A$1:$A$49,0),MATCH(Orders!L$1,Products!$A$1:$G$1,0))</f>
        <v>7.169999999999999</v>
      </c>
      <c r="M797" s="5">
        <f t="shared" si="36"/>
        <v>28.679999999999996</v>
      </c>
      <c r="N797" t="str">
        <f t="shared" si="37"/>
        <v>Robusta</v>
      </c>
      <c r="O797" t="str">
        <f t="shared" si="38"/>
        <v>Light</v>
      </c>
      <c r="P797" t="e">
        <f ca="1">_xlfn.XLOOKUP(Orders[[#This Row],[Customer ID]],Customers!$A$1:$A$1001,Customers!$I$1:$I$1001,,0)</f>
        <v>#NAME?</v>
      </c>
    </row>
    <row r="798" spans="1:16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e">
        <f ca="1">_xlfn.XLOOKUP(C798,Customers!$A$1:$A$1001,Customers!$B$1:$B$1001,,0)</f>
        <v>#NAME?</v>
      </c>
      <c r="G798" s="2" t="e">
        <f ca="1">IF(_xlfn.XLOOKUP(C798,Customers!$A$1:$A$1001,Customers!$C$1:$C$1001,,0)=0,"",_xlfn.XLOOKUP(C798,Customers!$A$1:$A$1001,Customers!$C$1:$C$1001,,0))</f>
        <v>#NAME?</v>
      </c>
      <c r="H798" s="2" t="e">
        <f ca="1">_xlfn.XLOOKUP(C798,Customers!$A$1:$A$1001,Customers!$G$1:$G$1001,,0)</f>
        <v>#NAME?</v>
      </c>
      <c r="I798" t="str">
        <f>INDEX(Products!$A$1:$G$49,MATCH(Orders!$D798,Products!$A$1:$A$49,0),MATCH(Orders!I$1,Products!$A$1:$G$1,0))</f>
        <v>Lib</v>
      </c>
      <c r="J798" t="str">
        <f>INDEX(Products!$A$1:$G$49,MATCH(Orders!$D798,Products!$A$1:$A$49,0),MATCH(Orders!J$1,Products!$A$1:$G$1,0))</f>
        <v>L</v>
      </c>
      <c r="K798" s="4">
        <f>INDEX(Products!$A$1:$G$49,MATCH(Orders!$D798,Products!$A$1:$A$49,0),MATCH(Orders!K$1,Products!$A$1:$G$1,0))</f>
        <v>0.5</v>
      </c>
      <c r="L798" s="5">
        <f>INDEX(Products!$A$1:$G$49,MATCH(Orders!$D798,Products!$A$1:$A$49,0),MATCH(Orders!L$1,Products!$A$1:$G$1,0))</f>
        <v>9.51</v>
      </c>
      <c r="M798" s="5">
        <f t="shared" si="36"/>
        <v>9.51</v>
      </c>
      <c r="N798" t="str">
        <f t="shared" si="37"/>
        <v>Liberica</v>
      </c>
      <c r="O798" t="str">
        <f t="shared" si="38"/>
        <v>Light</v>
      </c>
      <c r="P798" t="e">
        <f ca="1">_xlfn.XLOOKUP(Orders[[#This Row],[Customer ID]],Customers!$A$1:$A$1001,Customers!$I$1:$I$1001,,0)</f>
        <v>#NAME?</v>
      </c>
    </row>
    <row r="799" spans="1:16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e">
        <f ca="1">_xlfn.XLOOKUP(C799,Customers!$A$1:$A$1001,Customers!$B$1:$B$1001,,0)</f>
        <v>#NAME?</v>
      </c>
      <c r="G799" s="2" t="e">
        <f ca="1">IF(_xlfn.XLOOKUP(C799,Customers!$A$1:$A$1001,Customers!$C$1:$C$1001,,0)=0,"",_xlfn.XLOOKUP(C799,Customers!$A$1:$A$1001,Customers!$C$1:$C$1001,,0))</f>
        <v>#NAME?</v>
      </c>
      <c r="H799" s="2" t="e">
        <f ca="1">_xlfn.XLOOKUP(C799,Customers!$A$1:$A$1001,Customers!$G$1:$G$1001,,0)</f>
        <v>#NAME?</v>
      </c>
      <c r="I799" t="str">
        <f>INDEX(Products!$A$1:$G$49,MATCH(Orders!$D799,Products!$A$1:$A$49,0),MATCH(Orders!I$1,Products!$A$1:$G$1,0))</f>
        <v>Ara</v>
      </c>
      <c r="J799" t="str">
        <f>INDEX(Products!$A$1:$G$49,MATCH(Orders!$D799,Products!$A$1:$A$49,0),MATCH(Orders!J$1,Products!$A$1:$G$1,0))</f>
        <v>L</v>
      </c>
      <c r="K799" s="4">
        <f>INDEX(Products!$A$1:$G$49,MATCH(Orders!$D799,Products!$A$1:$A$49,0),MATCH(Orders!K$1,Products!$A$1:$G$1,0))</f>
        <v>0.5</v>
      </c>
      <c r="L799" s="5">
        <f>INDEX(Products!$A$1:$G$49,MATCH(Orders!$D799,Products!$A$1:$A$49,0),MATCH(Orders!L$1,Products!$A$1:$G$1,0))</f>
        <v>7.77</v>
      </c>
      <c r="M799" s="5">
        <f t="shared" si="36"/>
        <v>31.08</v>
      </c>
      <c r="N799" t="str">
        <f t="shared" si="37"/>
        <v>Arabica</v>
      </c>
      <c r="O799" t="str">
        <f t="shared" si="38"/>
        <v>Light</v>
      </c>
      <c r="P799" t="e">
        <f ca="1">_xlfn.XLOOKUP(Orders[[#This Row],[Customer ID]],Customers!$A$1:$A$1001,Customers!$I$1:$I$1001,,0)</f>
        <v>#NAME?</v>
      </c>
    </row>
    <row r="800" spans="1:16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e">
        <f ca="1">_xlfn.XLOOKUP(C800,Customers!$A$1:$A$1001,Customers!$B$1:$B$1001,,0)</f>
        <v>#NAME?</v>
      </c>
      <c r="G800" s="2" t="e">
        <f ca="1">IF(_xlfn.XLOOKUP(C800,Customers!$A$1:$A$1001,Customers!$C$1:$C$1001,,0)=0,"",_xlfn.XLOOKUP(C800,Customers!$A$1:$A$1001,Customers!$C$1:$C$1001,,0))</f>
        <v>#NAME?</v>
      </c>
      <c r="H800" s="2" t="e">
        <f ca="1">_xlfn.XLOOKUP(C800,Customers!$A$1:$A$1001,Customers!$G$1:$G$1001,,0)</f>
        <v>#NAME?</v>
      </c>
      <c r="I800" t="str">
        <f>INDEX(Products!$A$1:$G$49,MATCH(Orders!$D800,Products!$A$1:$A$49,0),MATCH(Orders!I$1,Products!$A$1:$G$1,0))</f>
        <v>Rob</v>
      </c>
      <c r="J800" t="str">
        <f>INDEX(Products!$A$1:$G$49,MATCH(Orders!$D800,Products!$A$1:$A$49,0),MATCH(Orders!J$1,Products!$A$1:$G$1,0))</f>
        <v>D</v>
      </c>
      <c r="K800" s="4">
        <f>INDEX(Products!$A$1:$G$49,MATCH(Orders!$D800,Products!$A$1:$A$49,0),MATCH(Orders!K$1,Products!$A$1:$G$1,0))</f>
        <v>0.2</v>
      </c>
      <c r="L800" s="5">
        <f>INDEX(Products!$A$1:$G$49,MATCH(Orders!$D800,Products!$A$1:$A$49,0),MATCH(Orders!L$1,Products!$A$1:$G$1,0))</f>
        <v>2.6849999999999996</v>
      </c>
      <c r="M800" s="5">
        <f t="shared" si="36"/>
        <v>8.0549999999999997</v>
      </c>
      <c r="N800" t="str">
        <f t="shared" si="37"/>
        <v>Robusta</v>
      </c>
      <c r="O800" t="str">
        <f t="shared" si="38"/>
        <v>Dark</v>
      </c>
      <c r="P800" t="e">
        <f ca="1">_xlfn.XLOOKUP(Orders[[#This Row],[Customer ID]],Customers!$A$1:$A$1001,Customers!$I$1:$I$1001,,0)</f>
        <v>#NAME?</v>
      </c>
    </row>
    <row r="801" spans="1:16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e">
        <f ca="1">_xlfn.XLOOKUP(C801,Customers!$A$1:$A$1001,Customers!$B$1:$B$1001,,0)</f>
        <v>#NAME?</v>
      </c>
      <c r="G801" s="2" t="e">
        <f ca="1">IF(_xlfn.XLOOKUP(C801,Customers!$A$1:$A$1001,Customers!$C$1:$C$1001,,0)=0,"",_xlfn.XLOOKUP(C801,Customers!$A$1:$A$1001,Customers!$C$1:$C$1001,,0))</f>
        <v>#NAME?</v>
      </c>
      <c r="H801" s="2" t="e">
        <f ca="1">_xlfn.XLOOKUP(C801,Customers!$A$1:$A$1001,Customers!$G$1:$G$1001,,0)</f>
        <v>#NAME?</v>
      </c>
      <c r="I801" t="str">
        <f>INDEX(Products!$A$1:$G$49,MATCH(Orders!$D801,Products!$A$1:$A$49,0),MATCH(Orders!I$1,Products!$A$1:$G$1,0))</f>
        <v>Exc</v>
      </c>
      <c r="J801" t="str">
        <f>INDEX(Products!$A$1:$G$49,MATCH(Orders!$D801,Products!$A$1:$A$49,0),MATCH(Orders!J$1,Products!$A$1:$G$1,0))</f>
        <v>D</v>
      </c>
      <c r="K801" s="4">
        <f>INDEX(Products!$A$1:$G$49,MATCH(Orders!$D801,Products!$A$1:$A$49,0),MATCH(Orders!K$1,Products!$A$1:$G$1,0))</f>
        <v>1</v>
      </c>
      <c r="L801" s="5">
        <f>INDEX(Products!$A$1:$G$49,MATCH(Orders!$D801,Products!$A$1:$A$49,0),MATCH(Orders!L$1,Products!$A$1:$G$1,0))</f>
        <v>12.15</v>
      </c>
      <c r="M801" s="5">
        <f t="shared" si="36"/>
        <v>36.450000000000003</v>
      </c>
      <c r="N801" t="str">
        <f t="shared" si="37"/>
        <v>Excelsa</v>
      </c>
      <c r="O801" t="str">
        <f t="shared" si="38"/>
        <v>Dark</v>
      </c>
      <c r="P801" t="e">
        <f ca="1">_xlfn.XLOOKUP(Orders[[#This Row],[Customer ID]],Customers!$A$1:$A$1001,Customers!$I$1:$I$1001,,0)</f>
        <v>#NAME?</v>
      </c>
    </row>
    <row r="802" spans="1:16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e">
        <f ca="1">_xlfn.XLOOKUP(C802,Customers!$A$1:$A$1001,Customers!$B$1:$B$1001,,0)</f>
        <v>#NAME?</v>
      </c>
      <c r="G802" s="2" t="e">
        <f ca="1">IF(_xlfn.XLOOKUP(C802,Customers!$A$1:$A$1001,Customers!$C$1:$C$1001,,0)=0,"",_xlfn.XLOOKUP(C802,Customers!$A$1:$A$1001,Customers!$C$1:$C$1001,,0))</f>
        <v>#NAME?</v>
      </c>
      <c r="H802" s="2" t="e">
        <f ca="1">_xlfn.XLOOKUP(C802,Customers!$A$1:$A$1001,Customers!$G$1:$G$1001,,0)</f>
        <v>#NAME?</v>
      </c>
      <c r="I802" t="str">
        <f>INDEX(Products!$A$1:$G$49,MATCH(Orders!$D802,Products!$A$1:$A$49,0),MATCH(Orders!I$1,Products!$A$1:$G$1,0))</f>
        <v>Rob</v>
      </c>
      <c r="J802" t="str">
        <f>INDEX(Products!$A$1:$G$49,MATCH(Orders!$D802,Products!$A$1:$A$49,0),MATCH(Orders!J$1,Products!$A$1:$G$1,0))</f>
        <v>D</v>
      </c>
      <c r="K802" s="4">
        <f>INDEX(Products!$A$1:$G$49,MATCH(Orders!$D802,Products!$A$1:$A$49,0),MATCH(Orders!K$1,Products!$A$1:$G$1,0))</f>
        <v>0.2</v>
      </c>
      <c r="L802" s="5">
        <f>INDEX(Products!$A$1:$G$49,MATCH(Orders!$D802,Products!$A$1:$A$49,0),MATCH(Orders!L$1,Products!$A$1:$G$1,0))</f>
        <v>2.6849999999999996</v>
      </c>
      <c r="M802" s="5">
        <f t="shared" si="36"/>
        <v>16.11</v>
      </c>
      <c r="N802" t="str">
        <f t="shared" si="37"/>
        <v>Robusta</v>
      </c>
      <c r="O802" t="str">
        <f t="shared" si="38"/>
        <v>Dark</v>
      </c>
      <c r="P802" t="e">
        <f ca="1">_xlfn.XLOOKUP(Orders[[#This Row],[Customer ID]],Customers!$A$1:$A$1001,Customers!$I$1:$I$1001,,0)</f>
        <v>#NAME?</v>
      </c>
    </row>
    <row r="803" spans="1:16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e">
        <f ca="1">_xlfn.XLOOKUP(C803,Customers!$A$1:$A$1001,Customers!$B$1:$B$1001,,0)</f>
        <v>#NAME?</v>
      </c>
      <c r="G803" s="2" t="e">
        <f ca="1">IF(_xlfn.XLOOKUP(C803,Customers!$A$1:$A$1001,Customers!$C$1:$C$1001,,0)=0,"",_xlfn.XLOOKUP(C803,Customers!$A$1:$A$1001,Customers!$C$1:$C$1001,,0))</f>
        <v>#NAME?</v>
      </c>
      <c r="H803" s="2" t="e">
        <f ca="1">_xlfn.XLOOKUP(C803,Customers!$A$1:$A$1001,Customers!$G$1:$G$1001,,0)</f>
        <v>#NAME?</v>
      </c>
      <c r="I803" t="str">
        <f>INDEX(Products!$A$1:$G$49,MATCH(Orders!$D803,Products!$A$1:$A$49,0),MATCH(Orders!I$1,Products!$A$1:$G$1,0))</f>
        <v>Rob</v>
      </c>
      <c r="J803" t="str">
        <f>INDEX(Products!$A$1:$G$49,MATCH(Orders!$D803,Products!$A$1:$A$49,0),MATCH(Orders!J$1,Products!$A$1:$G$1,0))</f>
        <v>D</v>
      </c>
      <c r="K803" s="4">
        <f>INDEX(Products!$A$1:$G$49,MATCH(Orders!$D803,Products!$A$1:$A$49,0),MATCH(Orders!K$1,Products!$A$1:$G$1,0))</f>
        <v>2.5</v>
      </c>
      <c r="L803" s="5">
        <f>INDEX(Products!$A$1:$G$49,MATCH(Orders!$D803,Products!$A$1:$A$49,0),MATCH(Orders!L$1,Products!$A$1:$G$1,0))</f>
        <v>20.584999999999997</v>
      </c>
      <c r="M803" s="5">
        <f t="shared" si="36"/>
        <v>41.169999999999995</v>
      </c>
      <c r="N803" t="str">
        <f t="shared" si="37"/>
        <v>Robusta</v>
      </c>
      <c r="O803" t="str">
        <f t="shared" si="38"/>
        <v>Dark</v>
      </c>
      <c r="P803" t="e">
        <f ca="1">_xlfn.XLOOKUP(Orders[[#This Row],[Customer ID]],Customers!$A$1:$A$1001,Customers!$I$1:$I$1001,,0)</f>
        <v>#NAME?</v>
      </c>
    </row>
    <row r="804" spans="1:16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e">
        <f ca="1">_xlfn.XLOOKUP(C804,Customers!$A$1:$A$1001,Customers!$B$1:$B$1001,,0)</f>
        <v>#NAME?</v>
      </c>
      <c r="G804" s="2" t="e">
        <f ca="1">IF(_xlfn.XLOOKUP(C804,Customers!$A$1:$A$1001,Customers!$C$1:$C$1001,,0)=0,"",_xlfn.XLOOKUP(C804,Customers!$A$1:$A$1001,Customers!$C$1:$C$1001,,0))</f>
        <v>#NAME?</v>
      </c>
      <c r="H804" s="2" t="e">
        <f ca="1">_xlfn.XLOOKUP(C804,Customers!$A$1:$A$1001,Customers!$G$1:$G$1001,,0)</f>
        <v>#NAME?</v>
      </c>
      <c r="I804" t="str">
        <f>INDEX(Products!$A$1:$G$49,MATCH(Orders!$D804,Products!$A$1:$A$49,0),MATCH(Orders!I$1,Products!$A$1:$G$1,0))</f>
        <v>Rob</v>
      </c>
      <c r="J804" t="str">
        <f>INDEX(Products!$A$1:$G$49,MATCH(Orders!$D804,Products!$A$1:$A$49,0),MATCH(Orders!J$1,Products!$A$1:$G$1,0))</f>
        <v>D</v>
      </c>
      <c r="K804" s="4">
        <f>INDEX(Products!$A$1:$G$49,MATCH(Orders!$D804,Products!$A$1:$A$49,0),MATCH(Orders!K$1,Products!$A$1:$G$1,0))</f>
        <v>0.2</v>
      </c>
      <c r="L804" s="5">
        <f>INDEX(Products!$A$1:$G$49,MATCH(Orders!$D804,Products!$A$1:$A$49,0),MATCH(Orders!L$1,Products!$A$1:$G$1,0))</f>
        <v>2.6849999999999996</v>
      </c>
      <c r="M804" s="5">
        <f t="shared" si="36"/>
        <v>10.739999999999998</v>
      </c>
      <c r="N804" t="str">
        <f t="shared" si="37"/>
        <v>Robusta</v>
      </c>
      <c r="O804" t="str">
        <f t="shared" si="38"/>
        <v>Dark</v>
      </c>
      <c r="P804" t="e">
        <f ca="1">_xlfn.XLOOKUP(Orders[[#This Row],[Customer ID]],Customers!$A$1:$A$1001,Customers!$I$1:$I$1001,,0)</f>
        <v>#NAME?</v>
      </c>
    </row>
    <row r="805" spans="1:16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e">
        <f ca="1">_xlfn.XLOOKUP(C805,Customers!$A$1:$A$1001,Customers!$B$1:$B$1001,,0)</f>
        <v>#NAME?</v>
      </c>
      <c r="G805" s="2" t="e">
        <f ca="1">IF(_xlfn.XLOOKUP(C805,Customers!$A$1:$A$1001,Customers!$C$1:$C$1001,,0)=0,"",_xlfn.XLOOKUP(C805,Customers!$A$1:$A$1001,Customers!$C$1:$C$1001,,0))</f>
        <v>#NAME?</v>
      </c>
      <c r="H805" s="2" t="e">
        <f ca="1">_xlfn.XLOOKUP(C805,Customers!$A$1:$A$1001,Customers!$G$1:$G$1001,,0)</f>
        <v>#NAME?</v>
      </c>
      <c r="I805" t="str">
        <f>INDEX(Products!$A$1:$G$49,MATCH(Orders!$D805,Products!$A$1:$A$49,0),MATCH(Orders!I$1,Products!$A$1:$G$1,0))</f>
        <v>Exc</v>
      </c>
      <c r="J805" t="str">
        <f>INDEX(Products!$A$1:$G$49,MATCH(Orders!$D805,Products!$A$1:$A$49,0),MATCH(Orders!J$1,Products!$A$1:$G$1,0))</f>
        <v>M</v>
      </c>
      <c r="K805" s="4">
        <f>INDEX(Products!$A$1:$G$49,MATCH(Orders!$D805,Products!$A$1:$A$49,0),MATCH(Orders!K$1,Products!$A$1:$G$1,0))</f>
        <v>2.5</v>
      </c>
      <c r="L805" s="5">
        <f>INDEX(Products!$A$1:$G$49,MATCH(Orders!$D805,Products!$A$1:$A$49,0),MATCH(Orders!L$1,Products!$A$1:$G$1,0))</f>
        <v>31.624999999999996</v>
      </c>
      <c r="M805" s="5">
        <f t="shared" si="36"/>
        <v>126.49999999999999</v>
      </c>
      <c r="N805" t="str">
        <f t="shared" si="37"/>
        <v>Excelsa</v>
      </c>
      <c r="O805" t="str">
        <f t="shared" si="38"/>
        <v>Medium</v>
      </c>
      <c r="P805" t="e">
        <f ca="1">_xlfn.XLOOKUP(Orders[[#This Row],[Customer ID]],Customers!$A$1:$A$1001,Customers!$I$1:$I$1001,,0)</f>
        <v>#NAME?</v>
      </c>
    </row>
    <row r="806" spans="1:16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e">
        <f ca="1">_xlfn.XLOOKUP(C806,Customers!$A$1:$A$1001,Customers!$B$1:$B$1001,,0)</f>
        <v>#NAME?</v>
      </c>
      <c r="G806" s="2" t="e">
        <f ca="1">IF(_xlfn.XLOOKUP(C806,Customers!$A$1:$A$1001,Customers!$C$1:$C$1001,,0)=0,"",_xlfn.XLOOKUP(C806,Customers!$A$1:$A$1001,Customers!$C$1:$C$1001,,0))</f>
        <v>#NAME?</v>
      </c>
      <c r="H806" s="2" t="e">
        <f ca="1">_xlfn.XLOOKUP(C806,Customers!$A$1:$A$1001,Customers!$G$1:$G$1001,,0)</f>
        <v>#NAME?</v>
      </c>
      <c r="I806" t="str">
        <f>INDEX(Products!$A$1:$G$49,MATCH(Orders!$D806,Products!$A$1:$A$49,0),MATCH(Orders!I$1,Products!$A$1:$G$1,0))</f>
        <v>Rob</v>
      </c>
      <c r="J806" t="str">
        <f>INDEX(Products!$A$1:$G$49,MATCH(Orders!$D806,Products!$A$1:$A$49,0),MATCH(Orders!J$1,Products!$A$1:$G$1,0))</f>
        <v>L</v>
      </c>
      <c r="K806" s="4">
        <f>INDEX(Products!$A$1:$G$49,MATCH(Orders!$D806,Products!$A$1:$A$49,0),MATCH(Orders!K$1,Products!$A$1:$G$1,0))</f>
        <v>1</v>
      </c>
      <c r="L806" s="5">
        <f>INDEX(Products!$A$1:$G$49,MATCH(Orders!$D806,Products!$A$1:$A$49,0),MATCH(Orders!L$1,Products!$A$1:$G$1,0))</f>
        <v>11.95</v>
      </c>
      <c r="M806" s="5">
        <f t="shared" si="36"/>
        <v>23.9</v>
      </c>
      <c r="N806" t="str">
        <f t="shared" si="37"/>
        <v>Robusta</v>
      </c>
      <c r="O806" t="str">
        <f t="shared" si="38"/>
        <v>Light</v>
      </c>
      <c r="P806" t="e">
        <f ca="1">_xlfn.XLOOKUP(Orders[[#This Row],[Customer ID]],Customers!$A$1:$A$1001,Customers!$I$1:$I$1001,,0)</f>
        <v>#NAME?</v>
      </c>
    </row>
    <row r="807" spans="1:16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e">
        <f ca="1">_xlfn.XLOOKUP(C807,Customers!$A$1:$A$1001,Customers!$B$1:$B$1001,,0)</f>
        <v>#NAME?</v>
      </c>
      <c r="G807" s="2" t="e">
        <f ca="1">IF(_xlfn.XLOOKUP(C807,Customers!$A$1:$A$1001,Customers!$C$1:$C$1001,,0)=0,"",_xlfn.XLOOKUP(C807,Customers!$A$1:$A$1001,Customers!$C$1:$C$1001,,0))</f>
        <v>#NAME?</v>
      </c>
      <c r="H807" s="2" t="e">
        <f ca="1">_xlfn.XLOOKUP(C807,Customers!$A$1:$A$1001,Customers!$G$1:$G$1001,,0)</f>
        <v>#NAME?</v>
      </c>
      <c r="I807" t="str">
        <f>INDEX(Products!$A$1:$G$49,MATCH(Orders!$D807,Products!$A$1:$A$49,0),MATCH(Orders!I$1,Products!$A$1:$G$1,0))</f>
        <v>Rob</v>
      </c>
      <c r="J807" t="str">
        <f>INDEX(Products!$A$1:$G$49,MATCH(Orders!$D807,Products!$A$1:$A$49,0),MATCH(Orders!J$1,Products!$A$1:$G$1,0))</f>
        <v>M</v>
      </c>
      <c r="K807" s="4">
        <f>INDEX(Products!$A$1:$G$49,MATCH(Orders!$D807,Products!$A$1:$A$49,0),MATCH(Orders!K$1,Products!$A$1:$G$1,0))</f>
        <v>0.5</v>
      </c>
      <c r="L807" s="5">
        <f>INDEX(Products!$A$1:$G$49,MATCH(Orders!$D807,Products!$A$1:$A$49,0),MATCH(Orders!L$1,Products!$A$1:$G$1,0))</f>
        <v>5.97</v>
      </c>
      <c r="M807" s="5">
        <f t="shared" si="36"/>
        <v>5.97</v>
      </c>
      <c r="N807" t="str">
        <f t="shared" si="37"/>
        <v>Robusta</v>
      </c>
      <c r="O807" t="str">
        <f t="shared" si="38"/>
        <v>Medium</v>
      </c>
      <c r="P807" t="e">
        <f ca="1">_xlfn.XLOOKUP(Orders[[#This Row],[Customer ID]],Customers!$A$1:$A$1001,Customers!$I$1:$I$1001,,0)</f>
        <v>#NAME?</v>
      </c>
    </row>
    <row r="808" spans="1:16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e">
        <f ca="1">_xlfn.XLOOKUP(C808,Customers!$A$1:$A$1001,Customers!$B$1:$B$1001,,0)</f>
        <v>#NAME?</v>
      </c>
      <c r="G808" s="2" t="e">
        <f ca="1">IF(_xlfn.XLOOKUP(C808,Customers!$A$1:$A$1001,Customers!$C$1:$C$1001,,0)=0,"",_xlfn.XLOOKUP(C808,Customers!$A$1:$A$1001,Customers!$C$1:$C$1001,,0))</f>
        <v>#NAME?</v>
      </c>
      <c r="H808" s="2" t="e">
        <f ca="1">_xlfn.XLOOKUP(C808,Customers!$A$1:$A$1001,Customers!$G$1:$G$1001,,0)</f>
        <v>#NAME?</v>
      </c>
      <c r="I808" t="str">
        <f>INDEX(Products!$A$1:$G$49,MATCH(Orders!$D808,Products!$A$1:$A$49,0),MATCH(Orders!I$1,Products!$A$1:$G$1,0))</f>
        <v>Lib</v>
      </c>
      <c r="J808" t="str">
        <f>INDEX(Products!$A$1:$G$49,MATCH(Orders!$D808,Products!$A$1:$A$49,0),MATCH(Orders!J$1,Products!$A$1:$G$1,0))</f>
        <v>D</v>
      </c>
      <c r="K808" s="4">
        <f>INDEX(Products!$A$1:$G$49,MATCH(Orders!$D808,Products!$A$1:$A$49,0),MATCH(Orders!K$1,Products!$A$1:$G$1,0))</f>
        <v>0.2</v>
      </c>
      <c r="L808" s="5">
        <f>INDEX(Products!$A$1:$G$49,MATCH(Orders!$D808,Products!$A$1:$A$49,0),MATCH(Orders!L$1,Products!$A$1:$G$1,0))</f>
        <v>3.8849999999999998</v>
      </c>
      <c r="M808" s="5">
        <f t="shared" si="36"/>
        <v>7.77</v>
      </c>
      <c r="N808" t="str">
        <f t="shared" si="37"/>
        <v>Liberica</v>
      </c>
      <c r="O808" t="str">
        <f t="shared" si="38"/>
        <v>Dark</v>
      </c>
      <c r="P808" t="e">
        <f ca="1">_xlfn.XLOOKUP(Orders[[#This Row],[Customer ID]],Customers!$A$1:$A$1001,Customers!$I$1:$I$1001,,0)</f>
        <v>#NAME?</v>
      </c>
    </row>
    <row r="809" spans="1:16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e">
        <f ca="1">_xlfn.XLOOKUP(C809,Customers!$A$1:$A$1001,Customers!$B$1:$B$1001,,0)</f>
        <v>#NAME?</v>
      </c>
      <c r="G809" s="2" t="e">
        <f ca="1">IF(_xlfn.XLOOKUP(C809,Customers!$A$1:$A$1001,Customers!$C$1:$C$1001,,0)=0,"",_xlfn.XLOOKUP(C809,Customers!$A$1:$A$1001,Customers!$C$1:$C$1001,,0))</f>
        <v>#NAME?</v>
      </c>
      <c r="H809" s="2" t="e">
        <f ca="1">_xlfn.XLOOKUP(C809,Customers!$A$1:$A$1001,Customers!$G$1:$G$1001,,0)</f>
        <v>#NAME?</v>
      </c>
      <c r="I809" t="str">
        <f>INDEX(Products!$A$1:$G$49,MATCH(Orders!$D809,Products!$A$1:$A$49,0),MATCH(Orders!I$1,Products!$A$1:$G$1,0))</f>
        <v>Lib</v>
      </c>
      <c r="J809" t="str">
        <f>INDEX(Products!$A$1:$G$49,MATCH(Orders!$D809,Products!$A$1:$A$49,0),MATCH(Orders!J$1,Products!$A$1:$G$1,0))</f>
        <v>D</v>
      </c>
      <c r="K809" s="4">
        <f>INDEX(Products!$A$1:$G$49,MATCH(Orders!$D809,Products!$A$1:$A$49,0),MATCH(Orders!K$1,Products!$A$1:$G$1,0))</f>
        <v>0.5</v>
      </c>
      <c r="L809" s="5">
        <f>INDEX(Products!$A$1:$G$49,MATCH(Orders!$D809,Products!$A$1:$A$49,0),MATCH(Orders!L$1,Products!$A$1:$G$1,0))</f>
        <v>7.77</v>
      </c>
      <c r="M809" s="5">
        <f t="shared" si="36"/>
        <v>23.31</v>
      </c>
      <c r="N809" t="str">
        <f t="shared" si="37"/>
        <v>Liberica</v>
      </c>
      <c r="O809" t="str">
        <f t="shared" si="38"/>
        <v>Dark</v>
      </c>
      <c r="P809" t="e">
        <f ca="1">_xlfn.XLOOKUP(Orders[[#This Row],[Customer ID]],Customers!$A$1:$A$1001,Customers!$I$1:$I$1001,,0)</f>
        <v>#NAME?</v>
      </c>
    </row>
    <row r="810" spans="1:16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e">
        <f ca="1">_xlfn.XLOOKUP(C810,Customers!$A$1:$A$1001,Customers!$B$1:$B$1001,,0)</f>
        <v>#NAME?</v>
      </c>
      <c r="G810" s="2" t="e">
        <f ca="1">IF(_xlfn.XLOOKUP(C810,Customers!$A$1:$A$1001,Customers!$C$1:$C$1001,,0)=0,"",_xlfn.XLOOKUP(C810,Customers!$A$1:$A$1001,Customers!$C$1:$C$1001,,0))</f>
        <v>#NAME?</v>
      </c>
      <c r="H810" s="2" t="e">
        <f ca="1">_xlfn.XLOOKUP(C810,Customers!$A$1:$A$1001,Customers!$G$1:$G$1001,,0)</f>
        <v>#NAME?</v>
      </c>
      <c r="I810" t="str">
        <f>INDEX(Products!$A$1:$G$49,MATCH(Orders!$D810,Products!$A$1:$A$49,0),MATCH(Orders!I$1,Products!$A$1:$G$1,0))</f>
        <v>Rob</v>
      </c>
      <c r="J810" t="str">
        <f>INDEX(Products!$A$1:$G$49,MATCH(Orders!$D810,Products!$A$1:$A$49,0),MATCH(Orders!J$1,Products!$A$1:$G$1,0))</f>
        <v>L</v>
      </c>
      <c r="K810" s="4">
        <f>INDEX(Products!$A$1:$G$49,MATCH(Orders!$D810,Products!$A$1:$A$49,0),MATCH(Orders!K$1,Products!$A$1:$G$1,0))</f>
        <v>2.5</v>
      </c>
      <c r="L810" s="5">
        <f>INDEX(Products!$A$1:$G$49,MATCH(Orders!$D810,Products!$A$1:$A$49,0),MATCH(Orders!L$1,Products!$A$1:$G$1,0))</f>
        <v>27.484999999999996</v>
      </c>
      <c r="M810" s="5">
        <f t="shared" si="36"/>
        <v>137.42499999999998</v>
      </c>
      <c r="N810" t="str">
        <f t="shared" si="37"/>
        <v>Robusta</v>
      </c>
      <c r="O810" t="str">
        <f t="shared" si="38"/>
        <v>Light</v>
      </c>
      <c r="P810" t="e">
        <f ca="1">_xlfn.XLOOKUP(Orders[[#This Row],[Customer ID]],Customers!$A$1:$A$1001,Customers!$I$1:$I$1001,,0)</f>
        <v>#NAME?</v>
      </c>
    </row>
    <row r="811" spans="1:16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e">
        <f ca="1">_xlfn.XLOOKUP(C811,Customers!$A$1:$A$1001,Customers!$B$1:$B$1001,,0)</f>
        <v>#NAME?</v>
      </c>
      <c r="G811" s="2" t="e">
        <f ca="1">IF(_xlfn.XLOOKUP(C811,Customers!$A$1:$A$1001,Customers!$C$1:$C$1001,,0)=0,"",_xlfn.XLOOKUP(C811,Customers!$A$1:$A$1001,Customers!$C$1:$C$1001,,0))</f>
        <v>#NAME?</v>
      </c>
      <c r="H811" s="2" t="e">
        <f ca="1">_xlfn.XLOOKUP(C811,Customers!$A$1:$A$1001,Customers!$G$1:$G$1001,,0)</f>
        <v>#NAME?</v>
      </c>
      <c r="I811" t="str">
        <f>INDEX(Products!$A$1:$G$49,MATCH(Orders!$D811,Products!$A$1:$A$49,0),MATCH(Orders!I$1,Products!$A$1:$G$1,0))</f>
        <v>Rob</v>
      </c>
      <c r="J811" t="str">
        <f>INDEX(Products!$A$1:$G$49,MATCH(Orders!$D811,Products!$A$1:$A$49,0),MATCH(Orders!J$1,Products!$A$1:$G$1,0))</f>
        <v>D</v>
      </c>
      <c r="K811" s="4">
        <f>INDEX(Products!$A$1:$G$49,MATCH(Orders!$D811,Products!$A$1:$A$49,0),MATCH(Orders!K$1,Products!$A$1:$G$1,0))</f>
        <v>0.2</v>
      </c>
      <c r="L811" s="5">
        <f>INDEX(Products!$A$1:$G$49,MATCH(Orders!$D811,Products!$A$1:$A$49,0),MATCH(Orders!L$1,Products!$A$1:$G$1,0))</f>
        <v>2.6849999999999996</v>
      </c>
      <c r="M811" s="5">
        <f t="shared" si="36"/>
        <v>8.0549999999999997</v>
      </c>
      <c r="N811" t="str">
        <f t="shared" si="37"/>
        <v>Robusta</v>
      </c>
      <c r="O811" t="str">
        <f t="shared" si="38"/>
        <v>Dark</v>
      </c>
      <c r="P811" t="e">
        <f ca="1">_xlfn.XLOOKUP(Orders[[#This Row],[Customer ID]],Customers!$A$1:$A$1001,Customers!$I$1:$I$1001,,0)</f>
        <v>#NAME?</v>
      </c>
    </row>
    <row r="812" spans="1:16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e">
        <f ca="1">_xlfn.XLOOKUP(C812,Customers!$A$1:$A$1001,Customers!$B$1:$B$1001,,0)</f>
        <v>#NAME?</v>
      </c>
      <c r="G812" s="2" t="e">
        <f ca="1">IF(_xlfn.XLOOKUP(C812,Customers!$A$1:$A$1001,Customers!$C$1:$C$1001,,0)=0,"",_xlfn.XLOOKUP(C812,Customers!$A$1:$A$1001,Customers!$C$1:$C$1001,,0))</f>
        <v>#NAME?</v>
      </c>
      <c r="H812" s="2" t="e">
        <f ca="1">_xlfn.XLOOKUP(C812,Customers!$A$1:$A$1001,Customers!$G$1:$G$1001,,0)</f>
        <v>#NAME?</v>
      </c>
      <c r="I812" t="str">
        <f>INDEX(Products!$A$1:$G$49,MATCH(Orders!$D812,Products!$A$1:$A$49,0),MATCH(Orders!I$1,Products!$A$1:$G$1,0))</f>
        <v>Lib</v>
      </c>
      <c r="J812" t="str">
        <f>INDEX(Products!$A$1:$G$49,MATCH(Orders!$D812,Products!$A$1:$A$49,0),MATCH(Orders!J$1,Products!$A$1:$G$1,0))</f>
        <v>L</v>
      </c>
      <c r="K812" s="4">
        <f>INDEX(Products!$A$1:$G$49,MATCH(Orders!$D812,Products!$A$1:$A$49,0),MATCH(Orders!K$1,Products!$A$1:$G$1,0))</f>
        <v>0.5</v>
      </c>
      <c r="L812" s="5">
        <f>INDEX(Products!$A$1:$G$49,MATCH(Orders!$D812,Products!$A$1:$A$49,0),MATCH(Orders!L$1,Products!$A$1:$G$1,0))</f>
        <v>9.51</v>
      </c>
      <c r="M812" s="5">
        <f t="shared" si="36"/>
        <v>28.53</v>
      </c>
      <c r="N812" t="str">
        <f t="shared" si="37"/>
        <v>Liberica</v>
      </c>
      <c r="O812" t="str">
        <f t="shared" si="38"/>
        <v>Light</v>
      </c>
      <c r="P812" t="e">
        <f ca="1">_xlfn.XLOOKUP(Orders[[#This Row],[Customer ID]],Customers!$A$1:$A$1001,Customers!$I$1:$I$1001,,0)</f>
        <v>#NAME?</v>
      </c>
    </row>
    <row r="813" spans="1:16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e">
        <f ca="1">_xlfn.XLOOKUP(C813,Customers!$A$1:$A$1001,Customers!$B$1:$B$1001,,0)</f>
        <v>#NAME?</v>
      </c>
      <c r="G813" s="2" t="e">
        <f ca="1">IF(_xlfn.XLOOKUP(C813,Customers!$A$1:$A$1001,Customers!$C$1:$C$1001,,0)=0,"",_xlfn.XLOOKUP(C813,Customers!$A$1:$A$1001,Customers!$C$1:$C$1001,,0))</f>
        <v>#NAME?</v>
      </c>
      <c r="H813" s="2" t="e">
        <f ca="1">_xlfn.XLOOKUP(C813,Customers!$A$1:$A$1001,Customers!$G$1:$G$1001,,0)</f>
        <v>#NAME?</v>
      </c>
      <c r="I813" t="str">
        <f>INDEX(Products!$A$1:$G$49,MATCH(Orders!$D813,Products!$A$1:$A$49,0),MATCH(Orders!I$1,Products!$A$1:$G$1,0))</f>
        <v>Ara</v>
      </c>
      <c r="J813" t="str">
        <f>INDEX(Products!$A$1:$G$49,MATCH(Orders!$D813,Products!$A$1:$A$49,0),MATCH(Orders!J$1,Products!$A$1:$G$1,0))</f>
        <v>M</v>
      </c>
      <c r="K813" s="4">
        <f>INDEX(Products!$A$1:$G$49,MATCH(Orders!$D813,Products!$A$1:$A$49,0),MATCH(Orders!K$1,Products!$A$1:$G$1,0))</f>
        <v>1</v>
      </c>
      <c r="L813" s="5">
        <f>INDEX(Products!$A$1:$G$49,MATCH(Orders!$D813,Products!$A$1:$A$49,0),MATCH(Orders!L$1,Products!$A$1:$G$1,0))</f>
        <v>11.25</v>
      </c>
      <c r="M813" s="5">
        <f t="shared" si="36"/>
        <v>67.5</v>
      </c>
      <c r="N813" t="str">
        <f t="shared" si="37"/>
        <v>Arabica</v>
      </c>
      <c r="O813" t="str">
        <f t="shared" si="38"/>
        <v>Medium</v>
      </c>
      <c r="P813" t="e">
        <f ca="1">_xlfn.XLOOKUP(Orders[[#This Row],[Customer ID]],Customers!$A$1:$A$1001,Customers!$I$1:$I$1001,,0)</f>
        <v>#NAME?</v>
      </c>
    </row>
    <row r="814" spans="1:16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e">
        <f ca="1">_xlfn.XLOOKUP(C814,Customers!$A$1:$A$1001,Customers!$B$1:$B$1001,,0)</f>
        <v>#NAME?</v>
      </c>
      <c r="G814" s="2" t="e">
        <f ca="1">IF(_xlfn.XLOOKUP(C814,Customers!$A$1:$A$1001,Customers!$C$1:$C$1001,,0)=0,"",_xlfn.XLOOKUP(C814,Customers!$A$1:$A$1001,Customers!$C$1:$C$1001,,0))</f>
        <v>#NAME?</v>
      </c>
      <c r="H814" s="2" t="e">
        <f ca="1">_xlfn.XLOOKUP(C814,Customers!$A$1:$A$1001,Customers!$G$1:$G$1001,,0)</f>
        <v>#NAME?</v>
      </c>
      <c r="I814" t="str">
        <f>INDEX(Products!$A$1:$G$49,MATCH(Orders!$D814,Products!$A$1:$A$49,0),MATCH(Orders!I$1,Products!$A$1:$G$1,0))</f>
        <v>Lib</v>
      </c>
      <c r="J814" t="str">
        <f>INDEX(Products!$A$1:$G$49,MATCH(Orders!$D814,Products!$A$1:$A$49,0),MATCH(Orders!J$1,Products!$A$1:$G$1,0))</f>
        <v>D</v>
      </c>
      <c r="K814" s="4">
        <f>INDEX(Products!$A$1:$G$49,MATCH(Orders!$D814,Products!$A$1:$A$49,0),MATCH(Orders!K$1,Products!$A$1:$G$1,0))</f>
        <v>2.5</v>
      </c>
      <c r="L814" s="5">
        <f>INDEX(Products!$A$1:$G$49,MATCH(Orders!$D814,Products!$A$1:$A$49,0),MATCH(Orders!L$1,Products!$A$1:$G$1,0))</f>
        <v>29.784999999999997</v>
      </c>
      <c r="M814" s="5">
        <f t="shared" si="36"/>
        <v>178.70999999999998</v>
      </c>
      <c r="N814" t="str">
        <f t="shared" si="37"/>
        <v>Liberica</v>
      </c>
      <c r="O814" t="str">
        <f t="shared" si="38"/>
        <v>Dark</v>
      </c>
      <c r="P814" t="e">
        <f ca="1">_xlfn.XLOOKUP(Orders[[#This Row],[Customer ID]],Customers!$A$1:$A$1001,Customers!$I$1:$I$1001,,0)</f>
        <v>#NAME?</v>
      </c>
    </row>
    <row r="815" spans="1:16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e">
        <f ca="1">_xlfn.XLOOKUP(C815,Customers!$A$1:$A$1001,Customers!$B$1:$B$1001,,0)</f>
        <v>#NAME?</v>
      </c>
      <c r="G815" s="2" t="e">
        <f ca="1">IF(_xlfn.XLOOKUP(C815,Customers!$A$1:$A$1001,Customers!$C$1:$C$1001,,0)=0,"",_xlfn.XLOOKUP(C815,Customers!$A$1:$A$1001,Customers!$C$1:$C$1001,,0))</f>
        <v>#NAME?</v>
      </c>
      <c r="H815" s="2" t="e">
        <f ca="1">_xlfn.XLOOKUP(C815,Customers!$A$1:$A$1001,Customers!$G$1:$G$1001,,0)</f>
        <v>#NAME?</v>
      </c>
      <c r="I815" t="str">
        <f>INDEX(Products!$A$1:$G$49,MATCH(Orders!$D815,Products!$A$1:$A$49,0),MATCH(Orders!I$1,Products!$A$1:$G$1,0))</f>
        <v>Exc</v>
      </c>
      <c r="J815" t="str">
        <f>INDEX(Products!$A$1:$G$49,MATCH(Orders!$D815,Products!$A$1:$A$49,0),MATCH(Orders!J$1,Products!$A$1:$G$1,0))</f>
        <v>M</v>
      </c>
      <c r="K815" s="4">
        <f>INDEX(Products!$A$1:$G$49,MATCH(Orders!$D815,Products!$A$1:$A$49,0),MATCH(Orders!K$1,Products!$A$1:$G$1,0))</f>
        <v>2.5</v>
      </c>
      <c r="L815" s="5">
        <f>INDEX(Products!$A$1:$G$49,MATCH(Orders!$D815,Products!$A$1:$A$49,0),MATCH(Orders!L$1,Products!$A$1:$G$1,0))</f>
        <v>31.624999999999996</v>
      </c>
      <c r="M815" s="5">
        <f t="shared" si="36"/>
        <v>31.624999999999996</v>
      </c>
      <c r="N815" t="str">
        <f t="shared" si="37"/>
        <v>Excelsa</v>
      </c>
      <c r="O815" t="str">
        <f t="shared" si="38"/>
        <v>Medium</v>
      </c>
      <c r="P815" t="e">
        <f ca="1">_xlfn.XLOOKUP(Orders[[#This Row],[Customer ID]],Customers!$A$1:$A$1001,Customers!$I$1:$I$1001,,0)</f>
        <v>#NAME?</v>
      </c>
    </row>
    <row r="816" spans="1:16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e">
        <f ca="1">_xlfn.XLOOKUP(C816,Customers!$A$1:$A$1001,Customers!$B$1:$B$1001,,0)</f>
        <v>#NAME?</v>
      </c>
      <c r="G816" s="2" t="e">
        <f ca="1">IF(_xlfn.XLOOKUP(C816,Customers!$A$1:$A$1001,Customers!$C$1:$C$1001,,0)=0,"",_xlfn.XLOOKUP(C816,Customers!$A$1:$A$1001,Customers!$C$1:$C$1001,,0))</f>
        <v>#NAME?</v>
      </c>
      <c r="H816" s="2" t="e">
        <f ca="1">_xlfn.XLOOKUP(C816,Customers!$A$1:$A$1001,Customers!$G$1:$G$1001,,0)</f>
        <v>#NAME?</v>
      </c>
      <c r="I816" t="str">
        <f>INDEX(Products!$A$1:$G$49,MATCH(Orders!$D816,Products!$A$1:$A$49,0),MATCH(Orders!I$1,Products!$A$1:$G$1,0))</f>
        <v>Exc</v>
      </c>
      <c r="J816" t="str">
        <f>INDEX(Products!$A$1:$G$49,MATCH(Orders!$D816,Products!$A$1:$A$49,0),MATCH(Orders!J$1,Products!$A$1:$G$1,0))</f>
        <v>L</v>
      </c>
      <c r="K816" s="4">
        <f>INDEX(Products!$A$1:$G$49,MATCH(Orders!$D816,Products!$A$1:$A$49,0),MATCH(Orders!K$1,Products!$A$1:$G$1,0))</f>
        <v>0.2</v>
      </c>
      <c r="L816" s="5">
        <f>INDEX(Products!$A$1:$G$49,MATCH(Orders!$D816,Products!$A$1:$A$49,0),MATCH(Orders!L$1,Products!$A$1:$G$1,0))</f>
        <v>4.4550000000000001</v>
      </c>
      <c r="M816" s="5">
        <f t="shared" si="36"/>
        <v>8.91</v>
      </c>
      <c r="N816" t="str">
        <f t="shared" si="37"/>
        <v>Excelsa</v>
      </c>
      <c r="O816" t="str">
        <f t="shared" si="38"/>
        <v>Light</v>
      </c>
      <c r="P816" t="e">
        <f ca="1">_xlfn.XLOOKUP(Orders[[#This Row],[Customer ID]],Customers!$A$1:$A$1001,Customers!$I$1:$I$1001,,0)</f>
        <v>#NAME?</v>
      </c>
    </row>
    <row r="817" spans="1:16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e">
        <f ca="1">_xlfn.XLOOKUP(C817,Customers!$A$1:$A$1001,Customers!$B$1:$B$1001,,0)</f>
        <v>#NAME?</v>
      </c>
      <c r="G817" s="2" t="e">
        <f ca="1">IF(_xlfn.XLOOKUP(C817,Customers!$A$1:$A$1001,Customers!$C$1:$C$1001,,0)=0,"",_xlfn.XLOOKUP(C817,Customers!$A$1:$A$1001,Customers!$C$1:$C$1001,,0))</f>
        <v>#NAME?</v>
      </c>
      <c r="H817" s="2" t="e">
        <f ca="1">_xlfn.XLOOKUP(C817,Customers!$A$1:$A$1001,Customers!$G$1:$G$1001,,0)</f>
        <v>#NAME?</v>
      </c>
      <c r="I817" t="str">
        <f>INDEX(Products!$A$1:$G$49,MATCH(Orders!$D817,Products!$A$1:$A$49,0),MATCH(Orders!I$1,Products!$A$1:$G$1,0))</f>
        <v>Rob</v>
      </c>
      <c r="J817" t="str">
        <f>INDEX(Products!$A$1:$G$49,MATCH(Orders!$D817,Products!$A$1:$A$49,0),MATCH(Orders!J$1,Products!$A$1:$G$1,0))</f>
        <v>M</v>
      </c>
      <c r="K817" s="4">
        <f>INDEX(Products!$A$1:$G$49,MATCH(Orders!$D817,Products!$A$1:$A$49,0),MATCH(Orders!K$1,Products!$A$1:$G$1,0))</f>
        <v>0.5</v>
      </c>
      <c r="L817" s="5">
        <f>INDEX(Products!$A$1:$G$49,MATCH(Orders!$D817,Products!$A$1:$A$49,0),MATCH(Orders!L$1,Products!$A$1:$G$1,0))</f>
        <v>5.97</v>
      </c>
      <c r="M817" s="5">
        <f t="shared" si="36"/>
        <v>35.82</v>
      </c>
      <c r="N817" t="str">
        <f t="shared" si="37"/>
        <v>Robusta</v>
      </c>
      <c r="O817" t="str">
        <f t="shared" si="38"/>
        <v>Medium</v>
      </c>
      <c r="P817" t="e">
        <f ca="1">_xlfn.XLOOKUP(Orders[[#This Row],[Customer ID]],Customers!$A$1:$A$1001,Customers!$I$1:$I$1001,,0)</f>
        <v>#NAME?</v>
      </c>
    </row>
    <row r="818" spans="1:16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e">
        <f ca="1">_xlfn.XLOOKUP(C818,Customers!$A$1:$A$1001,Customers!$B$1:$B$1001,,0)</f>
        <v>#NAME?</v>
      </c>
      <c r="G818" s="2" t="e">
        <f ca="1">IF(_xlfn.XLOOKUP(C818,Customers!$A$1:$A$1001,Customers!$C$1:$C$1001,,0)=0,"",_xlfn.XLOOKUP(C818,Customers!$A$1:$A$1001,Customers!$C$1:$C$1001,,0))</f>
        <v>#NAME?</v>
      </c>
      <c r="H818" s="2" t="e">
        <f ca="1">_xlfn.XLOOKUP(C818,Customers!$A$1:$A$1001,Customers!$G$1:$G$1001,,0)</f>
        <v>#NAME?</v>
      </c>
      <c r="I818" t="str">
        <f>INDEX(Products!$A$1:$G$49,MATCH(Orders!$D818,Products!$A$1:$A$49,0),MATCH(Orders!I$1,Products!$A$1:$G$1,0))</f>
        <v>Lib</v>
      </c>
      <c r="J818" t="str">
        <f>INDEX(Products!$A$1:$G$49,MATCH(Orders!$D818,Products!$A$1:$A$49,0),MATCH(Orders!J$1,Products!$A$1:$G$1,0))</f>
        <v>L</v>
      </c>
      <c r="K818" s="4">
        <f>INDEX(Products!$A$1:$G$49,MATCH(Orders!$D818,Products!$A$1:$A$49,0),MATCH(Orders!K$1,Products!$A$1:$G$1,0))</f>
        <v>0.5</v>
      </c>
      <c r="L818" s="5">
        <f>INDEX(Products!$A$1:$G$49,MATCH(Orders!$D818,Products!$A$1:$A$49,0),MATCH(Orders!L$1,Products!$A$1:$G$1,0))</f>
        <v>9.51</v>
      </c>
      <c r="M818" s="5">
        <f t="shared" si="36"/>
        <v>38.04</v>
      </c>
      <c r="N818" t="str">
        <f t="shared" si="37"/>
        <v>Liberica</v>
      </c>
      <c r="O818" t="str">
        <f t="shared" si="38"/>
        <v>Light</v>
      </c>
      <c r="P818" t="e">
        <f ca="1">_xlfn.XLOOKUP(Orders[[#This Row],[Customer ID]],Customers!$A$1:$A$1001,Customers!$I$1:$I$1001,,0)</f>
        <v>#NAME?</v>
      </c>
    </row>
    <row r="819" spans="1:16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e">
        <f ca="1">_xlfn.XLOOKUP(C819,Customers!$A$1:$A$1001,Customers!$B$1:$B$1001,,0)</f>
        <v>#NAME?</v>
      </c>
      <c r="G819" s="2" t="e">
        <f ca="1">IF(_xlfn.XLOOKUP(C819,Customers!$A$1:$A$1001,Customers!$C$1:$C$1001,,0)=0,"",_xlfn.XLOOKUP(C819,Customers!$A$1:$A$1001,Customers!$C$1:$C$1001,,0))</f>
        <v>#NAME?</v>
      </c>
      <c r="H819" s="2" t="e">
        <f ca="1">_xlfn.XLOOKUP(C819,Customers!$A$1:$A$1001,Customers!$G$1:$G$1001,,0)</f>
        <v>#NAME?</v>
      </c>
      <c r="I819" t="str">
        <f>INDEX(Products!$A$1:$G$49,MATCH(Orders!$D819,Products!$A$1:$A$49,0),MATCH(Orders!I$1,Products!$A$1:$G$1,0))</f>
        <v>Lib</v>
      </c>
      <c r="J819" t="str">
        <f>INDEX(Products!$A$1:$G$49,MATCH(Orders!$D819,Products!$A$1:$A$49,0),MATCH(Orders!J$1,Products!$A$1:$G$1,0))</f>
        <v>D</v>
      </c>
      <c r="K819" s="4">
        <f>INDEX(Products!$A$1:$G$49,MATCH(Orders!$D819,Products!$A$1:$A$49,0),MATCH(Orders!K$1,Products!$A$1:$G$1,0))</f>
        <v>0.5</v>
      </c>
      <c r="L819" s="5">
        <f>INDEX(Products!$A$1:$G$49,MATCH(Orders!$D819,Products!$A$1:$A$49,0),MATCH(Orders!L$1,Products!$A$1:$G$1,0))</f>
        <v>7.77</v>
      </c>
      <c r="M819" s="5">
        <f t="shared" si="36"/>
        <v>15.54</v>
      </c>
      <c r="N819" t="str">
        <f t="shared" si="37"/>
        <v>Liberica</v>
      </c>
      <c r="O819" t="str">
        <f t="shared" si="38"/>
        <v>Dark</v>
      </c>
      <c r="P819" t="e">
        <f ca="1">_xlfn.XLOOKUP(Orders[[#This Row],[Customer ID]],Customers!$A$1:$A$1001,Customers!$I$1:$I$1001,,0)</f>
        <v>#NAME?</v>
      </c>
    </row>
    <row r="820" spans="1:16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e">
        <f ca="1">_xlfn.XLOOKUP(C820,Customers!$A$1:$A$1001,Customers!$B$1:$B$1001,,0)</f>
        <v>#NAME?</v>
      </c>
      <c r="G820" s="2" t="e">
        <f ca="1">IF(_xlfn.XLOOKUP(C820,Customers!$A$1:$A$1001,Customers!$C$1:$C$1001,,0)=0,"",_xlfn.XLOOKUP(C820,Customers!$A$1:$A$1001,Customers!$C$1:$C$1001,,0))</f>
        <v>#NAME?</v>
      </c>
      <c r="H820" s="2" t="e">
        <f ca="1">_xlfn.XLOOKUP(C820,Customers!$A$1:$A$1001,Customers!$G$1:$G$1001,,0)</f>
        <v>#NAME?</v>
      </c>
      <c r="I820" t="str">
        <f>INDEX(Products!$A$1:$G$49,MATCH(Orders!$D820,Products!$A$1:$A$49,0),MATCH(Orders!I$1,Products!$A$1:$G$1,0))</f>
        <v>Lib</v>
      </c>
      <c r="J820" t="str">
        <f>INDEX(Products!$A$1:$G$49,MATCH(Orders!$D820,Products!$A$1:$A$49,0),MATCH(Orders!J$1,Products!$A$1:$G$1,0))</f>
        <v>L</v>
      </c>
      <c r="K820" s="4">
        <f>INDEX(Products!$A$1:$G$49,MATCH(Orders!$D820,Products!$A$1:$A$49,0),MATCH(Orders!K$1,Products!$A$1:$G$1,0))</f>
        <v>1</v>
      </c>
      <c r="L820" s="5">
        <f>INDEX(Products!$A$1:$G$49,MATCH(Orders!$D820,Products!$A$1:$A$49,0),MATCH(Orders!L$1,Products!$A$1:$G$1,0))</f>
        <v>15.85</v>
      </c>
      <c r="M820" s="5">
        <f t="shared" si="36"/>
        <v>79.25</v>
      </c>
      <c r="N820" t="str">
        <f t="shared" si="37"/>
        <v>Liberica</v>
      </c>
      <c r="O820" t="str">
        <f t="shared" si="38"/>
        <v>Light</v>
      </c>
      <c r="P820" t="e">
        <f ca="1">_xlfn.XLOOKUP(Orders[[#This Row],[Customer ID]],Customers!$A$1:$A$1001,Customers!$I$1:$I$1001,,0)</f>
        <v>#NAME?</v>
      </c>
    </row>
    <row r="821" spans="1:16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e">
        <f ca="1">_xlfn.XLOOKUP(C821,Customers!$A$1:$A$1001,Customers!$B$1:$B$1001,,0)</f>
        <v>#NAME?</v>
      </c>
      <c r="G821" s="2" t="e">
        <f ca="1">IF(_xlfn.XLOOKUP(C821,Customers!$A$1:$A$1001,Customers!$C$1:$C$1001,,0)=0,"",_xlfn.XLOOKUP(C821,Customers!$A$1:$A$1001,Customers!$C$1:$C$1001,,0))</f>
        <v>#NAME?</v>
      </c>
      <c r="H821" s="2" t="e">
        <f ca="1">_xlfn.XLOOKUP(C821,Customers!$A$1:$A$1001,Customers!$G$1:$G$1001,,0)</f>
        <v>#NAME?</v>
      </c>
      <c r="I821" t="str">
        <f>INDEX(Products!$A$1:$G$49,MATCH(Orders!$D821,Products!$A$1:$A$49,0),MATCH(Orders!I$1,Products!$A$1:$G$1,0))</f>
        <v>Lib</v>
      </c>
      <c r="J821" t="str">
        <f>INDEX(Products!$A$1:$G$49,MATCH(Orders!$D821,Products!$A$1:$A$49,0),MATCH(Orders!J$1,Products!$A$1:$G$1,0))</f>
        <v>L</v>
      </c>
      <c r="K821" s="4">
        <f>INDEX(Products!$A$1:$G$49,MATCH(Orders!$D821,Products!$A$1:$A$49,0),MATCH(Orders!K$1,Products!$A$1:$G$1,0))</f>
        <v>0.2</v>
      </c>
      <c r="L821" s="5">
        <f>INDEX(Products!$A$1:$G$49,MATCH(Orders!$D821,Products!$A$1:$A$49,0),MATCH(Orders!L$1,Products!$A$1:$G$1,0))</f>
        <v>4.7549999999999999</v>
      </c>
      <c r="M821" s="5">
        <f t="shared" si="36"/>
        <v>4.7549999999999999</v>
      </c>
      <c r="N821" t="str">
        <f t="shared" si="37"/>
        <v>Liberica</v>
      </c>
      <c r="O821" t="str">
        <f t="shared" si="38"/>
        <v>Light</v>
      </c>
      <c r="P821" t="e">
        <f ca="1">_xlfn.XLOOKUP(Orders[[#This Row],[Customer ID]],Customers!$A$1:$A$1001,Customers!$I$1:$I$1001,,0)</f>
        <v>#NAME?</v>
      </c>
    </row>
    <row r="822" spans="1:16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e">
        <f ca="1">_xlfn.XLOOKUP(C822,Customers!$A$1:$A$1001,Customers!$B$1:$B$1001,,0)</f>
        <v>#NAME?</v>
      </c>
      <c r="G822" s="2" t="e">
        <f ca="1">IF(_xlfn.XLOOKUP(C822,Customers!$A$1:$A$1001,Customers!$C$1:$C$1001,,0)=0,"",_xlfn.XLOOKUP(C822,Customers!$A$1:$A$1001,Customers!$C$1:$C$1001,,0))</f>
        <v>#NAME?</v>
      </c>
      <c r="H822" s="2" t="e">
        <f ca="1">_xlfn.XLOOKUP(C822,Customers!$A$1:$A$1001,Customers!$G$1:$G$1001,,0)</f>
        <v>#NAME?</v>
      </c>
      <c r="I822" t="str">
        <f>INDEX(Products!$A$1:$G$49,MATCH(Orders!$D822,Products!$A$1:$A$49,0),MATCH(Orders!I$1,Products!$A$1:$G$1,0))</f>
        <v>Exc</v>
      </c>
      <c r="J822" t="str">
        <f>INDEX(Products!$A$1:$G$49,MATCH(Orders!$D822,Products!$A$1:$A$49,0),MATCH(Orders!J$1,Products!$A$1:$G$1,0))</f>
        <v>M</v>
      </c>
      <c r="K822" s="4">
        <f>INDEX(Products!$A$1:$G$49,MATCH(Orders!$D822,Products!$A$1:$A$49,0),MATCH(Orders!K$1,Products!$A$1:$G$1,0))</f>
        <v>1</v>
      </c>
      <c r="L822" s="5">
        <f>INDEX(Products!$A$1:$G$49,MATCH(Orders!$D822,Products!$A$1:$A$49,0),MATCH(Orders!L$1,Products!$A$1:$G$1,0))</f>
        <v>13.75</v>
      </c>
      <c r="M822" s="5">
        <f t="shared" si="36"/>
        <v>55</v>
      </c>
      <c r="N822" t="str">
        <f t="shared" si="37"/>
        <v>Excelsa</v>
      </c>
      <c r="O822" t="str">
        <f t="shared" si="38"/>
        <v>Medium</v>
      </c>
      <c r="P822" t="e">
        <f ca="1">_xlfn.XLOOKUP(Orders[[#This Row],[Customer ID]],Customers!$A$1:$A$1001,Customers!$I$1:$I$1001,,0)</f>
        <v>#NAME?</v>
      </c>
    </row>
    <row r="823" spans="1:16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e">
        <f ca="1">_xlfn.XLOOKUP(C823,Customers!$A$1:$A$1001,Customers!$B$1:$B$1001,,0)</f>
        <v>#NAME?</v>
      </c>
      <c r="G823" s="2" t="e">
        <f ca="1">IF(_xlfn.XLOOKUP(C823,Customers!$A$1:$A$1001,Customers!$C$1:$C$1001,,0)=0,"",_xlfn.XLOOKUP(C823,Customers!$A$1:$A$1001,Customers!$C$1:$C$1001,,0))</f>
        <v>#NAME?</v>
      </c>
      <c r="H823" s="2" t="e">
        <f ca="1">_xlfn.XLOOKUP(C823,Customers!$A$1:$A$1001,Customers!$G$1:$G$1001,,0)</f>
        <v>#NAME?</v>
      </c>
      <c r="I823" t="str">
        <f>INDEX(Products!$A$1:$G$49,MATCH(Orders!$D823,Products!$A$1:$A$49,0),MATCH(Orders!I$1,Products!$A$1:$G$1,0))</f>
        <v>Rob</v>
      </c>
      <c r="J823" t="str">
        <f>INDEX(Products!$A$1:$G$49,MATCH(Orders!$D823,Products!$A$1:$A$49,0),MATCH(Orders!J$1,Products!$A$1:$G$1,0))</f>
        <v>D</v>
      </c>
      <c r="K823" s="4">
        <f>INDEX(Products!$A$1:$G$49,MATCH(Orders!$D823,Products!$A$1:$A$49,0),MATCH(Orders!K$1,Products!$A$1:$G$1,0))</f>
        <v>0.5</v>
      </c>
      <c r="L823" s="5">
        <f>INDEX(Products!$A$1:$G$49,MATCH(Orders!$D823,Products!$A$1:$A$49,0),MATCH(Orders!L$1,Products!$A$1:$G$1,0))</f>
        <v>5.3699999999999992</v>
      </c>
      <c r="M823" s="5">
        <f t="shared" si="36"/>
        <v>26.849999999999994</v>
      </c>
      <c r="N823" t="str">
        <f t="shared" si="37"/>
        <v>Robusta</v>
      </c>
      <c r="O823" t="str">
        <f t="shared" si="38"/>
        <v>Dark</v>
      </c>
      <c r="P823" t="e">
        <f ca="1">_xlfn.XLOOKUP(Orders[[#This Row],[Customer ID]],Customers!$A$1:$A$1001,Customers!$I$1:$I$1001,,0)</f>
        <v>#NAME?</v>
      </c>
    </row>
    <row r="824" spans="1:16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e">
        <f ca="1">_xlfn.XLOOKUP(C824,Customers!$A$1:$A$1001,Customers!$B$1:$B$1001,,0)</f>
        <v>#NAME?</v>
      </c>
      <c r="G824" s="2" t="e">
        <f ca="1">IF(_xlfn.XLOOKUP(C824,Customers!$A$1:$A$1001,Customers!$C$1:$C$1001,,0)=0,"",_xlfn.XLOOKUP(C824,Customers!$A$1:$A$1001,Customers!$C$1:$C$1001,,0))</f>
        <v>#NAME?</v>
      </c>
      <c r="H824" s="2" t="e">
        <f ca="1">_xlfn.XLOOKUP(C824,Customers!$A$1:$A$1001,Customers!$G$1:$G$1001,,0)</f>
        <v>#NAME?</v>
      </c>
      <c r="I824" t="str">
        <f>INDEX(Products!$A$1:$G$49,MATCH(Orders!$D824,Products!$A$1:$A$49,0),MATCH(Orders!I$1,Products!$A$1:$G$1,0))</f>
        <v>Exc</v>
      </c>
      <c r="J824" t="str">
        <f>INDEX(Products!$A$1:$G$49,MATCH(Orders!$D824,Products!$A$1:$A$49,0),MATCH(Orders!J$1,Products!$A$1:$G$1,0))</f>
        <v>L</v>
      </c>
      <c r="K824" s="4">
        <f>INDEX(Products!$A$1:$G$49,MATCH(Orders!$D824,Products!$A$1:$A$49,0),MATCH(Orders!K$1,Products!$A$1:$G$1,0))</f>
        <v>2.5</v>
      </c>
      <c r="L824" s="5">
        <f>INDEX(Products!$A$1:$G$49,MATCH(Orders!$D824,Products!$A$1:$A$49,0),MATCH(Orders!L$1,Products!$A$1:$G$1,0))</f>
        <v>34.154999999999994</v>
      </c>
      <c r="M824" s="5">
        <f t="shared" si="36"/>
        <v>136.61999999999998</v>
      </c>
      <c r="N824" t="str">
        <f t="shared" si="37"/>
        <v>Excelsa</v>
      </c>
      <c r="O824" t="str">
        <f t="shared" si="38"/>
        <v>Light</v>
      </c>
      <c r="P824" t="e">
        <f ca="1">_xlfn.XLOOKUP(Orders[[#This Row],[Customer ID]],Customers!$A$1:$A$1001,Customers!$I$1:$I$1001,,0)</f>
        <v>#NAME?</v>
      </c>
    </row>
    <row r="825" spans="1:16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e">
        <f ca="1">_xlfn.XLOOKUP(C825,Customers!$A$1:$A$1001,Customers!$B$1:$B$1001,,0)</f>
        <v>#NAME?</v>
      </c>
      <c r="G825" s="2" t="e">
        <f ca="1">IF(_xlfn.XLOOKUP(C825,Customers!$A$1:$A$1001,Customers!$C$1:$C$1001,,0)=0,"",_xlfn.XLOOKUP(C825,Customers!$A$1:$A$1001,Customers!$C$1:$C$1001,,0))</f>
        <v>#NAME?</v>
      </c>
      <c r="H825" s="2" t="e">
        <f ca="1">_xlfn.XLOOKUP(C825,Customers!$A$1:$A$1001,Customers!$G$1:$G$1001,,0)</f>
        <v>#NAME?</v>
      </c>
      <c r="I825" t="str">
        <f>INDEX(Products!$A$1:$G$49,MATCH(Orders!$D825,Products!$A$1:$A$49,0),MATCH(Orders!I$1,Products!$A$1:$G$1,0))</f>
        <v>Lib</v>
      </c>
      <c r="J825" t="str">
        <f>INDEX(Products!$A$1:$G$49,MATCH(Orders!$D825,Products!$A$1:$A$49,0),MATCH(Orders!J$1,Products!$A$1:$G$1,0))</f>
        <v>L</v>
      </c>
      <c r="K825" s="4">
        <f>INDEX(Products!$A$1:$G$49,MATCH(Orders!$D825,Products!$A$1:$A$49,0),MATCH(Orders!K$1,Products!$A$1:$G$1,0))</f>
        <v>1</v>
      </c>
      <c r="L825" s="5">
        <f>INDEX(Products!$A$1:$G$49,MATCH(Orders!$D825,Products!$A$1:$A$49,0),MATCH(Orders!L$1,Products!$A$1:$G$1,0))</f>
        <v>15.85</v>
      </c>
      <c r="M825" s="5">
        <f t="shared" si="36"/>
        <v>47.55</v>
      </c>
      <c r="N825" t="str">
        <f t="shared" si="37"/>
        <v>Liberica</v>
      </c>
      <c r="O825" t="str">
        <f t="shared" si="38"/>
        <v>Light</v>
      </c>
      <c r="P825" t="e">
        <f ca="1">_xlfn.XLOOKUP(Orders[[#This Row],[Customer ID]],Customers!$A$1:$A$1001,Customers!$I$1:$I$1001,,0)</f>
        <v>#NAME?</v>
      </c>
    </row>
    <row r="826" spans="1:16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e">
        <f ca="1">_xlfn.XLOOKUP(C826,Customers!$A$1:$A$1001,Customers!$B$1:$B$1001,,0)</f>
        <v>#NAME?</v>
      </c>
      <c r="G826" s="2" t="e">
        <f ca="1">IF(_xlfn.XLOOKUP(C826,Customers!$A$1:$A$1001,Customers!$C$1:$C$1001,,0)=0,"",_xlfn.XLOOKUP(C826,Customers!$A$1:$A$1001,Customers!$C$1:$C$1001,,0))</f>
        <v>#NAME?</v>
      </c>
      <c r="H826" s="2" t="e">
        <f ca="1">_xlfn.XLOOKUP(C826,Customers!$A$1:$A$1001,Customers!$G$1:$G$1001,,0)</f>
        <v>#NAME?</v>
      </c>
      <c r="I826" t="str">
        <f>INDEX(Products!$A$1:$G$49,MATCH(Orders!$D826,Products!$A$1:$A$49,0),MATCH(Orders!I$1,Products!$A$1:$G$1,0))</f>
        <v>Ara</v>
      </c>
      <c r="J826" t="str">
        <f>INDEX(Products!$A$1:$G$49,MATCH(Orders!$D826,Products!$A$1:$A$49,0),MATCH(Orders!J$1,Products!$A$1:$G$1,0))</f>
        <v>M</v>
      </c>
      <c r="K826" s="4">
        <f>INDEX(Products!$A$1:$G$49,MATCH(Orders!$D826,Products!$A$1:$A$49,0),MATCH(Orders!K$1,Products!$A$1:$G$1,0))</f>
        <v>0.2</v>
      </c>
      <c r="L826" s="5">
        <f>INDEX(Products!$A$1:$G$49,MATCH(Orders!$D826,Products!$A$1:$A$49,0),MATCH(Orders!L$1,Products!$A$1:$G$1,0))</f>
        <v>3.375</v>
      </c>
      <c r="M826" s="5">
        <f t="shared" si="36"/>
        <v>16.875</v>
      </c>
      <c r="N826" t="str">
        <f t="shared" si="37"/>
        <v>Arabica</v>
      </c>
      <c r="O826" t="str">
        <f t="shared" si="38"/>
        <v>Medium</v>
      </c>
      <c r="P826" t="e">
        <f ca="1">_xlfn.XLOOKUP(Orders[[#This Row],[Customer ID]],Customers!$A$1:$A$1001,Customers!$I$1:$I$1001,,0)</f>
        <v>#NAME?</v>
      </c>
    </row>
    <row r="827" spans="1:16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e">
        <f ca="1">_xlfn.XLOOKUP(C827,Customers!$A$1:$A$1001,Customers!$B$1:$B$1001,,0)</f>
        <v>#NAME?</v>
      </c>
      <c r="G827" s="2" t="e">
        <f ca="1">IF(_xlfn.XLOOKUP(C827,Customers!$A$1:$A$1001,Customers!$C$1:$C$1001,,0)=0,"",_xlfn.XLOOKUP(C827,Customers!$A$1:$A$1001,Customers!$C$1:$C$1001,,0))</f>
        <v>#NAME?</v>
      </c>
      <c r="H827" s="2" t="e">
        <f ca="1">_xlfn.XLOOKUP(C827,Customers!$A$1:$A$1001,Customers!$G$1:$G$1001,,0)</f>
        <v>#NAME?</v>
      </c>
      <c r="I827" t="str">
        <f>INDEX(Products!$A$1:$G$49,MATCH(Orders!$D827,Products!$A$1:$A$49,0),MATCH(Orders!I$1,Products!$A$1:$G$1,0))</f>
        <v>Ara</v>
      </c>
      <c r="J827" t="str">
        <f>INDEX(Products!$A$1:$G$49,MATCH(Orders!$D827,Products!$A$1:$A$49,0),MATCH(Orders!J$1,Products!$A$1:$G$1,0))</f>
        <v>D</v>
      </c>
      <c r="K827" s="4">
        <f>INDEX(Products!$A$1:$G$49,MATCH(Orders!$D827,Products!$A$1:$A$49,0),MATCH(Orders!K$1,Products!$A$1:$G$1,0))</f>
        <v>1</v>
      </c>
      <c r="L827" s="5">
        <f>INDEX(Products!$A$1:$G$49,MATCH(Orders!$D827,Products!$A$1:$A$49,0),MATCH(Orders!L$1,Products!$A$1:$G$1,0))</f>
        <v>9.9499999999999993</v>
      </c>
      <c r="M827" s="5">
        <f t="shared" si="36"/>
        <v>29.849999999999998</v>
      </c>
      <c r="N827" t="str">
        <f t="shared" si="37"/>
        <v>Arabica</v>
      </c>
      <c r="O827" t="str">
        <f t="shared" si="38"/>
        <v>Dark</v>
      </c>
      <c r="P827" t="e">
        <f ca="1">_xlfn.XLOOKUP(Orders[[#This Row],[Customer ID]],Customers!$A$1:$A$1001,Customers!$I$1:$I$1001,,0)</f>
        <v>#NAME?</v>
      </c>
    </row>
    <row r="828" spans="1:16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e">
        <f ca="1">_xlfn.XLOOKUP(C828,Customers!$A$1:$A$1001,Customers!$B$1:$B$1001,,0)</f>
        <v>#NAME?</v>
      </c>
      <c r="G828" s="2" t="e">
        <f ca="1">IF(_xlfn.XLOOKUP(C828,Customers!$A$1:$A$1001,Customers!$C$1:$C$1001,,0)=0,"",_xlfn.XLOOKUP(C828,Customers!$A$1:$A$1001,Customers!$C$1:$C$1001,,0))</f>
        <v>#NAME?</v>
      </c>
      <c r="H828" s="2" t="e">
        <f ca="1">_xlfn.XLOOKUP(C828,Customers!$A$1:$A$1001,Customers!$G$1:$G$1001,,0)</f>
        <v>#NAME?</v>
      </c>
      <c r="I828" t="str">
        <f>INDEX(Products!$A$1:$G$49,MATCH(Orders!$D828,Products!$A$1:$A$49,0),MATCH(Orders!I$1,Products!$A$1:$G$1,0))</f>
        <v>Exc</v>
      </c>
      <c r="J828" t="str">
        <f>INDEX(Products!$A$1:$G$49,MATCH(Orders!$D828,Products!$A$1:$A$49,0),MATCH(Orders!J$1,Products!$A$1:$G$1,0))</f>
        <v>M</v>
      </c>
      <c r="K828" s="4">
        <f>INDEX(Products!$A$1:$G$49,MATCH(Orders!$D828,Products!$A$1:$A$49,0),MATCH(Orders!K$1,Products!$A$1:$G$1,0))</f>
        <v>0.5</v>
      </c>
      <c r="L828" s="5">
        <f>INDEX(Products!$A$1:$G$49,MATCH(Orders!$D828,Products!$A$1:$A$49,0),MATCH(Orders!L$1,Products!$A$1:$G$1,0))</f>
        <v>8.25</v>
      </c>
      <c r="M828" s="5">
        <f t="shared" si="36"/>
        <v>41.25</v>
      </c>
      <c r="N828" t="str">
        <f t="shared" si="37"/>
        <v>Excelsa</v>
      </c>
      <c r="O828" t="str">
        <f t="shared" si="38"/>
        <v>Medium</v>
      </c>
      <c r="P828" t="e">
        <f ca="1">_xlfn.XLOOKUP(Orders[[#This Row],[Customer ID]],Customers!$A$1:$A$1001,Customers!$I$1:$I$1001,,0)</f>
        <v>#NAME?</v>
      </c>
    </row>
    <row r="829" spans="1:16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e">
        <f ca="1">_xlfn.XLOOKUP(C829,Customers!$A$1:$A$1001,Customers!$B$1:$B$1001,,0)</f>
        <v>#NAME?</v>
      </c>
      <c r="G829" s="2" t="e">
        <f ca="1">IF(_xlfn.XLOOKUP(C829,Customers!$A$1:$A$1001,Customers!$C$1:$C$1001,,0)=0,"",_xlfn.XLOOKUP(C829,Customers!$A$1:$A$1001,Customers!$C$1:$C$1001,,0))</f>
        <v>#NAME?</v>
      </c>
      <c r="H829" s="2" t="e">
        <f ca="1">_xlfn.XLOOKUP(C829,Customers!$A$1:$A$1001,Customers!$G$1:$G$1001,,0)</f>
        <v>#NAME?</v>
      </c>
      <c r="I829" t="str">
        <f>INDEX(Products!$A$1:$G$49,MATCH(Orders!$D829,Products!$A$1:$A$49,0),MATCH(Orders!I$1,Products!$A$1:$G$1,0))</f>
        <v>Exc</v>
      </c>
      <c r="J829" t="str">
        <f>INDEX(Products!$A$1:$G$49,MATCH(Orders!$D829,Products!$A$1:$A$49,0),MATCH(Orders!J$1,Products!$A$1:$G$1,0))</f>
        <v>M</v>
      </c>
      <c r="K829" s="4">
        <f>INDEX(Products!$A$1:$G$49,MATCH(Orders!$D829,Products!$A$1:$A$49,0),MATCH(Orders!K$1,Products!$A$1:$G$1,0))</f>
        <v>0.2</v>
      </c>
      <c r="L829" s="5">
        <f>INDEX(Products!$A$1:$G$49,MATCH(Orders!$D829,Products!$A$1:$A$49,0),MATCH(Orders!L$1,Products!$A$1:$G$1,0))</f>
        <v>4.125</v>
      </c>
      <c r="M829" s="5">
        <f t="shared" si="36"/>
        <v>20.625</v>
      </c>
      <c r="N829" t="str">
        <f t="shared" si="37"/>
        <v>Excelsa</v>
      </c>
      <c r="O829" t="str">
        <f t="shared" si="38"/>
        <v>Medium</v>
      </c>
      <c r="P829" t="e">
        <f ca="1">_xlfn.XLOOKUP(Orders[[#This Row],[Customer ID]],Customers!$A$1:$A$1001,Customers!$I$1:$I$1001,,0)</f>
        <v>#NAME?</v>
      </c>
    </row>
    <row r="830" spans="1:16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e">
        <f ca="1">_xlfn.XLOOKUP(C830,Customers!$A$1:$A$1001,Customers!$B$1:$B$1001,,0)</f>
        <v>#NAME?</v>
      </c>
      <c r="G830" s="2" t="e">
        <f ca="1">IF(_xlfn.XLOOKUP(C830,Customers!$A$1:$A$1001,Customers!$C$1:$C$1001,,0)=0,"",_xlfn.XLOOKUP(C830,Customers!$A$1:$A$1001,Customers!$C$1:$C$1001,,0))</f>
        <v>#NAME?</v>
      </c>
      <c r="H830" s="2" t="e">
        <f ca="1">_xlfn.XLOOKUP(C830,Customers!$A$1:$A$1001,Customers!$G$1:$G$1001,,0)</f>
        <v>#NAME?</v>
      </c>
      <c r="I830" t="str">
        <f>INDEX(Products!$A$1:$G$49,MATCH(Orders!$D830,Products!$A$1:$A$49,0),MATCH(Orders!I$1,Products!$A$1:$G$1,0))</f>
        <v>Ara</v>
      </c>
      <c r="J830" t="str">
        <f>INDEX(Products!$A$1:$G$49,MATCH(Orders!$D830,Products!$A$1:$A$49,0),MATCH(Orders!J$1,Products!$A$1:$G$1,0))</f>
        <v>D</v>
      </c>
      <c r="K830" s="4">
        <f>INDEX(Products!$A$1:$G$49,MATCH(Orders!$D830,Products!$A$1:$A$49,0),MATCH(Orders!K$1,Products!$A$1:$G$1,0))</f>
        <v>2.5</v>
      </c>
      <c r="L830" s="5">
        <f>INDEX(Products!$A$1:$G$49,MATCH(Orders!$D830,Products!$A$1:$A$49,0),MATCH(Orders!L$1,Products!$A$1:$G$1,0))</f>
        <v>22.884999999999998</v>
      </c>
      <c r="M830" s="5">
        <f t="shared" si="36"/>
        <v>137.31</v>
      </c>
      <c r="N830" t="str">
        <f t="shared" si="37"/>
        <v>Arabica</v>
      </c>
      <c r="O830" t="str">
        <f t="shared" si="38"/>
        <v>Dark</v>
      </c>
      <c r="P830" t="e">
        <f ca="1">_xlfn.XLOOKUP(Orders[[#This Row],[Customer ID]],Customers!$A$1:$A$1001,Customers!$I$1:$I$1001,,0)</f>
        <v>#NAME?</v>
      </c>
    </row>
    <row r="831" spans="1:16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e">
        <f ca="1">_xlfn.XLOOKUP(C831,Customers!$A$1:$A$1001,Customers!$B$1:$B$1001,,0)</f>
        <v>#NAME?</v>
      </c>
      <c r="G831" s="2" t="e">
        <f ca="1">IF(_xlfn.XLOOKUP(C831,Customers!$A$1:$A$1001,Customers!$C$1:$C$1001,,0)=0,"",_xlfn.XLOOKUP(C831,Customers!$A$1:$A$1001,Customers!$C$1:$C$1001,,0))</f>
        <v>#NAME?</v>
      </c>
      <c r="H831" s="2" t="e">
        <f ca="1">_xlfn.XLOOKUP(C831,Customers!$A$1:$A$1001,Customers!$G$1:$G$1001,,0)</f>
        <v>#NAME?</v>
      </c>
      <c r="I831" t="str">
        <f>INDEX(Products!$A$1:$G$49,MATCH(Orders!$D831,Products!$A$1:$A$49,0),MATCH(Orders!I$1,Products!$A$1:$G$1,0))</f>
        <v>Ara</v>
      </c>
      <c r="J831" t="str">
        <f>INDEX(Products!$A$1:$G$49,MATCH(Orders!$D831,Products!$A$1:$A$49,0),MATCH(Orders!J$1,Products!$A$1:$G$1,0))</f>
        <v>D</v>
      </c>
      <c r="K831" s="4">
        <f>INDEX(Products!$A$1:$G$49,MATCH(Orders!$D831,Products!$A$1:$A$49,0),MATCH(Orders!K$1,Products!$A$1:$G$1,0))</f>
        <v>0.2</v>
      </c>
      <c r="L831" s="5">
        <f>INDEX(Products!$A$1:$G$49,MATCH(Orders!$D831,Products!$A$1:$A$49,0),MATCH(Orders!L$1,Products!$A$1:$G$1,0))</f>
        <v>2.9849999999999999</v>
      </c>
      <c r="M831" s="5">
        <f t="shared" si="36"/>
        <v>2.9849999999999999</v>
      </c>
      <c r="N831" t="str">
        <f t="shared" si="37"/>
        <v>Arabica</v>
      </c>
      <c r="O831" t="str">
        <f t="shared" si="38"/>
        <v>Dark</v>
      </c>
      <c r="P831" t="e">
        <f ca="1">_xlfn.XLOOKUP(Orders[[#This Row],[Customer ID]],Customers!$A$1:$A$1001,Customers!$I$1:$I$1001,,0)</f>
        <v>#NAME?</v>
      </c>
    </row>
    <row r="832" spans="1:16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e">
        <f ca="1">_xlfn.XLOOKUP(C832,Customers!$A$1:$A$1001,Customers!$B$1:$B$1001,,0)</f>
        <v>#NAME?</v>
      </c>
      <c r="G832" s="2" t="e">
        <f ca="1">IF(_xlfn.XLOOKUP(C832,Customers!$A$1:$A$1001,Customers!$C$1:$C$1001,,0)=0,"",_xlfn.XLOOKUP(C832,Customers!$A$1:$A$1001,Customers!$C$1:$C$1001,,0))</f>
        <v>#NAME?</v>
      </c>
      <c r="H832" s="2" t="e">
        <f ca="1">_xlfn.XLOOKUP(C832,Customers!$A$1:$A$1001,Customers!$G$1:$G$1001,,0)</f>
        <v>#NAME?</v>
      </c>
      <c r="I832" t="str">
        <f>INDEX(Products!$A$1:$G$49,MATCH(Orders!$D832,Products!$A$1:$A$49,0),MATCH(Orders!I$1,Products!$A$1:$G$1,0))</f>
        <v>Exc</v>
      </c>
      <c r="J832" t="str">
        <f>INDEX(Products!$A$1:$G$49,MATCH(Orders!$D832,Products!$A$1:$A$49,0),MATCH(Orders!J$1,Products!$A$1:$G$1,0))</f>
        <v>M</v>
      </c>
      <c r="K832" s="4">
        <f>INDEX(Products!$A$1:$G$49,MATCH(Orders!$D832,Products!$A$1:$A$49,0),MATCH(Orders!K$1,Products!$A$1:$G$1,0))</f>
        <v>1</v>
      </c>
      <c r="L832" s="5">
        <f>INDEX(Products!$A$1:$G$49,MATCH(Orders!$D832,Products!$A$1:$A$49,0),MATCH(Orders!L$1,Products!$A$1:$G$1,0))</f>
        <v>13.75</v>
      </c>
      <c r="M832" s="5">
        <f t="shared" si="36"/>
        <v>27.5</v>
      </c>
      <c r="N832" t="str">
        <f t="shared" si="37"/>
        <v>Excelsa</v>
      </c>
      <c r="O832" t="str">
        <f t="shared" si="38"/>
        <v>Medium</v>
      </c>
      <c r="P832" t="e">
        <f ca="1">_xlfn.XLOOKUP(Orders[[#This Row],[Customer ID]],Customers!$A$1:$A$1001,Customers!$I$1:$I$1001,,0)</f>
        <v>#NAME?</v>
      </c>
    </row>
    <row r="833" spans="1:16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e">
        <f ca="1">_xlfn.XLOOKUP(C833,Customers!$A$1:$A$1001,Customers!$B$1:$B$1001,,0)</f>
        <v>#NAME?</v>
      </c>
      <c r="G833" s="2" t="e">
        <f ca="1">IF(_xlfn.XLOOKUP(C833,Customers!$A$1:$A$1001,Customers!$C$1:$C$1001,,0)=0,"",_xlfn.XLOOKUP(C833,Customers!$A$1:$A$1001,Customers!$C$1:$C$1001,,0))</f>
        <v>#NAME?</v>
      </c>
      <c r="H833" s="2" t="e">
        <f ca="1">_xlfn.XLOOKUP(C833,Customers!$A$1:$A$1001,Customers!$G$1:$G$1001,,0)</f>
        <v>#NAME?</v>
      </c>
      <c r="I833" t="str">
        <f>INDEX(Products!$A$1:$G$49,MATCH(Orders!$D833,Products!$A$1:$A$49,0),MATCH(Orders!I$1,Products!$A$1:$G$1,0))</f>
        <v>Ara</v>
      </c>
      <c r="J833" t="str">
        <f>INDEX(Products!$A$1:$G$49,MATCH(Orders!$D833,Products!$A$1:$A$49,0),MATCH(Orders!J$1,Products!$A$1:$G$1,0))</f>
        <v>D</v>
      </c>
      <c r="K833" s="4">
        <f>INDEX(Products!$A$1:$G$49,MATCH(Orders!$D833,Products!$A$1:$A$49,0),MATCH(Orders!K$1,Products!$A$1:$G$1,0))</f>
        <v>0.2</v>
      </c>
      <c r="L833" s="5">
        <f>INDEX(Products!$A$1:$G$49,MATCH(Orders!$D833,Products!$A$1:$A$49,0),MATCH(Orders!L$1,Products!$A$1:$G$1,0))</f>
        <v>2.9849999999999999</v>
      </c>
      <c r="M833" s="5">
        <f t="shared" si="36"/>
        <v>5.97</v>
      </c>
      <c r="N833" t="str">
        <f t="shared" si="37"/>
        <v>Arabica</v>
      </c>
      <c r="O833" t="str">
        <f t="shared" si="38"/>
        <v>Dark</v>
      </c>
      <c r="P833" t="e">
        <f ca="1">_xlfn.XLOOKUP(Orders[[#This Row],[Customer ID]],Customers!$A$1:$A$1001,Customers!$I$1:$I$1001,,0)</f>
        <v>#NAME?</v>
      </c>
    </row>
    <row r="834" spans="1:16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e">
        <f ca="1">_xlfn.XLOOKUP(C834,Customers!$A$1:$A$1001,Customers!$B$1:$B$1001,,0)</f>
        <v>#NAME?</v>
      </c>
      <c r="G834" s="2" t="e">
        <f ca="1">IF(_xlfn.XLOOKUP(C834,Customers!$A$1:$A$1001,Customers!$C$1:$C$1001,,0)=0,"",_xlfn.XLOOKUP(C834,Customers!$A$1:$A$1001,Customers!$C$1:$C$1001,,0))</f>
        <v>#NAME?</v>
      </c>
      <c r="H834" s="2" t="e">
        <f ca="1">_xlfn.XLOOKUP(C834,Customers!$A$1:$A$1001,Customers!$G$1:$G$1001,,0)</f>
        <v>#NAME?</v>
      </c>
      <c r="I834" t="str">
        <f>INDEX(Products!$A$1:$G$49,MATCH(Orders!$D834,Products!$A$1:$A$49,0),MATCH(Orders!I$1,Products!$A$1:$G$1,0))</f>
        <v>Rob</v>
      </c>
      <c r="J834" t="str">
        <f>INDEX(Products!$A$1:$G$49,MATCH(Orders!$D834,Products!$A$1:$A$49,0),MATCH(Orders!J$1,Products!$A$1:$G$1,0))</f>
        <v>M</v>
      </c>
      <c r="K834" s="4">
        <f>INDEX(Products!$A$1:$G$49,MATCH(Orders!$D834,Products!$A$1:$A$49,0),MATCH(Orders!K$1,Products!$A$1:$G$1,0))</f>
        <v>1</v>
      </c>
      <c r="L834" s="5">
        <f>INDEX(Products!$A$1:$G$49,MATCH(Orders!$D834,Products!$A$1:$A$49,0),MATCH(Orders!L$1,Products!$A$1:$G$1,0))</f>
        <v>9.9499999999999993</v>
      </c>
      <c r="M834" s="5">
        <f t="shared" si="36"/>
        <v>59.699999999999996</v>
      </c>
      <c r="N834" t="str">
        <f t="shared" si="37"/>
        <v>Robusta</v>
      </c>
      <c r="O834" t="str">
        <f t="shared" si="38"/>
        <v>Medium</v>
      </c>
      <c r="P834" t="e">
        <f ca="1">_xlfn.XLOOKUP(Orders[[#This Row],[Customer ID]],Customers!$A$1:$A$1001,Customers!$I$1:$I$1001,,0)</f>
        <v>#NAME?</v>
      </c>
    </row>
    <row r="835" spans="1:16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e">
        <f ca="1">_xlfn.XLOOKUP(C835,Customers!$A$1:$A$1001,Customers!$B$1:$B$1001,,0)</f>
        <v>#NAME?</v>
      </c>
      <c r="G835" s="2" t="e">
        <f ca="1">IF(_xlfn.XLOOKUP(C835,Customers!$A$1:$A$1001,Customers!$C$1:$C$1001,,0)=0,"",_xlfn.XLOOKUP(C835,Customers!$A$1:$A$1001,Customers!$C$1:$C$1001,,0))</f>
        <v>#NAME?</v>
      </c>
      <c r="H835" s="2" t="e">
        <f ca="1">_xlfn.XLOOKUP(C835,Customers!$A$1:$A$1001,Customers!$G$1:$G$1001,,0)</f>
        <v>#NAME?</v>
      </c>
      <c r="I835" t="str">
        <f>INDEX(Products!$A$1:$G$49,MATCH(Orders!$D835,Products!$A$1:$A$49,0),MATCH(Orders!I$1,Products!$A$1:$G$1,0))</f>
        <v>Rob</v>
      </c>
      <c r="J835" t="str">
        <f>INDEX(Products!$A$1:$G$49,MATCH(Orders!$D835,Products!$A$1:$A$49,0),MATCH(Orders!J$1,Products!$A$1:$G$1,0))</f>
        <v>D</v>
      </c>
      <c r="K835" s="4">
        <f>INDEX(Products!$A$1:$G$49,MATCH(Orders!$D835,Products!$A$1:$A$49,0),MATCH(Orders!K$1,Products!$A$1:$G$1,0))</f>
        <v>2.5</v>
      </c>
      <c r="L835" s="5">
        <f>INDEX(Products!$A$1:$G$49,MATCH(Orders!$D835,Products!$A$1:$A$49,0),MATCH(Orders!L$1,Products!$A$1:$G$1,0))</f>
        <v>20.584999999999997</v>
      </c>
      <c r="M835" s="5">
        <f t="shared" ref="M835:M898" si="39">L835*E835</f>
        <v>82.339999999999989</v>
      </c>
      <c r="N835" t="str">
        <f t="shared" ref="N835:N898" si="40">IF(I835="Rob","Robusta",IF(I835="Exc","Excelsa",IF(I835="Ara","Arabica",IF(I835="Lib","Liberica",""))))</f>
        <v>Robusta</v>
      </c>
      <c r="O835" t="str">
        <f t="shared" ref="O835:O898" si="41">IF(J835="M","Medium",IF(J835="L","Light",IF(J835="D","Dark","")))</f>
        <v>Dark</v>
      </c>
      <c r="P835" t="e">
        <f ca="1">_xlfn.XLOOKUP(Orders[[#This Row],[Customer ID]],Customers!$A$1:$A$1001,Customers!$I$1:$I$1001,,0)</f>
        <v>#NAME?</v>
      </c>
    </row>
    <row r="836" spans="1:16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e">
        <f ca="1">_xlfn.XLOOKUP(C836,Customers!$A$1:$A$1001,Customers!$B$1:$B$1001,,0)</f>
        <v>#NAME?</v>
      </c>
      <c r="G836" s="2" t="e">
        <f ca="1">IF(_xlfn.XLOOKUP(C836,Customers!$A$1:$A$1001,Customers!$C$1:$C$1001,,0)=0,"",_xlfn.XLOOKUP(C836,Customers!$A$1:$A$1001,Customers!$C$1:$C$1001,,0))</f>
        <v>#NAME?</v>
      </c>
      <c r="H836" s="2" t="e">
        <f ca="1">_xlfn.XLOOKUP(C836,Customers!$A$1:$A$1001,Customers!$G$1:$G$1001,,0)</f>
        <v>#NAME?</v>
      </c>
      <c r="I836" t="str">
        <f>INDEX(Products!$A$1:$G$49,MATCH(Orders!$D836,Products!$A$1:$A$49,0),MATCH(Orders!I$1,Products!$A$1:$G$1,0))</f>
        <v>Ara</v>
      </c>
      <c r="J836" t="str">
        <f>INDEX(Products!$A$1:$G$49,MATCH(Orders!$D836,Products!$A$1:$A$49,0),MATCH(Orders!J$1,Products!$A$1:$G$1,0))</f>
        <v>D</v>
      </c>
      <c r="K836" s="4">
        <f>INDEX(Products!$A$1:$G$49,MATCH(Orders!$D836,Products!$A$1:$A$49,0),MATCH(Orders!K$1,Products!$A$1:$G$1,0))</f>
        <v>2.5</v>
      </c>
      <c r="L836" s="5">
        <f>INDEX(Products!$A$1:$G$49,MATCH(Orders!$D836,Products!$A$1:$A$49,0),MATCH(Orders!L$1,Products!$A$1:$G$1,0))</f>
        <v>22.884999999999998</v>
      </c>
      <c r="M836" s="5">
        <f t="shared" si="39"/>
        <v>22.884999999999998</v>
      </c>
      <c r="N836" t="str">
        <f t="shared" si="40"/>
        <v>Arabica</v>
      </c>
      <c r="O836" t="str">
        <f t="shared" si="41"/>
        <v>Dark</v>
      </c>
      <c r="P836" t="e">
        <f ca="1">_xlfn.XLOOKUP(Orders[[#This Row],[Customer ID]],Customers!$A$1:$A$1001,Customers!$I$1:$I$1001,,0)</f>
        <v>#NAME?</v>
      </c>
    </row>
    <row r="837" spans="1:16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e">
        <f ca="1">_xlfn.XLOOKUP(C837,Customers!$A$1:$A$1001,Customers!$B$1:$B$1001,,0)</f>
        <v>#NAME?</v>
      </c>
      <c r="G837" s="2" t="e">
        <f ca="1">IF(_xlfn.XLOOKUP(C837,Customers!$A$1:$A$1001,Customers!$C$1:$C$1001,,0)=0,"",_xlfn.XLOOKUP(C837,Customers!$A$1:$A$1001,Customers!$C$1:$C$1001,,0))</f>
        <v>#NAME?</v>
      </c>
      <c r="H837" s="2" t="e">
        <f ca="1">_xlfn.XLOOKUP(C837,Customers!$A$1:$A$1001,Customers!$G$1:$G$1001,,0)</f>
        <v>#NAME?</v>
      </c>
      <c r="I837" t="str">
        <f>INDEX(Products!$A$1:$G$49,MATCH(Orders!$D837,Products!$A$1:$A$49,0),MATCH(Orders!I$1,Products!$A$1:$G$1,0))</f>
        <v>Exc</v>
      </c>
      <c r="J837" t="str">
        <f>INDEX(Products!$A$1:$G$49,MATCH(Orders!$D837,Products!$A$1:$A$49,0),MATCH(Orders!J$1,Products!$A$1:$G$1,0))</f>
        <v>L</v>
      </c>
      <c r="K837" s="4">
        <f>INDEX(Products!$A$1:$G$49,MATCH(Orders!$D837,Products!$A$1:$A$49,0),MATCH(Orders!K$1,Products!$A$1:$G$1,0))</f>
        <v>0.5</v>
      </c>
      <c r="L837" s="5">
        <f>INDEX(Products!$A$1:$G$49,MATCH(Orders!$D837,Products!$A$1:$A$49,0),MATCH(Orders!L$1,Products!$A$1:$G$1,0))</f>
        <v>8.91</v>
      </c>
      <c r="M837" s="5">
        <f t="shared" si="39"/>
        <v>8.91</v>
      </c>
      <c r="N837" t="str">
        <f t="shared" si="40"/>
        <v>Excelsa</v>
      </c>
      <c r="O837" t="str">
        <f t="shared" si="41"/>
        <v>Light</v>
      </c>
      <c r="P837" t="e">
        <f ca="1">_xlfn.XLOOKUP(Orders[[#This Row],[Customer ID]],Customers!$A$1:$A$1001,Customers!$I$1:$I$1001,,0)</f>
        <v>#NAME?</v>
      </c>
    </row>
    <row r="838" spans="1:16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e">
        <f ca="1">_xlfn.XLOOKUP(C838,Customers!$A$1:$A$1001,Customers!$B$1:$B$1001,,0)</f>
        <v>#NAME?</v>
      </c>
      <c r="G838" s="2" t="e">
        <f ca="1">IF(_xlfn.XLOOKUP(C838,Customers!$A$1:$A$1001,Customers!$C$1:$C$1001,,0)=0,"",_xlfn.XLOOKUP(C838,Customers!$A$1:$A$1001,Customers!$C$1:$C$1001,,0))</f>
        <v>#NAME?</v>
      </c>
      <c r="H838" s="2" t="e">
        <f ca="1">_xlfn.XLOOKUP(C838,Customers!$A$1:$A$1001,Customers!$G$1:$G$1001,,0)</f>
        <v>#NAME?</v>
      </c>
      <c r="I838" t="str">
        <f>INDEX(Products!$A$1:$G$49,MATCH(Orders!$D838,Products!$A$1:$A$49,0),MATCH(Orders!I$1,Products!$A$1:$G$1,0))</f>
        <v>Ara</v>
      </c>
      <c r="J838" t="str">
        <f>INDEX(Products!$A$1:$G$49,MATCH(Orders!$D838,Products!$A$1:$A$49,0),MATCH(Orders!J$1,Products!$A$1:$G$1,0))</f>
        <v>D</v>
      </c>
      <c r="K838" s="4">
        <f>INDEX(Products!$A$1:$G$49,MATCH(Orders!$D838,Products!$A$1:$A$49,0),MATCH(Orders!K$1,Products!$A$1:$G$1,0))</f>
        <v>0.2</v>
      </c>
      <c r="L838" s="5">
        <f>INDEX(Products!$A$1:$G$49,MATCH(Orders!$D838,Products!$A$1:$A$49,0),MATCH(Orders!L$1,Products!$A$1:$G$1,0))</f>
        <v>2.9849999999999999</v>
      </c>
      <c r="M838" s="5">
        <f t="shared" si="39"/>
        <v>11.94</v>
      </c>
      <c r="N838" t="str">
        <f t="shared" si="40"/>
        <v>Arabica</v>
      </c>
      <c r="O838" t="str">
        <f t="shared" si="41"/>
        <v>Dark</v>
      </c>
      <c r="P838" t="e">
        <f ca="1">_xlfn.XLOOKUP(Orders[[#This Row],[Customer ID]],Customers!$A$1:$A$1001,Customers!$I$1:$I$1001,,0)</f>
        <v>#NAME?</v>
      </c>
    </row>
    <row r="839" spans="1:16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e">
        <f ca="1">_xlfn.XLOOKUP(C839,Customers!$A$1:$A$1001,Customers!$B$1:$B$1001,,0)</f>
        <v>#NAME?</v>
      </c>
      <c r="G839" s="2" t="e">
        <f ca="1">IF(_xlfn.XLOOKUP(C839,Customers!$A$1:$A$1001,Customers!$C$1:$C$1001,,0)=0,"",_xlfn.XLOOKUP(C839,Customers!$A$1:$A$1001,Customers!$C$1:$C$1001,,0))</f>
        <v>#NAME?</v>
      </c>
      <c r="H839" s="2" t="e">
        <f ca="1">_xlfn.XLOOKUP(C839,Customers!$A$1:$A$1001,Customers!$G$1:$G$1001,,0)</f>
        <v>#NAME?</v>
      </c>
      <c r="I839" t="str">
        <f>INDEX(Products!$A$1:$G$49,MATCH(Orders!$D839,Products!$A$1:$A$49,0),MATCH(Orders!I$1,Products!$A$1:$G$1,0))</f>
        <v>Lib</v>
      </c>
      <c r="J839" t="str">
        <f>INDEX(Products!$A$1:$G$49,MATCH(Orders!$D839,Products!$A$1:$A$49,0),MATCH(Orders!J$1,Products!$A$1:$G$1,0))</f>
        <v>M</v>
      </c>
      <c r="K839" s="4">
        <f>INDEX(Products!$A$1:$G$49,MATCH(Orders!$D839,Products!$A$1:$A$49,0),MATCH(Orders!K$1,Products!$A$1:$G$1,0))</f>
        <v>2.5</v>
      </c>
      <c r="L839" s="5">
        <f>INDEX(Products!$A$1:$G$49,MATCH(Orders!$D839,Products!$A$1:$A$49,0),MATCH(Orders!L$1,Products!$A$1:$G$1,0))</f>
        <v>33.464999999999996</v>
      </c>
      <c r="M839" s="5">
        <f t="shared" si="39"/>
        <v>100.39499999999998</v>
      </c>
      <c r="N839" t="str">
        <f t="shared" si="40"/>
        <v>Liberica</v>
      </c>
      <c r="O839" t="str">
        <f t="shared" si="41"/>
        <v>Medium</v>
      </c>
      <c r="P839" t="e">
        <f ca="1">_xlfn.XLOOKUP(Orders[[#This Row],[Customer ID]],Customers!$A$1:$A$1001,Customers!$I$1:$I$1001,,0)</f>
        <v>#NAME?</v>
      </c>
    </row>
    <row r="840" spans="1:16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e">
        <f ca="1">_xlfn.XLOOKUP(C840,Customers!$A$1:$A$1001,Customers!$B$1:$B$1001,,0)</f>
        <v>#NAME?</v>
      </c>
      <c r="G840" s="2" t="e">
        <f ca="1">IF(_xlfn.XLOOKUP(C840,Customers!$A$1:$A$1001,Customers!$C$1:$C$1001,,0)=0,"",_xlfn.XLOOKUP(C840,Customers!$A$1:$A$1001,Customers!$C$1:$C$1001,,0))</f>
        <v>#NAME?</v>
      </c>
      <c r="H840" s="2" t="e">
        <f ca="1">_xlfn.XLOOKUP(C840,Customers!$A$1:$A$1001,Customers!$G$1:$G$1001,,0)</f>
        <v>#NAME?</v>
      </c>
      <c r="I840" t="str">
        <f>INDEX(Products!$A$1:$G$49,MATCH(Orders!$D840,Products!$A$1:$A$49,0),MATCH(Orders!I$1,Products!$A$1:$G$1,0))</f>
        <v>Ara</v>
      </c>
      <c r="J840" t="str">
        <f>INDEX(Products!$A$1:$G$49,MATCH(Orders!$D840,Products!$A$1:$A$49,0),MATCH(Orders!J$1,Products!$A$1:$G$1,0))</f>
        <v>D</v>
      </c>
      <c r="K840" s="4">
        <f>INDEX(Products!$A$1:$G$49,MATCH(Orders!$D840,Products!$A$1:$A$49,0),MATCH(Orders!K$1,Products!$A$1:$G$1,0))</f>
        <v>2.5</v>
      </c>
      <c r="L840" s="5">
        <f>INDEX(Products!$A$1:$G$49,MATCH(Orders!$D840,Products!$A$1:$A$49,0),MATCH(Orders!L$1,Products!$A$1:$G$1,0))</f>
        <v>22.884999999999998</v>
      </c>
      <c r="M840" s="5">
        <f t="shared" si="39"/>
        <v>114.42499999999998</v>
      </c>
      <c r="N840" t="str">
        <f t="shared" si="40"/>
        <v>Arabica</v>
      </c>
      <c r="O840" t="str">
        <f t="shared" si="41"/>
        <v>Dark</v>
      </c>
      <c r="P840" t="e">
        <f ca="1">_xlfn.XLOOKUP(Orders[[#This Row],[Customer ID]],Customers!$A$1:$A$1001,Customers!$I$1:$I$1001,,0)</f>
        <v>#NAME?</v>
      </c>
    </row>
    <row r="841" spans="1:16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e">
        <f ca="1">_xlfn.XLOOKUP(C841,Customers!$A$1:$A$1001,Customers!$B$1:$B$1001,,0)</f>
        <v>#NAME?</v>
      </c>
      <c r="G841" s="2" t="e">
        <f ca="1">IF(_xlfn.XLOOKUP(C841,Customers!$A$1:$A$1001,Customers!$C$1:$C$1001,,0)=0,"",_xlfn.XLOOKUP(C841,Customers!$A$1:$A$1001,Customers!$C$1:$C$1001,,0))</f>
        <v>#NAME?</v>
      </c>
      <c r="H841" s="2" t="e">
        <f ca="1">_xlfn.XLOOKUP(C841,Customers!$A$1:$A$1001,Customers!$G$1:$G$1001,,0)</f>
        <v>#NAME?</v>
      </c>
      <c r="I841" t="str">
        <f>INDEX(Products!$A$1:$G$49,MATCH(Orders!$D841,Products!$A$1:$A$49,0),MATCH(Orders!I$1,Products!$A$1:$G$1,0))</f>
        <v>Exc</v>
      </c>
      <c r="J841" t="str">
        <f>INDEX(Products!$A$1:$G$49,MATCH(Orders!$D841,Products!$A$1:$A$49,0),MATCH(Orders!J$1,Products!$A$1:$G$1,0))</f>
        <v>M</v>
      </c>
      <c r="K841" s="4">
        <f>INDEX(Products!$A$1:$G$49,MATCH(Orders!$D841,Products!$A$1:$A$49,0),MATCH(Orders!K$1,Products!$A$1:$G$1,0))</f>
        <v>0.5</v>
      </c>
      <c r="L841" s="5">
        <f>INDEX(Products!$A$1:$G$49,MATCH(Orders!$D841,Products!$A$1:$A$49,0),MATCH(Orders!L$1,Products!$A$1:$G$1,0))</f>
        <v>8.25</v>
      </c>
      <c r="M841" s="5">
        <f t="shared" si="39"/>
        <v>41.25</v>
      </c>
      <c r="N841" t="str">
        <f t="shared" si="40"/>
        <v>Excelsa</v>
      </c>
      <c r="O841" t="str">
        <f t="shared" si="41"/>
        <v>Medium</v>
      </c>
      <c r="P841" t="e">
        <f ca="1">_xlfn.XLOOKUP(Orders[[#This Row],[Customer ID]],Customers!$A$1:$A$1001,Customers!$I$1:$I$1001,,0)</f>
        <v>#NAME?</v>
      </c>
    </row>
    <row r="842" spans="1:16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e">
        <f ca="1">_xlfn.XLOOKUP(C842,Customers!$A$1:$A$1001,Customers!$B$1:$B$1001,,0)</f>
        <v>#NAME?</v>
      </c>
      <c r="G842" s="2" t="e">
        <f ca="1">IF(_xlfn.XLOOKUP(C842,Customers!$A$1:$A$1001,Customers!$C$1:$C$1001,,0)=0,"",_xlfn.XLOOKUP(C842,Customers!$A$1:$A$1001,Customers!$C$1:$C$1001,,0))</f>
        <v>#NAME?</v>
      </c>
      <c r="H842" s="2" t="e">
        <f ca="1">_xlfn.XLOOKUP(C842,Customers!$A$1:$A$1001,Customers!$G$1:$G$1001,,0)</f>
        <v>#NAME?</v>
      </c>
      <c r="I842" t="str">
        <f>INDEX(Products!$A$1:$G$49,MATCH(Orders!$D842,Products!$A$1:$A$49,0),MATCH(Orders!I$1,Products!$A$1:$G$1,0))</f>
        <v>Rob</v>
      </c>
      <c r="J842" t="str">
        <f>INDEX(Products!$A$1:$G$49,MATCH(Orders!$D842,Products!$A$1:$A$49,0),MATCH(Orders!J$1,Products!$A$1:$G$1,0))</f>
        <v>L</v>
      </c>
      <c r="K842" s="4">
        <f>INDEX(Products!$A$1:$G$49,MATCH(Orders!$D842,Products!$A$1:$A$49,0),MATCH(Orders!K$1,Products!$A$1:$G$1,0))</f>
        <v>0.5</v>
      </c>
      <c r="L842" s="5">
        <f>INDEX(Products!$A$1:$G$49,MATCH(Orders!$D842,Products!$A$1:$A$49,0),MATCH(Orders!L$1,Products!$A$1:$G$1,0))</f>
        <v>7.169999999999999</v>
      </c>
      <c r="M842" s="5">
        <f t="shared" si="39"/>
        <v>28.679999999999996</v>
      </c>
      <c r="N842" t="str">
        <f t="shared" si="40"/>
        <v>Robusta</v>
      </c>
      <c r="O842" t="str">
        <f t="shared" si="41"/>
        <v>Light</v>
      </c>
      <c r="P842" t="e">
        <f ca="1">_xlfn.XLOOKUP(Orders[[#This Row],[Customer ID]],Customers!$A$1:$A$1001,Customers!$I$1:$I$1001,,0)</f>
        <v>#NAME?</v>
      </c>
    </row>
    <row r="843" spans="1:16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e">
        <f ca="1">_xlfn.XLOOKUP(C843,Customers!$A$1:$A$1001,Customers!$B$1:$B$1001,,0)</f>
        <v>#NAME?</v>
      </c>
      <c r="G843" s="2" t="e">
        <f ca="1">IF(_xlfn.XLOOKUP(C843,Customers!$A$1:$A$1001,Customers!$C$1:$C$1001,,0)=0,"",_xlfn.XLOOKUP(C843,Customers!$A$1:$A$1001,Customers!$C$1:$C$1001,,0))</f>
        <v>#NAME?</v>
      </c>
      <c r="H843" s="2" t="e">
        <f ca="1">_xlfn.XLOOKUP(C843,Customers!$A$1:$A$1001,Customers!$G$1:$G$1001,,0)</f>
        <v>#NAME?</v>
      </c>
      <c r="I843" t="str">
        <f>INDEX(Products!$A$1:$G$49,MATCH(Orders!$D843,Products!$A$1:$A$49,0),MATCH(Orders!I$1,Products!$A$1:$G$1,0))</f>
        <v>Lib</v>
      </c>
      <c r="J843" t="str">
        <f>INDEX(Products!$A$1:$G$49,MATCH(Orders!$D843,Products!$A$1:$A$49,0),MATCH(Orders!J$1,Products!$A$1:$G$1,0))</f>
        <v>M</v>
      </c>
      <c r="K843" s="4">
        <f>INDEX(Products!$A$1:$G$49,MATCH(Orders!$D843,Products!$A$1:$A$49,0),MATCH(Orders!K$1,Products!$A$1:$G$1,0))</f>
        <v>0.2</v>
      </c>
      <c r="L843" s="5">
        <f>INDEX(Products!$A$1:$G$49,MATCH(Orders!$D843,Products!$A$1:$A$49,0),MATCH(Orders!L$1,Products!$A$1:$G$1,0))</f>
        <v>4.3650000000000002</v>
      </c>
      <c r="M843" s="5">
        <f t="shared" si="39"/>
        <v>4.3650000000000002</v>
      </c>
      <c r="N843" t="str">
        <f t="shared" si="40"/>
        <v>Liberica</v>
      </c>
      <c r="O843" t="str">
        <f t="shared" si="41"/>
        <v>Medium</v>
      </c>
      <c r="P843" t="e">
        <f ca="1">_xlfn.XLOOKUP(Orders[[#This Row],[Customer ID]],Customers!$A$1:$A$1001,Customers!$I$1:$I$1001,,0)</f>
        <v>#NAME?</v>
      </c>
    </row>
    <row r="844" spans="1:16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e">
        <f ca="1">_xlfn.XLOOKUP(C844,Customers!$A$1:$A$1001,Customers!$B$1:$B$1001,,0)</f>
        <v>#NAME?</v>
      </c>
      <c r="G844" s="2" t="e">
        <f ca="1">IF(_xlfn.XLOOKUP(C844,Customers!$A$1:$A$1001,Customers!$C$1:$C$1001,,0)=0,"",_xlfn.XLOOKUP(C844,Customers!$A$1:$A$1001,Customers!$C$1:$C$1001,,0))</f>
        <v>#NAME?</v>
      </c>
      <c r="H844" s="2" t="e">
        <f ca="1">_xlfn.XLOOKUP(C844,Customers!$A$1:$A$1001,Customers!$G$1:$G$1001,,0)</f>
        <v>#NAME?</v>
      </c>
      <c r="I844" t="str">
        <f>INDEX(Products!$A$1:$G$49,MATCH(Orders!$D844,Products!$A$1:$A$49,0),MATCH(Orders!I$1,Products!$A$1:$G$1,0))</f>
        <v>Exc</v>
      </c>
      <c r="J844" t="str">
        <f>INDEX(Products!$A$1:$G$49,MATCH(Orders!$D844,Products!$A$1:$A$49,0),MATCH(Orders!J$1,Products!$A$1:$G$1,0))</f>
        <v>M</v>
      </c>
      <c r="K844" s="4">
        <f>INDEX(Products!$A$1:$G$49,MATCH(Orders!$D844,Products!$A$1:$A$49,0),MATCH(Orders!K$1,Products!$A$1:$G$1,0))</f>
        <v>0.2</v>
      </c>
      <c r="L844" s="5">
        <f>INDEX(Products!$A$1:$G$49,MATCH(Orders!$D844,Products!$A$1:$A$49,0),MATCH(Orders!L$1,Products!$A$1:$G$1,0))</f>
        <v>4.125</v>
      </c>
      <c r="M844" s="5">
        <f t="shared" si="39"/>
        <v>8.25</v>
      </c>
      <c r="N844" t="str">
        <f t="shared" si="40"/>
        <v>Excelsa</v>
      </c>
      <c r="O844" t="str">
        <f t="shared" si="41"/>
        <v>Medium</v>
      </c>
      <c r="P844" t="e">
        <f ca="1">_xlfn.XLOOKUP(Orders[[#This Row],[Customer ID]],Customers!$A$1:$A$1001,Customers!$I$1:$I$1001,,0)</f>
        <v>#NAME?</v>
      </c>
    </row>
    <row r="845" spans="1:16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e">
        <f ca="1">_xlfn.XLOOKUP(C845,Customers!$A$1:$A$1001,Customers!$B$1:$B$1001,,0)</f>
        <v>#NAME?</v>
      </c>
      <c r="G845" s="2" t="e">
        <f ca="1">IF(_xlfn.XLOOKUP(C845,Customers!$A$1:$A$1001,Customers!$C$1:$C$1001,,0)=0,"",_xlfn.XLOOKUP(C845,Customers!$A$1:$A$1001,Customers!$C$1:$C$1001,,0))</f>
        <v>#NAME?</v>
      </c>
      <c r="H845" s="2" t="e">
        <f ca="1">_xlfn.XLOOKUP(C845,Customers!$A$1:$A$1001,Customers!$G$1:$G$1001,,0)</f>
        <v>#NAME?</v>
      </c>
      <c r="I845" t="str">
        <f>INDEX(Products!$A$1:$G$49,MATCH(Orders!$D845,Products!$A$1:$A$49,0),MATCH(Orders!I$1,Products!$A$1:$G$1,0))</f>
        <v>Exc</v>
      </c>
      <c r="J845" t="str">
        <f>INDEX(Products!$A$1:$G$49,MATCH(Orders!$D845,Products!$A$1:$A$49,0),MATCH(Orders!J$1,Products!$A$1:$G$1,0))</f>
        <v>M</v>
      </c>
      <c r="K845" s="4">
        <f>INDEX(Products!$A$1:$G$49,MATCH(Orders!$D845,Products!$A$1:$A$49,0),MATCH(Orders!K$1,Products!$A$1:$G$1,0))</f>
        <v>0.2</v>
      </c>
      <c r="L845" s="5">
        <f>INDEX(Products!$A$1:$G$49,MATCH(Orders!$D845,Products!$A$1:$A$49,0),MATCH(Orders!L$1,Products!$A$1:$G$1,0))</f>
        <v>4.125</v>
      </c>
      <c r="M845" s="5">
        <f t="shared" si="39"/>
        <v>8.25</v>
      </c>
      <c r="N845" t="str">
        <f t="shared" si="40"/>
        <v>Excelsa</v>
      </c>
      <c r="O845" t="str">
        <f t="shared" si="41"/>
        <v>Medium</v>
      </c>
      <c r="P845" t="e">
        <f ca="1">_xlfn.XLOOKUP(Orders[[#This Row],[Customer ID]],Customers!$A$1:$A$1001,Customers!$I$1:$I$1001,,0)</f>
        <v>#NAME?</v>
      </c>
    </row>
    <row r="846" spans="1:16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e">
        <f ca="1">_xlfn.XLOOKUP(C846,Customers!$A$1:$A$1001,Customers!$B$1:$B$1001,,0)</f>
        <v>#NAME?</v>
      </c>
      <c r="G846" s="2" t="e">
        <f ca="1">IF(_xlfn.XLOOKUP(C846,Customers!$A$1:$A$1001,Customers!$C$1:$C$1001,,0)=0,"",_xlfn.XLOOKUP(C846,Customers!$A$1:$A$1001,Customers!$C$1:$C$1001,,0))</f>
        <v>#NAME?</v>
      </c>
      <c r="H846" s="2" t="e">
        <f ca="1">_xlfn.XLOOKUP(C846,Customers!$A$1:$A$1001,Customers!$G$1:$G$1001,,0)</f>
        <v>#NAME?</v>
      </c>
      <c r="I846" t="str">
        <f>INDEX(Products!$A$1:$G$49,MATCH(Orders!$D846,Products!$A$1:$A$49,0),MATCH(Orders!I$1,Products!$A$1:$G$1,0))</f>
        <v>Ara</v>
      </c>
      <c r="J846" t="str">
        <f>INDEX(Products!$A$1:$G$49,MATCH(Orders!$D846,Products!$A$1:$A$49,0),MATCH(Orders!J$1,Products!$A$1:$G$1,0))</f>
        <v>D</v>
      </c>
      <c r="K846" s="4">
        <f>INDEX(Products!$A$1:$G$49,MATCH(Orders!$D846,Products!$A$1:$A$49,0),MATCH(Orders!K$1,Products!$A$1:$G$1,0))</f>
        <v>0.5</v>
      </c>
      <c r="L846" s="5">
        <f>INDEX(Products!$A$1:$G$49,MATCH(Orders!$D846,Products!$A$1:$A$49,0),MATCH(Orders!L$1,Products!$A$1:$G$1,0))</f>
        <v>5.97</v>
      </c>
      <c r="M846" s="5">
        <f t="shared" si="39"/>
        <v>35.82</v>
      </c>
      <c r="N846" t="str">
        <f t="shared" si="40"/>
        <v>Arabica</v>
      </c>
      <c r="O846" t="str">
        <f t="shared" si="41"/>
        <v>Dark</v>
      </c>
      <c r="P846" t="e">
        <f ca="1">_xlfn.XLOOKUP(Orders[[#This Row],[Customer ID]],Customers!$A$1:$A$1001,Customers!$I$1:$I$1001,,0)</f>
        <v>#NAME?</v>
      </c>
    </row>
    <row r="847" spans="1:16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e">
        <f ca="1">_xlfn.XLOOKUP(C847,Customers!$A$1:$A$1001,Customers!$B$1:$B$1001,,0)</f>
        <v>#NAME?</v>
      </c>
      <c r="G847" s="2" t="e">
        <f ca="1">IF(_xlfn.XLOOKUP(C847,Customers!$A$1:$A$1001,Customers!$C$1:$C$1001,,0)=0,"",_xlfn.XLOOKUP(C847,Customers!$A$1:$A$1001,Customers!$C$1:$C$1001,,0))</f>
        <v>#NAME?</v>
      </c>
      <c r="H847" s="2" t="e">
        <f ca="1">_xlfn.XLOOKUP(C847,Customers!$A$1:$A$1001,Customers!$G$1:$G$1001,,0)</f>
        <v>#NAME?</v>
      </c>
      <c r="I847" t="str">
        <f>INDEX(Products!$A$1:$G$49,MATCH(Orders!$D847,Products!$A$1:$A$49,0),MATCH(Orders!I$1,Products!$A$1:$G$1,0))</f>
        <v>Exc</v>
      </c>
      <c r="J847" t="str">
        <f>INDEX(Products!$A$1:$G$49,MATCH(Orders!$D847,Products!$A$1:$A$49,0),MATCH(Orders!J$1,Products!$A$1:$G$1,0))</f>
        <v>D</v>
      </c>
      <c r="K847" s="4">
        <f>INDEX(Products!$A$1:$G$49,MATCH(Orders!$D847,Products!$A$1:$A$49,0),MATCH(Orders!K$1,Products!$A$1:$G$1,0))</f>
        <v>2.5</v>
      </c>
      <c r="L847" s="5">
        <f>INDEX(Products!$A$1:$G$49,MATCH(Orders!$D847,Products!$A$1:$A$49,0),MATCH(Orders!L$1,Products!$A$1:$G$1,0))</f>
        <v>27.945</v>
      </c>
      <c r="M847" s="5">
        <f t="shared" si="39"/>
        <v>167.67000000000002</v>
      </c>
      <c r="N847" t="str">
        <f t="shared" si="40"/>
        <v>Excelsa</v>
      </c>
      <c r="O847" t="str">
        <f t="shared" si="41"/>
        <v>Dark</v>
      </c>
      <c r="P847" t="e">
        <f ca="1">_xlfn.XLOOKUP(Orders[[#This Row],[Customer ID]],Customers!$A$1:$A$1001,Customers!$I$1:$I$1001,,0)</f>
        <v>#NAME?</v>
      </c>
    </row>
    <row r="848" spans="1:16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e">
        <f ca="1">_xlfn.XLOOKUP(C848,Customers!$A$1:$A$1001,Customers!$B$1:$B$1001,,0)</f>
        <v>#NAME?</v>
      </c>
      <c r="G848" s="2" t="e">
        <f ca="1">IF(_xlfn.XLOOKUP(C848,Customers!$A$1:$A$1001,Customers!$C$1:$C$1001,,0)=0,"",_xlfn.XLOOKUP(C848,Customers!$A$1:$A$1001,Customers!$C$1:$C$1001,,0))</f>
        <v>#NAME?</v>
      </c>
      <c r="H848" s="2" t="e">
        <f ca="1">_xlfn.XLOOKUP(C848,Customers!$A$1:$A$1001,Customers!$G$1:$G$1001,,0)</f>
        <v>#NAME?</v>
      </c>
      <c r="I848" t="str">
        <f>INDEX(Products!$A$1:$G$49,MATCH(Orders!$D848,Products!$A$1:$A$49,0),MATCH(Orders!I$1,Products!$A$1:$G$1,0))</f>
        <v>Ara</v>
      </c>
      <c r="J848" t="str">
        <f>INDEX(Products!$A$1:$G$49,MATCH(Orders!$D848,Products!$A$1:$A$49,0),MATCH(Orders!J$1,Products!$A$1:$G$1,0))</f>
        <v>M</v>
      </c>
      <c r="K848" s="4">
        <f>INDEX(Products!$A$1:$G$49,MATCH(Orders!$D848,Products!$A$1:$A$49,0),MATCH(Orders!K$1,Products!$A$1:$G$1,0))</f>
        <v>2.5</v>
      </c>
      <c r="L848" s="5">
        <f>INDEX(Products!$A$1:$G$49,MATCH(Orders!$D848,Products!$A$1:$A$49,0),MATCH(Orders!L$1,Products!$A$1:$G$1,0))</f>
        <v>25.874999999999996</v>
      </c>
      <c r="M848" s="5">
        <f t="shared" si="39"/>
        <v>51.749999999999993</v>
      </c>
      <c r="N848" t="str">
        <f t="shared" si="40"/>
        <v>Arabica</v>
      </c>
      <c r="O848" t="str">
        <f t="shared" si="41"/>
        <v>Medium</v>
      </c>
      <c r="P848" t="e">
        <f ca="1">_xlfn.XLOOKUP(Orders[[#This Row],[Customer ID]],Customers!$A$1:$A$1001,Customers!$I$1:$I$1001,,0)</f>
        <v>#NAME?</v>
      </c>
    </row>
    <row r="849" spans="1:16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e">
        <f ca="1">_xlfn.XLOOKUP(C849,Customers!$A$1:$A$1001,Customers!$B$1:$B$1001,,0)</f>
        <v>#NAME?</v>
      </c>
      <c r="G849" s="2" t="e">
        <f ca="1">IF(_xlfn.XLOOKUP(C849,Customers!$A$1:$A$1001,Customers!$C$1:$C$1001,,0)=0,"",_xlfn.XLOOKUP(C849,Customers!$A$1:$A$1001,Customers!$C$1:$C$1001,,0))</f>
        <v>#NAME?</v>
      </c>
      <c r="H849" s="2" t="e">
        <f ca="1">_xlfn.XLOOKUP(C849,Customers!$A$1:$A$1001,Customers!$G$1:$G$1001,,0)</f>
        <v>#NAME?</v>
      </c>
      <c r="I849" t="str">
        <f>INDEX(Products!$A$1:$G$49,MATCH(Orders!$D849,Products!$A$1:$A$49,0),MATCH(Orders!I$1,Products!$A$1:$G$1,0))</f>
        <v>Ara</v>
      </c>
      <c r="J849" t="str">
        <f>INDEX(Products!$A$1:$G$49,MATCH(Orders!$D849,Products!$A$1:$A$49,0),MATCH(Orders!J$1,Products!$A$1:$G$1,0))</f>
        <v>D</v>
      </c>
      <c r="K849" s="4">
        <f>INDEX(Products!$A$1:$G$49,MATCH(Orders!$D849,Products!$A$1:$A$49,0),MATCH(Orders!K$1,Products!$A$1:$G$1,0))</f>
        <v>0.2</v>
      </c>
      <c r="L849" s="5">
        <f>INDEX(Products!$A$1:$G$49,MATCH(Orders!$D849,Products!$A$1:$A$49,0),MATCH(Orders!L$1,Products!$A$1:$G$1,0))</f>
        <v>2.9849999999999999</v>
      </c>
      <c r="M849" s="5">
        <f t="shared" si="39"/>
        <v>8.9550000000000001</v>
      </c>
      <c r="N849" t="str">
        <f t="shared" si="40"/>
        <v>Arabica</v>
      </c>
      <c r="O849" t="str">
        <f t="shared" si="41"/>
        <v>Dark</v>
      </c>
      <c r="P849" t="e">
        <f ca="1">_xlfn.XLOOKUP(Orders[[#This Row],[Customer ID]],Customers!$A$1:$A$1001,Customers!$I$1:$I$1001,,0)</f>
        <v>#NAME?</v>
      </c>
    </row>
    <row r="850" spans="1:16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e">
        <f ca="1">_xlfn.XLOOKUP(C850,Customers!$A$1:$A$1001,Customers!$B$1:$B$1001,,0)</f>
        <v>#NAME?</v>
      </c>
      <c r="G850" s="2" t="e">
        <f ca="1">IF(_xlfn.XLOOKUP(C850,Customers!$A$1:$A$1001,Customers!$C$1:$C$1001,,0)=0,"",_xlfn.XLOOKUP(C850,Customers!$A$1:$A$1001,Customers!$C$1:$C$1001,,0))</f>
        <v>#NAME?</v>
      </c>
      <c r="H850" s="2" t="e">
        <f ca="1">_xlfn.XLOOKUP(C850,Customers!$A$1:$A$1001,Customers!$G$1:$G$1001,,0)</f>
        <v>#NAME?</v>
      </c>
      <c r="I850" t="str">
        <f>INDEX(Products!$A$1:$G$49,MATCH(Orders!$D850,Products!$A$1:$A$49,0),MATCH(Orders!I$1,Products!$A$1:$G$1,0))</f>
        <v>Exc</v>
      </c>
      <c r="J850" t="str">
        <f>INDEX(Products!$A$1:$G$49,MATCH(Orders!$D850,Products!$A$1:$A$49,0),MATCH(Orders!J$1,Products!$A$1:$G$1,0))</f>
        <v>L</v>
      </c>
      <c r="K850" s="4">
        <f>INDEX(Products!$A$1:$G$49,MATCH(Orders!$D850,Products!$A$1:$A$49,0),MATCH(Orders!K$1,Products!$A$1:$G$1,0))</f>
        <v>0.5</v>
      </c>
      <c r="L850" s="5">
        <f>INDEX(Products!$A$1:$G$49,MATCH(Orders!$D850,Products!$A$1:$A$49,0),MATCH(Orders!L$1,Products!$A$1:$G$1,0))</f>
        <v>8.91</v>
      </c>
      <c r="M850" s="5">
        <f t="shared" si="39"/>
        <v>53.46</v>
      </c>
      <c r="N850" t="str">
        <f t="shared" si="40"/>
        <v>Excelsa</v>
      </c>
      <c r="O850" t="str">
        <f t="shared" si="41"/>
        <v>Light</v>
      </c>
      <c r="P850" t="e">
        <f ca="1">_xlfn.XLOOKUP(Orders[[#This Row],[Customer ID]],Customers!$A$1:$A$1001,Customers!$I$1:$I$1001,,0)</f>
        <v>#NAME?</v>
      </c>
    </row>
    <row r="851" spans="1:16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e">
        <f ca="1">_xlfn.XLOOKUP(C851,Customers!$A$1:$A$1001,Customers!$B$1:$B$1001,,0)</f>
        <v>#NAME?</v>
      </c>
      <c r="G851" s="2" t="e">
        <f ca="1">IF(_xlfn.XLOOKUP(C851,Customers!$A$1:$A$1001,Customers!$C$1:$C$1001,,0)=0,"",_xlfn.XLOOKUP(C851,Customers!$A$1:$A$1001,Customers!$C$1:$C$1001,,0))</f>
        <v>#NAME?</v>
      </c>
      <c r="H851" s="2" t="e">
        <f ca="1">_xlfn.XLOOKUP(C851,Customers!$A$1:$A$1001,Customers!$G$1:$G$1001,,0)</f>
        <v>#NAME?</v>
      </c>
      <c r="I851" t="str">
        <f>INDEX(Products!$A$1:$G$49,MATCH(Orders!$D851,Products!$A$1:$A$49,0),MATCH(Orders!I$1,Products!$A$1:$G$1,0))</f>
        <v>Ara</v>
      </c>
      <c r="J851" t="str">
        <f>INDEX(Products!$A$1:$G$49,MATCH(Orders!$D851,Products!$A$1:$A$49,0),MATCH(Orders!J$1,Products!$A$1:$G$1,0))</f>
        <v>L</v>
      </c>
      <c r="K851" s="4">
        <f>INDEX(Products!$A$1:$G$49,MATCH(Orders!$D851,Products!$A$1:$A$49,0),MATCH(Orders!K$1,Products!$A$1:$G$1,0))</f>
        <v>0.2</v>
      </c>
      <c r="L851" s="5">
        <f>INDEX(Products!$A$1:$G$49,MATCH(Orders!$D851,Products!$A$1:$A$49,0),MATCH(Orders!L$1,Products!$A$1:$G$1,0))</f>
        <v>3.8849999999999998</v>
      </c>
      <c r="M851" s="5">
        <f t="shared" si="39"/>
        <v>23.31</v>
      </c>
      <c r="N851" t="str">
        <f t="shared" si="40"/>
        <v>Arabica</v>
      </c>
      <c r="O851" t="str">
        <f t="shared" si="41"/>
        <v>Light</v>
      </c>
      <c r="P851" t="e">
        <f ca="1">_xlfn.XLOOKUP(Orders[[#This Row],[Customer ID]],Customers!$A$1:$A$1001,Customers!$I$1:$I$1001,,0)</f>
        <v>#NAME?</v>
      </c>
    </row>
    <row r="852" spans="1:16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e">
        <f ca="1">_xlfn.XLOOKUP(C852,Customers!$A$1:$A$1001,Customers!$B$1:$B$1001,,0)</f>
        <v>#NAME?</v>
      </c>
      <c r="G852" s="2" t="e">
        <f ca="1">IF(_xlfn.XLOOKUP(C852,Customers!$A$1:$A$1001,Customers!$C$1:$C$1001,,0)=0,"",_xlfn.XLOOKUP(C852,Customers!$A$1:$A$1001,Customers!$C$1:$C$1001,,0))</f>
        <v>#NAME?</v>
      </c>
      <c r="H852" s="2" t="e">
        <f ca="1">_xlfn.XLOOKUP(C852,Customers!$A$1:$A$1001,Customers!$G$1:$G$1001,,0)</f>
        <v>#NAME?</v>
      </c>
      <c r="I852" t="str">
        <f>INDEX(Products!$A$1:$G$49,MATCH(Orders!$D852,Products!$A$1:$A$49,0),MATCH(Orders!I$1,Products!$A$1:$G$1,0))</f>
        <v>Ara</v>
      </c>
      <c r="J852" t="str">
        <f>INDEX(Products!$A$1:$G$49,MATCH(Orders!$D852,Products!$A$1:$A$49,0),MATCH(Orders!J$1,Products!$A$1:$G$1,0))</f>
        <v>M</v>
      </c>
      <c r="K852" s="4">
        <f>INDEX(Products!$A$1:$G$49,MATCH(Orders!$D852,Products!$A$1:$A$49,0),MATCH(Orders!K$1,Products!$A$1:$G$1,0))</f>
        <v>0.2</v>
      </c>
      <c r="L852" s="5">
        <f>INDEX(Products!$A$1:$G$49,MATCH(Orders!$D852,Products!$A$1:$A$49,0),MATCH(Orders!L$1,Products!$A$1:$G$1,0))</f>
        <v>3.375</v>
      </c>
      <c r="M852" s="5">
        <f t="shared" si="39"/>
        <v>6.75</v>
      </c>
      <c r="N852" t="str">
        <f t="shared" si="40"/>
        <v>Arabica</v>
      </c>
      <c r="O852" t="str">
        <f t="shared" si="41"/>
        <v>Medium</v>
      </c>
      <c r="P852" t="e">
        <f ca="1">_xlfn.XLOOKUP(Orders[[#This Row],[Customer ID]],Customers!$A$1:$A$1001,Customers!$I$1:$I$1001,,0)</f>
        <v>#NAME?</v>
      </c>
    </row>
    <row r="853" spans="1:16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e">
        <f ca="1">_xlfn.XLOOKUP(C853,Customers!$A$1:$A$1001,Customers!$B$1:$B$1001,,0)</f>
        <v>#NAME?</v>
      </c>
      <c r="G853" s="2" t="e">
        <f ca="1">IF(_xlfn.XLOOKUP(C853,Customers!$A$1:$A$1001,Customers!$C$1:$C$1001,,0)=0,"",_xlfn.XLOOKUP(C853,Customers!$A$1:$A$1001,Customers!$C$1:$C$1001,,0))</f>
        <v>#NAME?</v>
      </c>
      <c r="H853" s="2" t="e">
        <f ca="1">_xlfn.XLOOKUP(C853,Customers!$A$1:$A$1001,Customers!$G$1:$G$1001,,0)</f>
        <v>#NAME?</v>
      </c>
      <c r="I853" t="str">
        <f>INDEX(Products!$A$1:$G$49,MATCH(Orders!$D853,Products!$A$1:$A$49,0),MATCH(Orders!I$1,Products!$A$1:$G$1,0))</f>
        <v>Lib</v>
      </c>
      <c r="J853" t="str">
        <f>INDEX(Products!$A$1:$G$49,MATCH(Orders!$D853,Products!$A$1:$A$49,0),MATCH(Orders!J$1,Products!$A$1:$G$1,0))</f>
        <v>D</v>
      </c>
      <c r="K853" s="4">
        <f>INDEX(Products!$A$1:$G$49,MATCH(Orders!$D853,Products!$A$1:$A$49,0),MATCH(Orders!K$1,Products!$A$1:$G$1,0))</f>
        <v>0.5</v>
      </c>
      <c r="L853" s="5">
        <f>INDEX(Products!$A$1:$G$49,MATCH(Orders!$D853,Products!$A$1:$A$49,0),MATCH(Orders!L$1,Products!$A$1:$G$1,0))</f>
        <v>7.77</v>
      </c>
      <c r="M853" s="5">
        <f t="shared" si="39"/>
        <v>7.77</v>
      </c>
      <c r="N853" t="str">
        <f t="shared" si="40"/>
        <v>Liberica</v>
      </c>
      <c r="O853" t="str">
        <f t="shared" si="41"/>
        <v>Dark</v>
      </c>
      <c r="P853" t="e">
        <f ca="1">_xlfn.XLOOKUP(Orders[[#This Row],[Customer ID]],Customers!$A$1:$A$1001,Customers!$I$1:$I$1001,,0)</f>
        <v>#NAME?</v>
      </c>
    </row>
    <row r="854" spans="1:16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e">
        <f ca="1">_xlfn.XLOOKUP(C854,Customers!$A$1:$A$1001,Customers!$B$1:$B$1001,,0)</f>
        <v>#NAME?</v>
      </c>
      <c r="G854" s="2" t="e">
        <f ca="1">IF(_xlfn.XLOOKUP(C854,Customers!$A$1:$A$1001,Customers!$C$1:$C$1001,,0)=0,"",_xlfn.XLOOKUP(C854,Customers!$A$1:$A$1001,Customers!$C$1:$C$1001,,0))</f>
        <v>#NAME?</v>
      </c>
      <c r="H854" s="2" t="e">
        <f ca="1">_xlfn.XLOOKUP(C854,Customers!$A$1:$A$1001,Customers!$G$1:$G$1001,,0)</f>
        <v>#NAME?</v>
      </c>
      <c r="I854" t="str">
        <f>INDEX(Products!$A$1:$G$49,MATCH(Orders!$D854,Products!$A$1:$A$49,0),MATCH(Orders!I$1,Products!$A$1:$G$1,0))</f>
        <v>Lib</v>
      </c>
      <c r="J854" t="str">
        <f>INDEX(Products!$A$1:$G$49,MATCH(Orders!$D854,Products!$A$1:$A$49,0),MATCH(Orders!J$1,Products!$A$1:$G$1,0))</f>
        <v>D</v>
      </c>
      <c r="K854" s="4">
        <f>INDEX(Products!$A$1:$G$49,MATCH(Orders!$D854,Products!$A$1:$A$49,0),MATCH(Orders!K$1,Products!$A$1:$G$1,0))</f>
        <v>2.5</v>
      </c>
      <c r="L854" s="5">
        <f>INDEX(Products!$A$1:$G$49,MATCH(Orders!$D854,Products!$A$1:$A$49,0),MATCH(Orders!L$1,Products!$A$1:$G$1,0))</f>
        <v>29.784999999999997</v>
      </c>
      <c r="M854" s="5">
        <f t="shared" si="39"/>
        <v>119.13999999999999</v>
      </c>
      <c r="N854" t="str">
        <f t="shared" si="40"/>
        <v>Liberica</v>
      </c>
      <c r="O854" t="str">
        <f t="shared" si="41"/>
        <v>Dark</v>
      </c>
      <c r="P854" t="e">
        <f ca="1">_xlfn.XLOOKUP(Orders[[#This Row],[Customer ID]],Customers!$A$1:$A$1001,Customers!$I$1:$I$1001,,0)</f>
        <v>#NAME?</v>
      </c>
    </row>
    <row r="855" spans="1:16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e">
        <f ca="1">_xlfn.XLOOKUP(C855,Customers!$A$1:$A$1001,Customers!$B$1:$B$1001,,0)</f>
        <v>#NAME?</v>
      </c>
      <c r="G855" s="2" t="e">
        <f ca="1">IF(_xlfn.XLOOKUP(C855,Customers!$A$1:$A$1001,Customers!$C$1:$C$1001,,0)=0,"",_xlfn.XLOOKUP(C855,Customers!$A$1:$A$1001,Customers!$C$1:$C$1001,,0))</f>
        <v>#NAME?</v>
      </c>
      <c r="H855" s="2" t="e">
        <f ca="1">_xlfn.XLOOKUP(C855,Customers!$A$1:$A$1001,Customers!$G$1:$G$1001,,0)</f>
        <v>#NAME?</v>
      </c>
      <c r="I855" t="str">
        <f>INDEX(Products!$A$1:$G$49,MATCH(Orders!$D855,Products!$A$1:$A$49,0),MATCH(Orders!I$1,Products!$A$1:$G$1,0))</f>
        <v>Ara</v>
      </c>
      <c r="J855" t="str">
        <f>INDEX(Products!$A$1:$G$49,MATCH(Orders!$D855,Products!$A$1:$A$49,0),MATCH(Orders!J$1,Products!$A$1:$G$1,0))</f>
        <v>D</v>
      </c>
      <c r="K855" s="4">
        <f>INDEX(Products!$A$1:$G$49,MATCH(Orders!$D855,Products!$A$1:$A$49,0),MATCH(Orders!K$1,Products!$A$1:$G$1,0))</f>
        <v>1</v>
      </c>
      <c r="L855" s="5">
        <f>INDEX(Products!$A$1:$G$49,MATCH(Orders!$D855,Products!$A$1:$A$49,0),MATCH(Orders!L$1,Products!$A$1:$G$1,0))</f>
        <v>9.9499999999999993</v>
      </c>
      <c r="M855" s="5">
        <f t="shared" si="39"/>
        <v>19.899999999999999</v>
      </c>
      <c r="N855" t="str">
        <f t="shared" si="40"/>
        <v>Arabica</v>
      </c>
      <c r="O855" t="str">
        <f t="shared" si="41"/>
        <v>Dark</v>
      </c>
      <c r="P855" t="e">
        <f ca="1">_xlfn.XLOOKUP(Orders[[#This Row],[Customer ID]],Customers!$A$1:$A$1001,Customers!$I$1:$I$1001,,0)</f>
        <v>#NAME?</v>
      </c>
    </row>
    <row r="856" spans="1:16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e">
        <f ca="1">_xlfn.XLOOKUP(C856,Customers!$A$1:$A$1001,Customers!$B$1:$B$1001,,0)</f>
        <v>#NAME?</v>
      </c>
      <c r="G856" s="2" t="e">
        <f ca="1">IF(_xlfn.XLOOKUP(C856,Customers!$A$1:$A$1001,Customers!$C$1:$C$1001,,0)=0,"",_xlfn.XLOOKUP(C856,Customers!$A$1:$A$1001,Customers!$C$1:$C$1001,,0))</f>
        <v>#NAME?</v>
      </c>
      <c r="H856" s="2" t="e">
        <f ca="1">_xlfn.XLOOKUP(C856,Customers!$A$1:$A$1001,Customers!$G$1:$G$1001,,0)</f>
        <v>#NAME?</v>
      </c>
      <c r="I856" t="str">
        <f>INDEX(Products!$A$1:$G$49,MATCH(Orders!$D856,Products!$A$1:$A$49,0),MATCH(Orders!I$1,Products!$A$1:$G$1,0))</f>
        <v>Rob</v>
      </c>
      <c r="J856" t="str">
        <f>INDEX(Products!$A$1:$G$49,MATCH(Orders!$D856,Products!$A$1:$A$49,0),MATCH(Orders!J$1,Products!$A$1:$G$1,0))</f>
        <v>L</v>
      </c>
      <c r="K856" s="4">
        <f>INDEX(Products!$A$1:$G$49,MATCH(Orders!$D856,Products!$A$1:$A$49,0),MATCH(Orders!K$1,Products!$A$1:$G$1,0))</f>
        <v>0.5</v>
      </c>
      <c r="L856" s="5">
        <f>INDEX(Products!$A$1:$G$49,MATCH(Orders!$D856,Products!$A$1:$A$49,0),MATCH(Orders!L$1,Products!$A$1:$G$1,0))</f>
        <v>7.169999999999999</v>
      </c>
      <c r="M856" s="5">
        <f t="shared" si="39"/>
        <v>35.849999999999994</v>
      </c>
      <c r="N856" t="str">
        <f t="shared" si="40"/>
        <v>Robusta</v>
      </c>
      <c r="O856" t="str">
        <f t="shared" si="41"/>
        <v>Light</v>
      </c>
      <c r="P856" t="e">
        <f ca="1">_xlfn.XLOOKUP(Orders[[#This Row],[Customer ID]],Customers!$A$1:$A$1001,Customers!$I$1:$I$1001,,0)</f>
        <v>#NAME?</v>
      </c>
    </row>
    <row r="857" spans="1:16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e">
        <f ca="1">_xlfn.XLOOKUP(C857,Customers!$A$1:$A$1001,Customers!$B$1:$B$1001,,0)</f>
        <v>#NAME?</v>
      </c>
      <c r="G857" s="2" t="e">
        <f ca="1">IF(_xlfn.XLOOKUP(C857,Customers!$A$1:$A$1001,Customers!$C$1:$C$1001,,0)=0,"",_xlfn.XLOOKUP(C857,Customers!$A$1:$A$1001,Customers!$C$1:$C$1001,,0))</f>
        <v>#NAME?</v>
      </c>
      <c r="H857" s="2" t="e">
        <f ca="1">_xlfn.XLOOKUP(C857,Customers!$A$1:$A$1001,Customers!$G$1:$G$1001,,0)</f>
        <v>#NAME?</v>
      </c>
      <c r="I857" t="str">
        <f>INDEX(Products!$A$1:$G$49,MATCH(Orders!$D857,Products!$A$1:$A$49,0),MATCH(Orders!I$1,Products!$A$1:$G$1,0))</f>
        <v>Lib</v>
      </c>
      <c r="J857" t="str">
        <f>INDEX(Products!$A$1:$G$49,MATCH(Orders!$D857,Products!$A$1:$A$49,0),MATCH(Orders!J$1,Products!$A$1:$G$1,0))</f>
        <v>D</v>
      </c>
      <c r="K857" s="4">
        <f>INDEX(Products!$A$1:$G$49,MATCH(Orders!$D857,Products!$A$1:$A$49,0),MATCH(Orders!K$1,Products!$A$1:$G$1,0))</f>
        <v>2.5</v>
      </c>
      <c r="L857" s="5">
        <f>INDEX(Products!$A$1:$G$49,MATCH(Orders!$D857,Products!$A$1:$A$49,0),MATCH(Orders!L$1,Products!$A$1:$G$1,0))</f>
        <v>29.784999999999997</v>
      </c>
      <c r="M857" s="5">
        <f t="shared" si="39"/>
        <v>89.35499999999999</v>
      </c>
      <c r="N857" t="str">
        <f t="shared" si="40"/>
        <v>Liberica</v>
      </c>
      <c r="O857" t="str">
        <f t="shared" si="41"/>
        <v>Dark</v>
      </c>
      <c r="P857" t="e">
        <f ca="1">_xlfn.XLOOKUP(Orders[[#This Row],[Customer ID]],Customers!$A$1:$A$1001,Customers!$I$1:$I$1001,,0)</f>
        <v>#NAME?</v>
      </c>
    </row>
    <row r="858" spans="1:16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e">
        <f ca="1">_xlfn.XLOOKUP(C858,Customers!$A$1:$A$1001,Customers!$B$1:$B$1001,,0)</f>
        <v>#NAME?</v>
      </c>
      <c r="G858" s="2" t="e">
        <f ca="1">IF(_xlfn.XLOOKUP(C858,Customers!$A$1:$A$1001,Customers!$C$1:$C$1001,,0)=0,"",_xlfn.XLOOKUP(C858,Customers!$A$1:$A$1001,Customers!$C$1:$C$1001,,0))</f>
        <v>#NAME?</v>
      </c>
      <c r="H858" s="2" t="e">
        <f ca="1">_xlfn.XLOOKUP(C858,Customers!$A$1:$A$1001,Customers!$G$1:$G$1001,,0)</f>
        <v>#NAME?</v>
      </c>
      <c r="I858" t="str">
        <f>INDEX(Products!$A$1:$G$49,MATCH(Orders!$D858,Products!$A$1:$A$49,0),MATCH(Orders!I$1,Products!$A$1:$G$1,0))</f>
        <v>Lib</v>
      </c>
      <c r="J858" t="str">
        <f>INDEX(Products!$A$1:$G$49,MATCH(Orders!$D858,Products!$A$1:$A$49,0),MATCH(Orders!J$1,Products!$A$1:$G$1,0))</f>
        <v>M</v>
      </c>
      <c r="K858" s="4">
        <f>INDEX(Products!$A$1:$G$49,MATCH(Orders!$D858,Products!$A$1:$A$49,0),MATCH(Orders!K$1,Products!$A$1:$G$1,0))</f>
        <v>0.2</v>
      </c>
      <c r="L858" s="5">
        <f>INDEX(Products!$A$1:$G$49,MATCH(Orders!$D858,Products!$A$1:$A$49,0),MATCH(Orders!L$1,Products!$A$1:$G$1,0))</f>
        <v>4.3650000000000002</v>
      </c>
      <c r="M858" s="5">
        <f t="shared" si="39"/>
        <v>8.73</v>
      </c>
      <c r="N858" t="str">
        <f t="shared" si="40"/>
        <v>Liberica</v>
      </c>
      <c r="O858" t="str">
        <f t="shared" si="41"/>
        <v>Medium</v>
      </c>
      <c r="P858" t="e">
        <f ca="1">_xlfn.XLOOKUP(Orders[[#This Row],[Customer ID]],Customers!$A$1:$A$1001,Customers!$I$1:$I$1001,,0)</f>
        <v>#NAME?</v>
      </c>
    </row>
    <row r="859" spans="1:16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e">
        <f ca="1">_xlfn.XLOOKUP(C859,Customers!$A$1:$A$1001,Customers!$B$1:$B$1001,,0)</f>
        <v>#NAME?</v>
      </c>
      <c r="G859" s="2" t="e">
        <f ca="1">IF(_xlfn.XLOOKUP(C859,Customers!$A$1:$A$1001,Customers!$C$1:$C$1001,,0)=0,"",_xlfn.XLOOKUP(C859,Customers!$A$1:$A$1001,Customers!$C$1:$C$1001,,0))</f>
        <v>#NAME?</v>
      </c>
      <c r="H859" s="2" t="e">
        <f ca="1">_xlfn.XLOOKUP(C859,Customers!$A$1:$A$1001,Customers!$G$1:$G$1001,,0)</f>
        <v>#NAME?</v>
      </c>
      <c r="I859" t="str">
        <f>INDEX(Products!$A$1:$G$49,MATCH(Orders!$D859,Products!$A$1:$A$49,0),MATCH(Orders!I$1,Products!$A$1:$G$1,0))</f>
        <v>Rob</v>
      </c>
      <c r="J859" t="str">
        <f>INDEX(Products!$A$1:$G$49,MATCH(Orders!$D859,Products!$A$1:$A$49,0),MATCH(Orders!J$1,Products!$A$1:$G$1,0))</f>
        <v>L</v>
      </c>
      <c r="K859" s="4">
        <f>INDEX(Products!$A$1:$G$49,MATCH(Orders!$D859,Products!$A$1:$A$49,0),MATCH(Orders!K$1,Products!$A$1:$G$1,0))</f>
        <v>2.5</v>
      </c>
      <c r="L859" s="5">
        <f>INDEX(Products!$A$1:$G$49,MATCH(Orders!$D859,Products!$A$1:$A$49,0),MATCH(Orders!L$1,Products!$A$1:$G$1,0))</f>
        <v>27.484999999999996</v>
      </c>
      <c r="M859" s="5">
        <f t="shared" si="39"/>
        <v>137.42499999999998</v>
      </c>
      <c r="N859" t="str">
        <f t="shared" si="40"/>
        <v>Robusta</v>
      </c>
      <c r="O859" t="str">
        <f t="shared" si="41"/>
        <v>Light</v>
      </c>
      <c r="P859" t="e">
        <f ca="1">_xlfn.XLOOKUP(Orders[[#This Row],[Customer ID]],Customers!$A$1:$A$1001,Customers!$I$1:$I$1001,,0)</f>
        <v>#NAME?</v>
      </c>
    </row>
    <row r="860" spans="1:16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e">
        <f ca="1">_xlfn.XLOOKUP(C860,Customers!$A$1:$A$1001,Customers!$B$1:$B$1001,,0)</f>
        <v>#NAME?</v>
      </c>
      <c r="G860" s="2" t="e">
        <f ca="1">IF(_xlfn.XLOOKUP(C860,Customers!$A$1:$A$1001,Customers!$C$1:$C$1001,,0)=0,"",_xlfn.XLOOKUP(C860,Customers!$A$1:$A$1001,Customers!$C$1:$C$1001,,0))</f>
        <v>#NAME?</v>
      </c>
      <c r="H860" s="2" t="e">
        <f ca="1">_xlfn.XLOOKUP(C860,Customers!$A$1:$A$1001,Customers!$G$1:$G$1001,,0)</f>
        <v>#NAME?</v>
      </c>
      <c r="I860" t="str">
        <f>INDEX(Products!$A$1:$G$49,MATCH(Orders!$D860,Products!$A$1:$A$49,0),MATCH(Orders!I$1,Products!$A$1:$G$1,0))</f>
        <v>Lib</v>
      </c>
      <c r="J860" t="str">
        <f>INDEX(Products!$A$1:$G$49,MATCH(Orders!$D860,Products!$A$1:$A$49,0),MATCH(Orders!J$1,Products!$A$1:$G$1,0))</f>
        <v>M</v>
      </c>
      <c r="K860" s="4">
        <f>INDEX(Products!$A$1:$G$49,MATCH(Orders!$D860,Products!$A$1:$A$49,0),MATCH(Orders!K$1,Products!$A$1:$G$1,0))</f>
        <v>0.5</v>
      </c>
      <c r="L860" s="5">
        <f>INDEX(Products!$A$1:$G$49,MATCH(Orders!$D860,Products!$A$1:$A$49,0),MATCH(Orders!L$1,Products!$A$1:$G$1,0))</f>
        <v>8.73</v>
      </c>
      <c r="M860" s="5">
        <f t="shared" si="39"/>
        <v>34.92</v>
      </c>
      <c r="N860" t="str">
        <f t="shared" si="40"/>
        <v>Liberica</v>
      </c>
      <c r="O860" t="str">
        <f t="shared" si="41"/>
        <v>Medium</v>
      </c>
      <c r="P860" t="e">
        <f ca="1">_xlfn.XLOOKUP(Orders[[#This Row],[Customer ID]],Customers!$A$1:$A$1001,Customers!$I$1:$I$1001,,0)</f>
        <v>#NAME?</v>
      </c>
    </row>
    <row r="861" spans="1:16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e">
        <f ca="1">_xlfn.XLOOKUP(C861,Customers!$A$1:$A$1001,Customers!$B$1:$B$1001,,0)</f>
        <v>#NAME?</v>
      </c>
      <c r="G861" s="2" t="e">
        <f ca="1">IF(_xlfn.XLOOKUP(C861,Customers!$A$1:$A$1001,Customers!$C$1:$C$1001,,0)=0,"",_xlfn.XLOOKUP(C861,Customers!$A$1:$A$1001,Customers!$C$1:$C$1001,,0))</f>
        <v>#NAME?</v>
      </c>
      <c r="H861" s="2" t="e">
        <f ca="1">_xlfn.XLOOKUP(C861,Customers!$A$1:$A$1001,Customers!$G$1:$G$1001,,0)</f>
        <v>#NAME?</v>
      </c>
      <c r="I861" t="str">
        <f>INDEX(Products!$A$1:$G$49,MATCH(Orders!$D861,Products!$A$1:$A$49,0),MATCH(Orders!I$1,Products!$A$1:$G$1,0))</f>
        <v>Ara</v>
      </c>
      <c r="J861" t="str">
        <f>INDEX(Products!$A$1:$G$49,MATCH(Orders!$D861,Products!$A$1:$A$49,0),MATCH(Orders!J$1,Products!$A$1:$G$1,0))</f>
        <v>L</v>
      </c>
      <c r="K861" s="4">
        <f>INDEX(Products!$A$1:$G$49,MATCH(Orders!$D861,Products!$A$1:$A$49,0),MATCH(Orders!K$1,Products!$A$1:$G$1,0))</f>
        <v>2.5</v>
      </c>
      <c r="L861" s="5">
        <f>INDEX(Products!$A$1:$G$49,MATCH(Orders!$D861,Products!$A$1:$A$49,0),MATCH(Orders!L$1,Products!$A$1:$G$1,0))</f>
        <v>29.784999999999997</v>
      </c>
      <c r="M861" s="5">
        <f t="shared" si="39"/>
        <v>178.70999999999998</v>
      </c>
      <c r="N861" t="str">
        <f t="shared" si="40"/>
        <v>Arabica</v>
      </c>
      <c r="O861" t="str">
        <f t="shared" si="41"/>
        <v>Light</v>
      </c>
      <c r="P861" t="e">
        <f ca="1">_xlfn.XLOOKUP(Orders[[#This Row],[Customer ID]],Customers!$A$1:$A$1001,Customers!$I$1:$I$1001,,0)</f>
        <v>#NAME?</v>
      </c>
    </row>
    <row r="862" spans="1:16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e">
        <f ca="1">_xlfn.XLOOKUP(C862,Customers!$A$1:$A$1001,Customers!$B$1:$B$1001,,0)</f>
        <v>#NAME?</v>
      </c>
      <c r="G862" s="2" t="e">
        <f ca="1">IF(_xlfn.XLOOKUP(C862,Customers!$A$1:$A$1001,Customers!$C$1:$C$1001,,0)=0,"",_xlfn.XLOOKUP(C862,Customers!$A$1:$A$1001,Customers!$C$1:$C$1001,,0))</f>
        <v>#NAME?</v>
      </c>
      <c r="H862" s="2" t="e">
        <f ca="1">_xlfn.XLOOKUP(C862,Customers!$A$1:$A$1001,Customers!$G$1:$G$1001,,0)</f>
        <v>#NAME?</v>
      </c>
      <c r="I862" t="str">
        <f>INDEX(Products!$A$1:$G$49,MATCH(Orders!$D862,Products!$A$1:$A$49,0),MATCH(Orders!I$1,Products!$A$1:$G$1,0))</f>
        <v>Ara</v>
      </c>
      <c r="J862" t="str">
        <f>INDEX(Products!$A$1:$G$49,MATCH(Orders!$D862,Products!$A$1:$A$49,0),MATCH(Orders!J$1,Products!$A$1:$G$1,0))</f>
        <v>M</v>
      </c>
      <c r="K862" s="4">
        <f>INDEX(Products!$A$1:$G$49,MATCH(Orders!$D862,Products!$A$1:$A$49,0),MATCH(Orders!K$1,Products!$A$1:$G$1,0))</f>
        <v>2.5</v>
      </c>
      <c r="L862" s="5">
        <f>INDEX(Products!$A$1:$G$49,MATCH(Orders!$D862,Products!$A$1:$A$49,0),MATCH(Orders!L$1,Products!$A$1:$G$1,0))</f>
        <v>25.874999999999996</v>
      </c>
      <c r="M862" s="5">
        <f t="shared" si="39"/>
        <v>25.874999999999996</v>
      </c>
      <c r="N862" t="str">
        <f t="shared" si="40"/>
        <v>Arabica</v>
      </c>
      <c r="O862" t="str">
        <f t="shared" si="41"/>
        <v>Medium</v>
      </c>
      <c r="P862" t="e">
        <f ca="1">_xlfn.XLOOKUP(Orders[[#This Row],[Customer ID]],Customers!$A$1:$A$1001,Customers!$I$1:$I$1001,,0)</f>
        <v>#NAME?</v>
      </c>
    </row>
    <row r="863" spans="1:16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e">
        <f ca="1">_xlfn.XLOOKUP(C863,Customers!$A$1:$A$1001,Customers!$B$1:$B$1001,,0)</f>
        <v>#NAME?</v>
      </c>
      <c r="G863" s="2" t="e">
        <f ca="1">IF(_xlfn.XLOOKUP(C863,Customers!$A$1:$A$1001,Customers!$C$1:$C$1001,,0)=0,"",_xlfn.XLOOKUP(C863,Customers!$A$1:$A$1001,Customers!$C$1:$C$1001,,0))</f>
        <v>#NAME?</v>
      </c>
      <c r="H863" s="2" t="e">
        <f ca="1">_xlfn.XLOOKUP(C863,Customers!$A$1:$A$1001,Customers!$G$1:$G$1001,,0)</f>
        <v>#NAME?</v>
      </c>
      <c r="I863" t="str">
        <f>INDEX(Products!$A$1:$G$49,MATCH(Orders!$D863,Products!$A$1:$A$49,0),MATCH(Orders!I$1,Products!$A$1:$G$1,0))</f>
        <v>Lib</v>
      </c>
      <c r="J863" t="str">
        <f>INDEX(Products!$A$1:$G$49,MATCH(Orders!$D863,Products!$A$1:$A$49,0),MATCH(Orders!J$1,Products!$A$1:$G$1,0))</f>
        <v>D</v>
      </c>
      <c r="K863" s="4">
        <f>INDEX(Products!$A$1:$G$49,MATCH(Orders!$D863,Products!$A$1:$A$49,0),MATCH(Orders!K$1,Products!$A$1:$G$1,0))</f>
        <v>1</v>
      </c>
      <c r="L863" s="5">
        <f>INDEX(Products!$A$1:$G$49,MATCH(Orders!$D863,Products!$A$1:$A$49,0),MATCH(Orders!L$1,Products!$A$1:$G$1,0))</f>
        <v>12.95</v>
      </c>
      <c r="M863" s="5">
        <f t="shared" si="39"/>
        <v>77.699999999999989</v>
      </c>
      <c r="N863" t="str">
        <f t="shared" si="40"/>
        <v>Liberica</v>
      </c>
      <c r="O863" t="str">
        <f t="shared" si="41"/>
        <v>Dark</v>
      </c>
      <c r="P863" t="e">
        <f ca="1">_xlfn.XLOOKUP(Orders[[#This Row],[Customer ID]],Customers!$A$1:$A$1001,Customers!$I$1:$I$1001,,0)</f>
        <v>#NAME?</v>
      </c>
    </row>
    <row r="864" spans="1:16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e">
        <f ca="1">_xlfn.XLOOKUP(C864,Customers!$A$1:$A$1001,Customers!$B$1:$B$1001,,0)</f>
        <v>#NAME?</v>
      </c>
      <c r="G864" s="2" t="e">
        <f ca="1">IF(_xlfn.XLOOKUP(C864,Customers!$A$1:$A$1001,Customers!$C$1:$C$1001,,0)=0,"",_xlfn.XLOOKUP(C864,Customers!$A$1:$A$1001,Customers!$C$1:$C$1001,,0))</f>
        <v>#NAME?</v>
      </c>
      <c r="H864" s="2" t="e">
        <f ca="1">_xlfn.XLOOKUP(C864,Customers!$A$1:$A$1001,Customers!$G$1:$G$1001,,0)</f>
        <v>#NAME?</v>
      </c>
      <c r="I864" t="str">
        <f>INDEX(Products!$A$1:$G$49,MATCH(Orders!$D864,Products!$A$1:$A$49,0),MATCH(Orders!I$1,Products!$A$1:$G$1,0))</f>
        <v>Rob</v>
      </c>
      <c r="J864" t="str">
        <f>INDEX(Products!$A$1:$G$49,MATCH(Orders!$D864,Products!$A$1:$A$49,0),MATCH(Orders!J$1,Products!$A$1:$G$1,0))</f>
        <v>M</v>
      </c>
      <c r="K864" s="4">
        <f>INDEX(Products!$A$1:$G$49,MATCH(Orders!$D864,Products!$A$1:$A$49,0),MATCH(Orders!K$1,Products!$A$1:$G$1,0))</f>
        <v>1</v>
      </c>
      <c r="L864" s="5">
        <f>INDEX(Products!$A$1:$G$49,MATCH(Orders!$D864,Products!$A$1:$A$49,0),MATCH(Orders!L$1,Products!$A$1:$G$1,0))</f>
        <v>9.9499999999999993</v>
      </c>
      <c r="M864" s="5">
        <f t="shared" si="39"/>
        <v>9.9499999999999993</v>
      </c>
      <c r="N864" t="str">
        <f t="shared" si="40"/>
        <v>Robusta</v>
      </c>
      <c r="O864" t="str">
        <f t="shared" si="41"/>
        <v>Medium</v>
      </c>
      <c r="P864" t="e">
        <f ca="1">_xlfn.XLOOKUP(Orders[[#This Row],[Customer ID]],Customers!$A$1:$A$1001,Customers!$I$1:$I$1001,,0)</f>
        <v>#NAME?</v>
      </c>
    </row>
    <row r="865" spans="1:16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e">
        <f ca="1">_xlfn.XLOOKUP(C865,Customers!$A$1:$A$1001,Customers!$B$1:$B$1001,,0)</f>
        <v>#NAME?</v>
      </c>
      <c r="G865" s="2" t="e">
        <f ca="1">IF(_xlfn.XLOOKUP(C865,Customers!$A$1:$A$1001,Customers!$C$1:$C$1001,,0)=0,"",_xlfn.XLOOKUP(C865,Customers!$A$1:$A$1001,Customers!$C$1:$C$1001,,0))</f>
        <v>#NAME?</v>
      </c>
      <c r="H865" s="2" t="e">
        <f ca="1">_xlfn.XLOOKUP(C865,Customers!$A$1:$A$1001,Customers!$G$1:$G$1001,,0)</f>
        <v>#NAME?</v>
      </c>
      <c r="I865" t="str">
        <f>INDEX(Products!$A$1:$G$49,MATCH(Orders!$D865,Products!$A$1:$A$49,0),MATCH(Orders!I$1,Products!$A$1:$G$1,0))</f>
        <v>Lib</v>
      </c>
      <c r="J865" t="str">
        <f>INDEX(Products!$A$1:$G$49,MATCH(Orders!$D865,Products!$A$1:$A$49,0),MATCH(Orders!J$1,Products!$A$1:$G$1,0))</f>
        <v>M</v>
      </c>
      <c r="K865" s="4">
        <f>INDEX(Products!$A$1:$G$49,MATCH(Orders!$D865,Products!$A$1:$A$49,0),MATCH(Orders!K$1,Products!$A$1:$G$1,0))</f>
        <v>1</v>
      </c>
      <c r="L865" s="5">
        <f>INDEX(Products!$A$1:$G$49,MATCH(Orders!$D865,Products!$A$1:$A$49,0),MATCH(Orders!L$1,Products!$A$1:$G$1,0))</f>
        <v>14.55</v>
      </c>
      <c r="M865" s="5">
        <f t="shared" si="39"/>
        <v>29.1</v>
      </c>
      <c r="N865" t="str">
        <f t="shared" si="40"/>
        <v>Liberica</v>
      </c>
      <c r="O865" t="str">
        <f t="shared" si="41"/>
        <v>Medium</v>
      </c>
      <c r="P865" t="e">
        <f ca="1">_xlfn.XLOOKUP(Orders[[#This Row],[Customer ID]],Customers!$A$1:$A$1001,Customers!$I$1:$I$1001,,0)</f>
        <v>#NAME?</v>
      </c>
    </row>
    <row r="866" spans="1:16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e">
        <f ca="1">_xlfn.XLOOKUP(C866,Customers!$A$1:$A$1001,Customers!$B$1:$B$1001,,0)</f>
        <v>#NAME?</v>
      </c>
      <c r="G866" s="2" t="e">
        <f ca="1">IF(_xlfn.XLOOKUP(C866,Customers!$A$1:$A$1001,Customers!$C$1:$C$1001,,0)=0,"",_xlfn.XLOOKUP(C866,Customers!$A$1:$A$1001,Customers!$C$1:$C$1001,,0))</f>
        <v>#NAME?</v>
      </c>
      <c r="H866" s="2" t="e">
        <f ca="1">_xlfn.XLOOKUP(C866,Customers!$A$1:$A$1001,Customers!$G$1:$G$1001,,0)</f>
        <v>#NAME?</v>
      </c>
      <c r="I866" t="str">
        <f>INDEX(Products!$A$1:$G$49,MATCH(Orders!$D866,Products!$A$1:$A$49,0),MATCH(Orders!I$1,Products!$A$1:$G$1,0))</f>
        <v>Rob</v>
      </c>
      <c r="J866" t="str">
        <f>INDEX(Products!$A$1:$G$49,MATCH(Orders!$D866,Products!$A$1:$A$49,0),MATCH(Orders!J$1,Products!$A$1:$G$1,0))</f>
        <v>L</v>
      </c>
      <c r="K866" s="4">
        <f>INDEX(Products!$A$1:$G$49,MATCH(Orders!$D866,Products!$A$1:$A$49,0),MATCH(Orders!K$1,Products!$A$1:$G$1,0))</f>
        <v>0.2</v>
      </c>
      <c r="L866" s="5">
        <f>INDEX(Products!$A$1:$G$49,MATCH(Orders!$D866,Products!$A$1:$A$49,0),MATCH(Orders!L$1,Products!$A$1:$G$1,0))</f>
        <v>3.5849999999999995</v>
      </c>
      <c r="M866" s="5">
        <f t="shared" si="39"/>
        <v>21.509999999999998</v>
      </c>
      <c r="N866" t="str">
        <f t="shared" si="40"/>
        <v>Robusta</v>
      </c>
      <c r="O866" t="str">
        <f t="shared" si="41"/>
        <v>Light</v>
      </c>
      <c r="P866" t="e">
        <f ca="1">_xlfn.XLOOKUP(Orders[[#This Row],[Customer ID]],Customers!$A$1:$A$1001,Customers!$I$1:$I$1001,,0)</f>
        <v>#NAME?</v>
      </c>
    </row>
    <row r="867" spans="1:16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e">
        <f ca="1">_xlfn.XLOOKUP(C867,Customers!$A$1:$A$1001,Customers!$B$1:$B$1001,,0)</f>
        <v>#NAME?</v>
      </c>
      <c r="G867" s="2" t="e">
        <f ca="1">IF(_xlfn.XLOOKUP(C867,Customers!$A$1:$A$1001,Customers!$C$1:$C$1001,,0)=0,"",_xlfn.XLOOKUP(C867,Customers!$A$1:$A$1001,Customers!$C$1:$C$1001,,0))</f>
        <v>#NAME?</v>
      </c>
      <c r="H867" s="2" t="e">
        <f ca="1">_xlfn.XLOOKUP(C867,Customers!$A$1:$A$1001,Customers!$G$1:$G$1001,,0)</f>
        <v>#NAME?</v>
      </c>
      <c r="I867" t="str">
        <f>INDEX(Products!$A$1:$G$49,MATCH(Orders!$D867,Products!$A$1:$A$49,0),MATCH(Orders!I$1,Products!$A$1:$G$1,0))</f>
        <v>Ara</v>
      </c>
      <c r="J867" t="str">
        <f>INDEX(Products!$A$1:$G$49,MATCH(Orders!$D867,Products!$A$1:$A$49,0),MATCH(Orders!J$1,Products!$A$1:$G$1,0))</f>
        <v>M</v>
      </c>
      <c r="K867" s="4">
        <f>INDEX(Products!$A$1:$G$49,MATCH(Orders!$D867,Products!$A$1:$A$49,0),MATCH(Orders!K$1,Products!$A$1:$G$1,0))</f>
        <v>0.5</v>
      </c>
      <c r="L867" s="5">
        <f>INDEX(Products!$A$1:$G$49,MATCH(Orders!$D867,Products!$A$1:$A$49,0),MATCH(Orders!L$1,Products!$A$1:$G$1,0))</f>
        <v>6.75</v>
      </c>
      <c r="M867" s="5">
        <f t="shared" si="39"/>
        <v>6.75</v>
      </c>
      <c r="N867" t="str">
        <f t="shared" si="40"/>
        <v>Arabica</v>
      </c>
      <c r="O867" t="str">
        <f t="shared" si="41"/>
        <v>Medium</v>
      </c>
      <c r="P867" t="e">
        <f ca="1">_xlfn.XLOOKUP(Orders[[#This Row],[Customer ID]],Customers!$A$1:$A$1001,Customers!$I$1:$I$1001,,0)</f>
        <v>#NAME?</v>
      </c>
    </row>
    <row r="868" spans="1:16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e">
        <f ca="1">_xlfn.XLOOKUP(C868,Customers!$A$1:$A$1001,Customers!$B$1:$B$1001,,0)</f>
        <v>#NAME?</v>
      </c>
      <c r="G868" s="2" t="e">
        <f ca="1">IF(_xlfn.XLOOKUP(C868,Customers!$A$1:$A$1001,Customers!$C$1:$C$1001,,0)=0,"",_xlfn.XLOOKUP(C868,Customers!$A$1:$A$1001,Customers!$C$1:$C$1001,,0))</f>
        <v>#NAME?</v>
      </c>
      <c r="H868" s="2" t="e">
        <f ca="1">_xlfn.XLOOKUP(C868,Customers!$A$1:$A$1001,Customers!$G$1:$G$1001,,0)</f>
        <v>#NAME?</v>
      </c>
      <c r="I868" t="str">
        <f>INDEX(Products!$A$1:$G$49,MATCH(Orders!$D868,Products!$A$1:$A$49,0),MATCH(Orders!I$1,Products!$A$1:$G$1,0))</f>
        <v>Ara</v>
      </c>
      <c r="J868" t="str">
        <f>INDEX(Products!$A$1:$G$49,MATCH(Orders!$D868,Products!$A$1:$A$49,0),MATCH(Orders!J$1,Products!$A$1:$G$1,0))</f>
        <v>D</v>
      </c>
      <c r="K868" s="4">
        <f>INDEX(Products!$A$1:$G$49,MATCH(Orders!$D868,Products!$A$1:$A$49,0),MATCH(Orders!K$1,Products!$A$1:$G$1,0))</f>
        <v>0.5</v>
      </c>
      <c r="L868" s="5">
        <f>INDEX(Products!$A$1:$G$49,MATCH(Orders!$D868,Products!$A$1:$A$49,0),MATCH(Orders!L$1,Products!$A$1:$G$1,0))</f>
        <v>5.97</v>
      </c>
      <c r="M868" s="5">
        <f t="shared" si="39"/>
        <v>17.91</v>
      </c>
      <c r="N868" t="str">
        <f t="shared" si="40"/>
        <v>Arabica</v>
      </c>
      <c r="O868" t="str">
        <f t="shared" si="41"/>
        <v>Dark</v>
      </c>
      <c r="P868" t="e">
        <f ca="1">_xlfn.XLOOKUP(Orders[[#This Row],[Customer ID]],Customers!$A$1:$A$1001,Customers!$I$1:$I$1001,,0)</f>
        <v>#NAME?</v>
      </c>
    </row>
    <row r="869" spans="1:16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e">
        <f ca="1">_xlfn.XLOOKUP(C869,Customers!$A$1:$A$1001,Customers!$B$1:$B$1001,,0)</f>
        <v>#NAME?</v>
      </c>
      <c r="G869" s="2" t="e">
        <f ca="1">IF(_xlfn.XLOOKUP(C869,Customers!$A$1:$A$1001,Customers!$C$1:$C$1001,,0)=0,"",_xlfn.XLOOKUP(C869,Customers!$A$1:$A$1001,Customers!$C$1:$C$1001,,0))</f>
        <v>#NAME?</v>
      </c>
      <c r="H869" s="2" t="e">
        <f ca="1">_xlfn.XLOOKUP(C869,Customers!$A$1:$A$1001,Customers!$G$1:$G$1001,,0)</f>
        <v>#NAME?</v>
      </c>
      <c r="I869" t="str">
        <f>INDEX(Products!$A$1:$G$49,MATCH(Orders!$D869,Products!$A$1:$A$49,0),MATCH(Orders!I$1,Products!$A$1:$G$1,0))</f>
        <v>Ara</v>
      </c>
      <c r="J869" t="str">
        <f>INDEX(Products!$A$1:$G$49,MATCH(Orders!$D869,Products!$A$1:$A$49,0),MATCH(Orders!J$1,Products!$A$1:$G$1,0))</f>
        <v>L</v>
      </c>
      <c r="K869" s="4">
        <f>INDEX(Products!$A$1:$G$49,MATCH(Orders!$D869,Products!$A$1:$A$49,0),MATCH(Orders!K$1,Products!$A$1:$G$1,0))</f>
        <v>2.5</v>
      </c>
      <c r="L869" s="5">
        <f>INDEX(Products!$A$1:$G$49,MATCH(Orders!$D869,Products!$A$1:$A$49,0),MATCH(Orders!L$1,Products!$A$1:$G$1,0))</f>
        <v>29.784999999999997</v>
      </c>
      <c r="M869" s="5">
        <f t="shared" si="39"/>
        <v>29.784999999999997</v>
      </c>
      <c r="N869" t="str">
        <f t="shared" si="40"/>
        <v>Arabica</v>
      </c>
      <c r="O869" t="str">
        <f t="shared" si="41"/>
        <v>Light</v>
      </c>
      <c r="P869" t="e">
        <f ca="1">_xlfn.XLOOKUP(Orders[[#This Row],[Customer ID]],Customers!$A$1:$A$1001,Customers!$I$1:$I$1001,,0)</f>
        <v>#NAME?</v>
      </c>
    </row>
    <row r="870" spans="1:16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e">
        <f ca="1">_xlfn.XLOOKUP(C870,Customers!$A$1:$A$1001,Customers!$B$1:$B$1001,,0)</f>
        <v>#NAME?</v>
      </c>
      <c r="G870" s="2" t="e">
        <f ca="1">IF(_xlfn.XLOOKUP(C870,Customers!$A$1:$A$1001,Customers!$C$1:$C$1001,,0)=0,"",_xlfn.XLOOKUP(C870,Customers!$A$1:$A$1001,Customers!$C$1:$C$1001,,0))</f>
        <v>#NAME?</v>
      </c>
      <c r="H870" s="2" t="e">
        <f ca="1">_xlfn.XLOOKUP(C870,Customers!$A$1:$A$1001,Customers!$G$1:$G$1001,,0)</f>
        <v>#NAME?</v>
      </c>
      <c r="I870" t="str">
        <f>INDEX(Products!$A$1:$G$49,MATCH(Orders!$D870,Products!$A$1:$A$49,0),MATCH(Orders!I$1,Products!$A$1:$G$1,0))</f>
        <v>Exc</v>
      </c>
      <c r="J870" t="str">
        <f>INDEX(Products!$A$1:$G$49,MATCH(Orders!$D870,Products!$A$1:$A$49,0),MATCH(Orders!J$1,Products!$A$1:$G$1,0))</f>
        <v>M</v>
      </c>
      <c r="K870" s="4">
        <f>INDEX(Products!$A$1:$G$49,MATCH(Orders!$D870,Products!$A$1:$A$49,0),MATCH(Orders!K$1,Products!$A$1:$G$1,0))</f>
        <v>0.5</v>
      </c>
      <c r="L870" s="5">
        <f>INDEX(Products!$A$1:$G$49,MATCH(Orders!$D870,Products!$A$1:$A$49,0),MATCH(Orders!L$1,Products!$A$1:$G$1,0))</f>
        <v>8.25</v>
      </c>
      <c r="M870" s="5">
        <f t="shared" si="39"/>
        <v>41.25</v>
      </c>
      <c r="N870" t="str">
        <f t="shared" si="40"/>
        <v>Excelsa</v>
      </c>
      <c r="O870" t="str">
        <f t="shared" si="41"/>
        <v>Medium</v>
      </c>
      <c r="P870" t="e">
        <f ca="1">_xlfn.XLOOKUP(Orders[[#This Row],[Customer ID]],Customers!$A$1:$A$1001,Customers!$I$1:$I$1001,,0)</f>
        <v>#NAME?</v>
      </c>
    </row>
    <row r="871" spans="1:16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e">
        <f ca="1">_xlfn.XLOOKUP(C871,Customers!$A$1:$A$1001,Customers!$B$1:$B$1001,,0)</f>
        <v>#NAME?</v>
      </c>
      <c r="G871" s="2" t="e">
        <f ca="1">IF(_xlfn.XLOOKUP(C871,Customers!$A$1:$A$1001,Customers!$C$1:$C$1001,,0)=0,"",_xlfn.XLOOKUP(C871,Customers!$A$1:$A$1001,Customers!$C$1:$C$1001,,0))</f>
        <v>#NAME?</v>
      </c>
      <c r="H871" s="2" t="e">
        <f ca="1">_xlfn.XLOOKUP(C871,Customers!$A$1:$A$1001,Customers!$G$1:$G$1001,,0)</f>
        <v>#NAME?</v>
      </c>
      <c r="I871" t="str">
        <f>INDEX(Products!$A$1:$G$49,MATCH(Orders!$D871,Products!$A$1:$A$49,0),MATCH(Orders!I$1,Products!$A$1:$G$1,0))</f>
        <v>Rob</v>
      </c>
      <c r="J871" t="str">
        <f>INDEX(Products!$A$1:$G$49,MATCH(Orders!$D871,Products!$A$1:$A$49,0),MATCH(Orders!J$1,Products!$A$1:$G$1,0))</f>
        <v>M</v>
      </c>
      <c r="K871" s="4">
        <f>INDEX(Products!$A$1:$G$49,MATCH(Orders!$D871,Products!$A$1:$A$49,0),MATCH(Orders!K$1,Products!$A$1:$G$1,0))</f>
        <v>0.5</v>
      </c>
      <c r="L871" s="5">
        <f>INDEX(Products!$A$1:$G$49,MATCH(Orders!$D871,Products!$A$1:$A$49,0),MATCH(Orders!L$1,Products!$A$1:$G$1,0))</f>
        <v>5.97</v>
      </c>
      <c r="M871" s="5">
        <f t="shared" si="39"/>
        <v>17.91</v>
      </c>
      <c r="N871" t="str">
        <f t="shared" si="40"/>
        <v>Robusta</v>
      </c>
      <c r="O871" t="str">
        <f t="shared" si="41"/>
        <v>Medium</v>
      </c>
      <c r="P871" t="e">
        <f ca="1">_xlfn.XLOOKUP(Orders[[#This Row],[Customer ID]],Customers!$A$1:$A$1001,Customers!$I$1:$I$1001,,0)</f>
        <v>#NAME?</v>
      </c>
    </row>
    <row r="872" spans="1:16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e">
        <f ca="1">_xlfn.XLOOKUP(C872,Customers!$A$1:$A$1001,Customers!$B$1:$B$1001,,0)</f>
        <v>#NAME?</v>
      </c>
      <c r="G872" s="2" t="e">
        <f ca="1">IF(_xlfn.XLOOKUP(C872,Customers!$A$1:$A$1001,Customers!$C$1:$C$1001,,0)=0,"",_xlfn.XLOOKUP(C872,Customers!$A$1:$A$1001,Customers!$C$1:$C$1001,,0))</f>
        <v>#NAME?</v>
      </c>
      <c r="H872" s="2" t="e">
        <f ca="1">_xlfn.XLOOKUP(C872,Customers!$A$1:$A$1001,Customers!$G$1:$G$1001,,0)</f>
        <v>#NAME?</v>
      </c>
      <c r="I872" t="str">
        <f>INDEX(Products!$A$1:$G$49,MATCH(Orders!$D872,Products!$A$1:$A$49,0),MATCH(Orders!I$1,Products!$A$1:$G$1,0))</f>
        <v>Exc</v>
      </c>
      <c r="J872" t="str">
        <f>INDEX(Products!$A$1:$G$49,MATCH(Orders!$D872,Products!$A$1:$A$49,0),MATCH(Orders!J$1,Products!$A$1:$G$1,0))</f>
        <v>D</v>
      </c>
      <c r="K872" s="4">
        <f>INDEX(Products!$A$1:$G$49,MATCH(Orders!$D872,Products!$A$1:$A$49,0),MATCH(Orders!K$1,Products!$A$1:$G$1,0))</f>
        <v>0.5</v>
      </c>
      <c r="L872" s="5">
        <f>INDEX(Products!$A$1:$G$49,MATCH(Orders!$D872,Products!$A$1:$A$49,0),MATCH(Orders!L$1,Products!$A$1:$G$1,0))</f>
        <v>7.29</v>
      </c>
      <c r="M872" s="5">
        <f t="shared" si="39"/>
        <v>7.29</v>
      </c>
      <c r="N872" t="str">
        <f t="shared" si="40"/>
        <v>Excelsa</v>
      </c>
      <c r="O872" t="str">
        <f t="shared" si="41"/>
        <v>Dark</v>
      </c>
      <c r="P872" t="e">
        <f ca="1">_xlfn.XLOOKUP(Orders[[#This Row],[Customer ID]],Customers!$A$1:$A$1001,Customers!$I$1:$I$1001,,0)</f>
        <v>#NAME?</v>
      </c>
    </row>
    <row r="873" spans="1:16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e">
        <f ca="1">_xlfn.XLOOKUP(C873,Customers!$A$1:$A$1001,Customers!$B$1:$B$1001,,0)</f>
        <v>#NAME?</v>
      </c>
      <c r="G873" s="2" t="e">
        <f ca="1">IF(_xlfn.XLOOKUP(C873,Customers!$A$1:$A$1001,Customers!$C$1:$C$1001,,0)=0,"",_xlfn.XLOOKUP(C873,Customers!$A$1:$A$1001,Customers!$C$1:$C$1001,,0))</f>
        <v>#NAME?</v>
      </c>
      <c r="H873" s="2" t="e">
        <f ca="1">_xlfn.XLOOKUP(C873,Customers!$A$1:$A$1001,Customers!$G$1:$G$1001,,0)</f>
        <v>#NAME?</v>
      </c>
      <c r="I873" t="str">
        <f>INDEX(Products!$A$1:$G$49,MATCH(Orders!$D873,Products!$A$1:$A$49,0),MATCH(Orders!I$1,Products!$A$1:$G$1,0))</f>
        <v>Exc</v>
      </c>
      <c r="J873" t="str">
        <f>INDEX(Products!$A$1:$G$49,MATCH(Orders!$D873,Products!$A$1:$A$49,0),MATCH(Orders!J$1,Products!$A$1:$G$1,0))</f>
        <v>L</v>
      </c>
      <c r="K873" s="4">
        <f>INDEX(Products!$A$1:$G$49,MATCH(Orders!$D873,Products!$A$1:$A$49,0),MATCH(Orders!K$1,Products!$A$1:$G$1,0))</f>
        <v>1</v>
      </c>
      <c r="L873" s="5">
        <f>INDEX(Products!$A$1:$G$49,MATCH(Orders!$D873,Products!$A$1:$A$49,0),MATCH(Orders!L$1,Products!$A$1:$G$1,0))</f>
        <v>14.85</v>
      </c>
      <c r="M873" s="5">
        <f t="shared" si="39"/>
        <v>29.7</v>
      </c>
      <c r="N873" t="str">
        <f t="shared" si="40"/>
        <v>Excelsa</v>
      </c>
      <c r="O873" t="str">
        <f t="shared" si="41"/>
        <v>Light</v>
      </c>
      <c r="P873" t="e">
        <f ca="1">_xlfn.XLOOKUP(Orders[[#This Row],[Customer ID]],Customers!$A$1:$A$1001,Customers!$I$1:$I$1001,,0)</f>
        <v>#NAME?</v>
      </c>
    </row>
    <row r="874" spans="1:16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e">
        <f ca="1">_xlfn.XLOOKUP(C874,Customers!$A$1:$A$1001,Customers!$B$1:$B$1001,,0)</f>
        <v>#NAME?</v>
      </c>
      <c r="G874" s="2" t="e">
        <f ca="1">IF(_xlfn.XLOOKUP(C874,Customers!$A$1:$A$1001,Customers!$C$1:$C$1001,,0)=0,"",_xlfn.XLOOKUP(C874,Customers!$A$1:$A$1001,Customers!$C$1:$C$1001,,0))</f>
        <v>#NAME?</v>
      </c>
      <c r="H874" s="2" t="e">
        <f ca="1">_xlfn.XLOOKUP(C874,Customers!$A$1:$A$1001,Customers!$G$1:$G$1001,,0)</f>
        <v>#NAME?</v>
      </c>
      <c r="I874" t="str">
        <f>INDEX(Products!$A$1:$G$49,MATCH(Orders!$D874,Products!$A$1:$A$49,0),MATCH(Orders!I$1,Products!$A$1:$G$1,0))</f>
        <v>Ara</v>
      </c>
      <c r="J874" t="str">
        <f>INDEX(Products!$A$1:$G$49,MATCH(Orders!$D874,Products!$A$1:$A$49,0),MATCH(Orders!J$1,Products!$A$1:$G$1,0))</f>
        <v>M</v>
      </c>
      <c r="K874" s="4">
        <f>INDEX(Products!$A$1:$G$49,MATCH(Orders!$D874,Products!$A$1:$A$49,0),MATCH(Orders!K$1,Products!$A$1:$G$1,0))</f>
        <v>1</v>
      </c>
      <c r="L874" s="5">
        <f>INDEX(Products!$A$1:$G$49,MATCH(Orders!$D874,Products!$A$1:$A$49,0),MATCH(Orders!L$1,Products!$A$1:$G$1,0))</f>
        <v>11.25</v>
      </c>
      <c r="M874" s="5">
        <f t="shared" si="39"/>
        <v>22.5</v>
      </c>
      <c r="N874" t="str">
        <f t="shared" si="40"/>
        <v>Arabica</v>
      </c>
      <c r="O874" t="str">
        <f t="shared" si="41"/>
        <v>Medium</v>
      </c>
      <c r="P874" t="e">
        <f ca="1">_xlfn.XLOOKUP(Orders[[#This Row],[Customer ID]],Customers!$A$1:$A$1001,Customers!$I$1:$I$1001,,0)</f>
        <v>#NAME?</v>
      </c>
    </row>
    <row r="875" spans="1:16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e">
        <f ca="1">_xlfn.XLOOKUP(C875,Customers!$A$1:$A$1001,Customers!$B$1:$B$1001,,0)</f>
        <v>#NAME?</v>
      </c>
      <c r="G875" s="2" t="e">
        <f ca="1">IF(_xlfn.XLOOKUP(C875,Customers!$A$1:$A$1001,Customers!$C$1:$C$1001,,0)=0,"",_xlfn.XLOOKUP(C875,Customers!$A$1:$A$1001,Customers!$C$1:$C$1001,,0))</f>
        <v>#NAME?</v>
      </c>
      <c r="H875" s="2" t="e">
        <f ca="1">_xlfn.XLOOKUP(C875,Customers!$A$1:$A$1001,Customers!$G$1:$G$1001,,0)</f>
        <v>#NAME?</v>
      </c>
      <c r="I875" t="str">
        <f>INDEX(Products!$A$1:$G$49,MATCH(Orders!$D875,Products!$A$1:$A$49,0),MATCH(Orders!I$1,Products!$A$1:$G$1,0))</f>
        <v>Rob</v>
      </c>
      <c r="J875" t="str">
        <f>INDEX(Products!$A$1:$G$49,MATCH(Orders!$D875,Products!$A$1:$A$49,0),MATCH(Orders!J$1,Products!$A$1:$G$1,0))</f>
        <v>M</v>
      </c>
      <c r="K875" s="4">
        <f>INDEX(Products!$A$1:$G$49,MATCH(Orders!$D875,Products!$A$1:$A$49,0),MATCH(Orders!K$1,Products!$A$1:$G$1,0))</f>
        <v>0.2</v>
      </c>
      <c r="L875" s="5">
        <f>INDEX(Products!$A$1:$G$49,MATCH(Orders!$D875,Products!$A$1:$A$49,0),MATCH(Orders!L$1,Products!$A$1:$G$1,0))</f>
        <v>2.9849999999999999</v>
      </c>
      <c r="M875" s="5">
        <f t="shared" si="39"/>
        <v>11.94</v>
      </c>
      <c r="N875" t="str">
        <f t="shared" si="40"/>
        <v>Robusta</v>
      </c>
      <c r="O875" t="str">
        <f t="shared" si="41"/>
        <v>Medium</v>
      </c>
      <c r="P875" t="e">
        <f ca="1">_xlfn.XLOOKUP(Orders[[#This Row],[Customer ID]],Customers!$A$1:$A$1001,Customers!$I$1:$I$1001,,0)</f>
        <v>#NAME?</v>
      </c>
    </row>
    <row r="876" spans="1:16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e">
        <f ca="1">_xlfn.XLOOKUP(C876,Customers!$A$1:$A$1001,Customers!$B$1:$B$1001,,0)</f>
        <v>#NAME?</v>
      </c>
      <c r="G876" s="2" t="e">
        <f ca="1">IF(_xlfn.XLOOKUP(C876,Customers!$A$1:$A$1001,Customers!$C$1:$C$1001,,0)=0,"",_xlfn.XLOOKUP(C876,Customers!$A$1:$A$1001,Customers!$C$1:$C$1001,,0))</f>
        <v>#NAME?</v>
      </c>
      <c r="H876" s="2" t="e">
        <f ca="1">_xlfn.XLOOKUP(C876,Customers!$A$1:$A$1001,Customers!$G$1:$G$1001,,0)</f>
        <v>#NAME?</v>
      </c>
      <c r="I876" t="str">
        <f>INDEX(Products!$A$1:$G$49,MATCH(Orders!$D876,Products!$A$1:$A$49,0),MATCH(Orders!I$1,Products!$A$1:$G$1,0))</f>
        <v>Ara</v>
      </c>
      <c r="J876" t="str">
        <f>INDEX(Products!$A$1:$G$49,MATCH(Orders!$D876,Products!$A$1:$A$49,0),MATCH(Orders!J$1,Products!$A$1:$G$1,0))</f>
        <v>L</v>
      </c>
      <c r="K876" s="4">
        <f>INDEX(Products!$A$1:$G$49,MATCH(Orders!$D876,Products!$A$1:$A$49,0),MATCH(Orders!K$1,Products!$A$1:$G$1,0))</f>
        <v>1</v>
      </c>
      <c r="L876" s="5">
        <f>INDEX(Products!$A$1:$G$49,MATCH(Orders!$D876,Products!$A$1:$A$49,0),MATCH(Orders!L$1,Products!$A$1:$G$1,0))</f>
        <v>12.95</v>
      </c>
      <c r="M876" s="5">
        <f t="shared" si="39"/>
        <v>25.9</v>
      </c>
      <c r="N876" t="str">
        <f t="shared" si="40"/>
        <v>Arabica</v>
      </c>
      <c r="O876" t="str">
        <f t="shared" si="41"/>
        <v>Light</v>
      </c>
      <c r="P876" t="e">
        <f ca="1">_xlfn.XLOOKUP(Orders[[#This Row],[Customer ID]],Customers!$A$1:$A$1001,Customers!$I$1:$I$1001,,0)</f>
        <v>#NAME?</v>
      </c>
    </row>
    <row r="877" spans="1:16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e">
        <f ca="1">_xlfn.XLOOKUP(C877,Customers!$A$1:$A$1001,Customers!$B$1:$B$1001,,0)</f>
        <v>#NAME?</v>
      </c>
      <c r="G877" s="2" t="e">
        <f ca="1">IF(_xlfn.XLOOKUP(C877,Customers!$A$1:$A$1001,Customers!$C$1:$C$1001,,0)=0,"",_xlfn.XLOOKUP(C877,Customers!$A$1:$A$1001,Customers!$C$1:$C$1001,,0))</f>
        <v>#NAME?</v>
      </c>
      <c r="H877" s="2" t="e">
        <f ca="1">_xlfn.XLOOKUP(C877,Customers!$A$1:$A$1001,Customers!$G$1:$G$1001,,0)</f>
        <v>#NAME?</v>
      </c>
      <c r="I877" t="str">
        <f>INDEX(Products!$A$1:$G$49,MATCH(Orders!$D877,Products!$A$1:$A$49,0),MATCH(Orders!I$1,Products!$A$1:$G$1,0))</f>
        <v>Lib</v>
      </c>
      <c r="J877" t="str">
        <f>INDEX(Products!$A$1:$G$49,MATCH(Orders!$D877,Products!$A$1:$A$49,0),MATCH(Orders!J$1,Products!$A$1:$G$1,0))</f>
        <v>M</v>
      </c>
      <c r="K877" s="4">
        <f>INDEX(Products!$A$1:$G$49,MATCH(Orders!$D877,Products!$A$1:$A$49,0),MATCH(Orders!K$1,Products!$A$1:$G$1,0))</f>
        <v>0.5</v>
      </c>
      <c r="L877" s="5">
        <f>INDEX(Products!$A$1:$G$49,MATCH(Orders!$D877,Products!$A$1:$A$49,0),MATCH(Orders!L$1,Products!$A$1:$G$1,0))</f>
        <v>8.73</v>
      </c>
      <c r="M877" s="5">
        <f t="shared" si="39"/>
        <v>43.650000000000006</v>
      </c>
      <c r="N877" t="str">
        <f t="shared" si="40"/>
        <v>Liberica</v>
      </c>
      <c r="O877" t="str">
        <f t="shared" si="41"/>
        <v>Medium</v>
      </c>
      <c r="P877" t="e">
        <f ca="1">_xlfn.XLOOKUP(Orders[[#This Row],[Customer ID]],Customers!$A$1:$A$1001,Customers!$I$1:$I$1001,,0)</f>
        <v>#NAME?</v>
      </c>
    </row>
    <row r="878" spans="1:16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e">
        <f ca="1">_xlfn.XLOOKUP(C878,Customers!$A$1:$A$1001,Customers!$B$1:$B$1001,,0)</f>
        <v>#NAME?</v>
      </c>
      <c r="G878" s="2" t="e">
        <f ca="1">IF(_xlfn.XLOOKUP(C878,Customers!$A$1:$A$1001,Customers!$C$1:$C$1001,,0)=0,"",_xlfn.XLOOKUP(C878,Customers!$A$1:$A$1001,Customers!$C$1:$C$1001,,0))</f>
        <v>#NAME?</v>
      </c>
      <c r="H878" s="2" t="e">
        <f ca="1">_xlfn.XLOOKUP(C878,Customers!$A$1:$A$1001,Customers!$G$1:$G$1001,,0)</f>
        <v>#NAME?</v>
      </c>
      <c r="I878" t="str">
        <f>INDEX(Products!$A$1:$G$49,MATCH(Orders!$D878,Products!$A$1:$A$49,0),MATCH(Orders!I$1,Products!$A$1:$G$1,0))</f>
        <v>Ara</v>
      </c>
      <c r="J878" t="str">
        <f>INDEX(Products!$A$1:$G$49,MATCH(Orders!$D878,Products!$A$1:$A$49,0),MATCH(Orders!J$1,Products!$A$1:$G$1,0))</f>
        <v>L</v>
      </c>
      <c r="K878" s="4">
        <f>INDEX(Products!$A$1:$G$49,MATCH(Orders!$D878,Products!$A$1:$A$49,0),MATCH(Orders!K$1,Products!$A$1:$G$1,0))</f>
        <v>0.5</v>
      </c>
      <c r="L878" s="5">
        <f>INDEX(Products!$A$1:$G$49,MATCH(Orders!$D878,Products!$A$1:$A$49,0),MATCH(Orders!L$1,Products!$A$1:$G$1,0))</f>
        <v>7.77</v>
      </c>
      <c r="M878" s="5">
        <f t="shared" si="39"/>
        <v>46.62</v>
      </c>
      <c r="N878" t="str">
        <f t="shared" si="40"/>
        <v>Arabica</v>
      </c>
      <c r="O878" t="str">
        <f t="shared" si="41"/>
        <v>Light</v>
      </c>
      <c r="P878" t="e">
        <f ca="1">_xlfn.XLOOKUP(Orders[[#This Row],[Customer ID]],Customers!$A$1:$A$1001,Customers!$I$1:$I$1001,,0)</f>
        <v>#NAME?</v>
      </c>
    </row>
    <row r="879" spans="1:16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e">
        <f ca="1">_xlfn.XLOOKUP(C879,Customers!$A$1:$A$1001,Customers!$B$1:$B$1001,,0)</f>
        <v>#NAME?</v>
      </c>
      <c r="G879" s="2" t="e">
        <f ca="1">IF(_xlfn.XLOOKUP(C879,Customers!$A$1:$A$1001,Customers!$C$1:$C$1001,,0)=0,"",_xlfn.XLOOKUP(C879,Customers!$A$1:$A$1001,Customers!$C$1:$C$1001,,0))</f>
        <v>#NAME?</v>
      </c>
      <c r="H879" s="2" t="e">
        <f ca="1">_xlfn.XLOOKUP(C879,Customers!$A$1:$A$1001,Customers!$G$1:$G$1001,,0)</f>
        <v>#NAME?</v>
      </c>
      <c r="I879" t="str">
        <f>INDEX(Products!$A$1:$G$49,MATCH(Orders!$D879,Products!$A$1:$A$49,0),MATCH(Orders!I$1,Products!$A$1:$G$1,0))</f>
        <v>Lib</v>
      </c>
      <c r="J879" t="str">
        <f>INDEX(Products!$A$1:$G$49,MATCH(Orders!$D879,Products!$A$1:$A$49,0),MATCH(Orders!J$1,Products!$A$1:$G$1,0))</f>
        <v>L</v>
      </c>
      <c r="K879" s="4">
        <f>INDEX(Products!$A$1:$G$49,MATCH(Orders!$D879,Products!$A$1:$A$49,0),MATCH(Orders!K$1,Products!$A$1:$G$1,0))</f>
        <v>0.5</v>
      </c>
      <c r="L879" s="5">
        <f>INDEX(Products!$A$1:$G$49,MATCH(Orders!$D879,Products!$A$1:$A$49,0),MATCH(Orders!L$1,Products!$A$1:$G$1,0))</f>
        <v>9.51</v>
      </c>
      <c r="M879" s="5">
        <f t="shared" si="39"/>
        <v>28.53</v>
      </c>
      <c r="N879" t="str">
        <f t="shared" si="40"/>
        <v>Liberica</v>
      </c>
      <c r="O879" t="str">
        <f t="shared" si="41"/>
        <v>Light</v>
      </c>
      <c r="P879" t="e">
        <f ca="1">_xlfn.XLOOKUP(Orders[[#This Row],[Customer ID]],Customers!$A$1:$A$1001,Customers!$I$1:$I$1001,,0)</f>
        <v>#NAME?</v>
      </c>
    </row>
    <row r="880" spans="1:16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e">
        <f ca="1">_xlfn.XLOOKUP(C880,Customers!$A$1:$A$1001,Customers!$B$1:$B$1001,,0)</f>
        <v>#NAME?</v>
      </c>
      <c r="G880" s="2" t="e">
        <f ca="1">IF(_xlfn.XLOOKUP(C880,Customers!$A$1:$A$1001,Customers!$C$1:$C$1001,,0)=0,"",_xlfn.XLOOKUP(C880,Customers!$A$1:$A$1001,Customers!$C$1:$C$1001,,0))</f>
        <v>#NAME?</v>
      </c>
      <c r="H880" s="2" t="e">
        <f ca="1">_xlfn.XLOOKUP(C880,Customers!$A$1:$A$1001,Customers!$G$1:$G$1001,,0)</f>
        <v>#NAME?</v>
      </c>
      <c r="I880" t="str">
        <f>INDEX(Products!$A$1:$G$49,MATCH(Orders!$D880,Products!$A$1:$A$49,0),MATCH(Orders!I$1,Products!$A$1:$G$1,0))</f>
        <v>Rob</v>
      </c>
      <c r="J880" t="str">
        <f>INDEX(Products!$A$1:$G$49,MATCH(Orders!$D880,Products!$A$1:$A$49,0),MATCH(Orders!J$1,Products!$A$1:$G$1,0))</f>
        <v>L</v>
      </c>
      <c r="K880" s="4">
        <f>INDEX(Products!$A$1:$G$49,MATCH(Orders!$D880,Products!$A$1:$A$49,0),MATCH(Orders!K$1,Products!$A$1:$G$1,0))</f>
        <v>2.5</v>
      </c>
      <c r="L880" s="5">
        <f>INDEX(Products!$A$1:$G$49,MATCH(Orders!$D880,Products!$A$1:$A$49,0),MATCH(Orders!L$1,Products!$A$1:$G$1,0))</f>
        <v>27.484999999999996</v>
      </c>
      <c r="M880" s="5">
        <f t="shared" si="39"/>
        <v>27.484999999999996</v>
      </c>
      <c r="N880" t="str">
        <f t="shared" si="40"/>
        <v>Robusta</v>
      </c>
      <c r="O880" t="str">
        <f t="shared" si="41"/>
        <v>Light</v>
      </c>
      <c r="P880" t="e">
        <f ca="1">_xlfn.XLOOKUP(Orders[[#This Row],[Customer ID]],Customers!$A$1:$A$1001,Customers!$I$1:$I$1001,,0)</f>
        <v>#NAME?</v>
      </c>
    </row>
    <row r="881" spans="1:16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e">
        <f ca="1">_xlfn.XLOOKUP(C881,Customers!$A$1:$A$1001,Customers!$B$1:$B$1001,,0)</f>
        <v>#NAME?</v>
      </c>
      <c r="G881" s="2" t="e">
        <f ca="1">IF(_xlfn.XLOOKUP(C881,Customers!$A$1:$A$1001,Customers!$C$1:$C$1001,,0)=0,"",_xlfn.XLOOKUP(C881,Customers!$A$1:$A$1001,Customers!$C$1:$C$1001,,0))</f>
        <v>#NAME?</v>
      </c>
      <c r="H881" s="2" t="e">
        <f ca="1">_xlfn.XLOOKUP(C881,Customers!$A$1:$A$1001,Customers!$G$1:$G$1001,,0)</f>
        <v>#NAME?</v>
      </c>
      <c r="I881" t="str">
        <f>INDEX(Products!$A$1:$G$49,MATCH(Orders!$D881,Products!$A$1:$A$49,0),MATCH(Orders!I$1,Products!$A$1:$G$1,0))</f>
        <v>Exc</v>
      </c>
      <c r="J881" t="str">
        <f>INDEX(Products!$A$1:$G$49,MATCH(Orders!$D881,Products!$A$1:$A$49,0),MATCH(Orders!J$1,Products!$A$1:$G$1,0))</f>
        <v>D</v>
      </c>
      <c r="K881" s="4">
        <f>INDEX(Products!$A$1:$G$49,MATCH(Orders!$D881,Products!$A$1:$A$49,0),MATCH(Orders!K$1,Products!$A$1:$G$1,0))</f>
        <v>0.2</v>
      </c>
      <c r="L881" s="5">
        <f>INDEX(Products!$A$1:$G$49,MATCH(Orders!$D881,Products!$A$1:$A$49,0),MATCH(Orders!L$1,Products!$A$1:$G$1,0))</f>
        <v>3.645</v>
      </c>
      <c r="M881" s="5">
        <f t="shared" si="39"/>
        <v>10.935</v>
      </c>
      <c r="N881" t="str">
        <f t="shared" si="40"/>
        <v>Excelsa</v>
      </c>
      <c r="O881" t="str">
        <f t="shared" si="41"/>
        <v>Dark</v>
      </c>
      <c r="P881" t="e">
        <f ca="1">_xlfn.XLOOKUP(Orders[[#This Row],[Customer ID]],Customers!$A$1:$A$1001,Customers!$I$1:$I$1001,,0)</f>
        <v>#NAME?</v>
      </c>
    </row>
    <row r="882" spans="1:16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e">
        <f ca="1">_xlfn.XLOOKUP(C882,Customers!$A$1:$A$1001,Customers!$B$1:$B$1001,,0)</f>
        <v>#NAME?</v>
      </c>
      <c r="G882" s="2" t="e">
        <f ca="1">IF(_xlfn.XLOOKUP(C882,Customers!$A$1:$A$1001,Customers!$C$1:$C$1001,,0)=0,"",_xlfn.XLOOKUP(C882,Customers!$A$1:$A$1001,Customers!$C$1:$C$1001,,0))</f>
        <v>#NAME?</v>
      </c>
      <c r="H882" s="2" t="e">
        <f ca="1">_xlfn.XLOOKUP(C882,Customers!$A$1:$A$1001,Customers!$G$1:$G$1001,,0)</f>
        <v>#NAME?</v>
      </c>
      <c r="I882" t="str">
        <f>INDEX(Products!$A$1:$G$49,MATCH(Orders!$D882,Products!$A$1:$A$49,0),MATCH(Orders!I$1,Products!$A$1:$G$1,0))</f>
        <v>Rob</v>
      </c>
      <c r="J882" t="str">
        <f>INDEX(Products!$A$1:$G$49,MATCH(Orders!$D882,Products!$A$1:$A$49,0),MATCH(Orders!J$1,Products!$A$1:$G$1,0))</f>
        <v>L</v>
      </c>
      <c r="K882" s="4">
        <f>INDEX(Products!$A$1:$G$49,MATCH(Orders!$D882,Products!$A$1:$A$49,0),MATCH(Orders!K$1,Products!$A$1:$G$1,0))</f>
        <v>0.2</v>
      </c>
      <c r="L882" s="5">
        <f>INDEX(Products!$A$1:$G$49,MATCH(Orders!$D882,Products!$A$1:$A$49,0),MATCH(Orders!L$1,Products!$A$1:$G$1,0))</f>
        <v>3.5849999999999995</v>
      </c>
      <c r="M882" s="5">
        <f t="shared" si="39"/>
        <v>7.169999999999999</v>
      </c>
      <c r="N882" t="str">
        <f t="shared" si="40"/>
        <v>Robusta</v>
      </c>
      <c r="O882" t="str">
        <f t="shared" si="41"/>
        <v>Light</v>
      </c>
      <c r="P882" t="e">
        <f ca="1">_xlfn.XLOOKUP(Orders[[#This Row],[Customer ID]],Customers!$A$1:$A$1001,Customers!$I$1:$I$1001,,0)</f>
        <v>#NAME?</v>
      </c>
    </row>
    <row r="883" spans="1:16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e">
        <f ca="1">_xlfn.XLOOKUP(C883,Customers!$A$1:$A$1001,Customers!$B$1:$B$1001,,0)</f>
        <v>#NAME?</v>
      </c>
      <c r="G883" s="2" t="e">
        <f ca="1">IF(_xlfn.XLOOKUP(C883,Customers!$A$1:$A$1001,Customers!$C$1:$C$1001,,0)=0,"",_xlfn.XLOOKUP(C883,Customers!$A$1:$A$1001,Customers!$C$1:$C$1001,,0))</f>
        <v>#NAME?</v>
      </c>
      <c r="H883" s="2" t="e">
        <f ca="1">_xlfn.XLOOKUP(C883,Customers!$A$1:$A$1001,Customers!$G$1:$G$1001,,0)</f>
        <v>#NAME?</v>
      </c>
      <c r="I883" t="str">
        <f>INDEX(Products!$A$1:$G$49,MATCH(Orders!$D883,Products!$A$1:$A$49,0),MATCH(Orders!I$1,Products!$A$1:$G$1,0))</f>
        <v>Ara</v>
      </c>
      <c r="J883" t="str">
        <f>INDEX(Products!$A$1:$G$49,MATCH(Orders!$D883,Products!$A$1:$A$49,0),MATCH(Orders!J$1,Products!$A$1:$G$1,0))</f>
        <v>L</v>
      </c>
      <c r="K883" s="4">
        <f>INDEX(Products!$A$1:$G$49,MATCH(Orders!$D883,Products!$A$1:$A$49,0),MATCH(Orders!K$1,Products!$A$1:$G$1,0))</f>
        <v>0.2</v>
      </c>
      <c r="L883" s="5">
        <f>INDEX(Products!$A$1:$G$49,MATCH(Orders!$D883,Products!$A$1:$A$49,0),MATCH(Orders!L$1,Products!$A$1:$G$1,0))</f>
        <v>3.8849999999999998</v>
      </c>
      <c r="M883" s="5">
        <f t="shared" si="39"/>
        <v>23.31</v>
      </c>
      <c r="N883" t="str">
        <f t="shared" si="40"/>
        <v>Arabica</v>
      </c>
      <c r="O883" t="str">
        <f t="shared" si="41"/>
        <v>Light</v>
      </c>
      <c r="P883" t="e">
        <f ca="1">_xlfn.XLOOKUP(Orders[[#This Row],[Customer ID]],Customers!$A$1:$A$1001,Customers!$I$1:$I$1001,,0)</f>
        <v>#NAME?</v>
      </c>
    </row>
    <row r="884" spans="1:16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e">
        <f ca="1">_xlfn.XLOOKUP(C884,Customers!$A$1:$A$1001,Customers!$B$1:$B$1001,,0)</f>
        <v>#NAME?</v>
      </c>
      <c r="G884" s="2" t="e">
        <f ca="1">IF(_xlfn.XLOOKUP(C884,Customers!$A$1:$A$1001,Customers!$C$1:$C$1001,,0)=0,"",_xlfn.XLOOKUP(C884,Customers!$A$1:$A$1001,Customers!$C$1:$C$1001,,0))</f>
        <v>#NAME?</v>
      </c>
      <c r="H884" s="2" t="e">
        <f ca="1">_xlfn.XLOOKUP(C884,Customers!$A$1:$A$1001,Customers!$G$1:$G$1001,,0)</f>
        <v>#NAME?</v>
      </c>
      <c r="I884" t="str">
        <f>INDEX(Products!$A$1:$G$49,MATCH(Orders!$D884,Products!$A$1:$A$49,0),MATCH(Orders!I$1,Products!$A$1:$G$1,0))</f>
        <v>Ara</v>
      </c>
      <c r="J884" t="str">
        <f>INDEX(Products!$A$1:$G$49,MATCH(Orders!$D884,Products!$A$1:$A$49,0),MATCH(Orders!J$1,Products!$A$1:$G$1,0))</f>
        <v>D</v>
      </c>
      <c r="K884" s="4">
        <f>INDEX(Products!$A$1:$G$49,MATCH(Orders!$D884,Products!$A$1:$A$49,0),MATCH(Orders!K$1,Products!$A$1:$G$1,0))</f>
        <v>2.5</v>
      </c>
      <c r="L884" s="5">
        <f>INDEX(Products!$A$1:$G$49,MATCH(Orders!$D884,Products!$A$1:$A$49,0),MATCH(Orders!L$1,Products!$A$1:$G$1,0))</f>
        <v>22.884999999999998</v>
      </c>
      <c r="M884" s="5">
        <f t="shared" si="39"/>
        <v>114.42499999999998</v>
      </c>
      <c r="N884" t="str">
        <f t="shared" si="40"/>
        <v>Arabica</v>
      </c>
      <c r="O884" t="str">
        <f t="shared" si="41"/>
        <v>Dark</v>
      </c>
      <c r="P884" t="e">
        <f ca="1">_xlfn.XLOOKUP(Orders[[#This Row],[Customer ID]],Customers!$A$1:$A$1001,Customers!$I$1:$I$1001,,0)</f>
        <v>#NAME?</v>
      </c>
    </row>
    <row r="885" spans="1:16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e">
        <f ca="1">_xlfn.XLOOKUP(C885,Customers!$A$1:$A$1001,Customers!$B$1:$B$1001,,0)</f>
        <v>#NAME?</v>
      </c>
      <c r="G885" s="2" t="e">
        <f ca="1">IF(_xlfn.XLOOKUP(C885,Customers!$A$1:$A$1001,Customers!$C$1:$C$1001,,0)=0,"",_xlfn.XLOOKUP(C885,Customers!$A$1:$A$1001,Customers!$C$1:$C$1001,,0))</f>
        <v>#NAME?</v>
      </c>
      <c r="H885" s="2" t="e">
        <f ca="1">_xlfn.XLOOKUP(C885,Customers!$A$1:$A$1001,Customers!$G$1:$G$1001,,0)</f>
        <v>#NAME?</v>
      </c>
      <c r="I885" t="str">
        <f>INDEX(Products!$A$1:$G$49,MATCH(Orders!$D885,Products!$A$1:$A$49,0),MATCH(Orders!I$1,Products!$A$1:$G$1,0))</f>
        <v>Ara</v>
      </c>
      <c r="J885" t="str">
        <f>INDEX(Products!$A$1:$G$49,MATCH(Orders!$D885,Products!$A$1:$A$49,0),MATCH(Orders!J$1,Products!$A$1:$G$1,0))</f>
        <v>M</v>
      </c>
      <c r="K885" s="4">
        <f>INDEX(Products!$A$1:$G$49,MATCH(Orders!$D885,Products!$A$1:$A$49,0),MATCH(Orders!K$1,Products!$A$1:$G$1,0))</f>
        <v>2.5</v>
      </c>
      <c r="L885" s="5">
        <f>INDEX(Products!$A$1:$G$49,MATCH(Orders!$D885,Products!$A$1:$A$49,0),MATCH(Orders!L$1,Products!$A$1:$G$1,0))</f>
        <v>25.874999999999996</v>
      </c>
      <c r="M885" s="5">
        <f t="shared" si="39"/>
        <v>77.624999999999986</v>
      </c>
      <c r="N885" t="str">
        <f t="shared" si="40"/>
        <v>Arabica</v>
      </c>
      <c r="O885" t="str">
        <f t="shared" si="41"/>
        <v>Medium</v>
      </c>
      <c r="P885" t="e">
        <f ca="1">_xlfn.XLOOKUP(Orders[[#This Row],[Customer ID]],Customers!$A$1:$A$1001,Customers!$I$1:$I$1001,,0)</f>
        <v>#NAME?</v>
      </c>
    </row>
    <row r="886" spans="1:16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e">
        <f ca="1">_xlfn.XLOOKUP(C886,Customers!$A$1:$A$1001,Customers!$B$1:$B$1001,,0)</f>
        <v>#NAME?</v>
      </c>
      <c r="G886" s="2" t="e">
        <f ca="1">IF(_xlfn.XLOOKUP(C886,Customers!$A$1:$A$1001,Customers!$C$1:$C$1001,,0)=0,"",_xlfn.XLOOKUP(C886,Customers!$A$1:$A$1001,Customers!$C$1:$C$1001,,0))</f>
        <v>#NAME?</v>
      </c>
      <c r="H886" s="2" t="e">
        <f ca="1">_xlfn.XLOOKUP(C886,Customers!$A$1:$A$1001,Customers!$G$1:$G$1001,,0)</f>
        <v>#NAME?</v>
      </c>
      <c r="I886" t="str">
        <f>INDEX(Products!$A$1:$G$49,MATCH(Orders!$D886,Products!$A$1:$A$49,0),MATCH(Orders!I$1,Products!$A$1:$G$1,0))</f>
        <v>Rob</v>
      </c>
      <c r="J886" t="str">
        <f>INDEX(Products!$A$1:$G$49,MATCH(Orders!$D886,Products!$A$1:$A$49,0),MATCH(Orders!J$1,Products!$A$1:$G$1,0))</f>
        <v>D</v>
      </c>
      <c r="K886" s="4">
        <f>INDEX(Products!$A$1:$G$49,MATCH(Orders!$D886,Products!$A$1:$A$49,0),MATCH(Orders!K$1,Products!$A$1:$G$1,0))</f>
        <v>0.5</v>
      </c>
      <c r="L886" s="5">
        <f>INDEX(Products!$A$1:$G$49,MATCH(Orders!$D886,Products!$A$1:$A$49,0),MATCH(Orders!L$1,Products!$A$1:$G$1,0))</f>
        <v>5.3699999999999992</v>
      </c>
      <c r="M886" s="5">
        <f t="shared" si="39"/>
        <v>5.3699999999999992</v>
      </c>
      <c r="N886" t="str">
        <f t="shared" si="40"/>
        <v>Robusta</v>
      </c>
      <c r="O886" t="str">
        <f t="shared" si="41"/>
        <v>Dark</v>
      </c>
      <c r="P886" t="e">
        <f ca="1">_xlfn.XLOOKUP(Orders[[#This Row],[Customer ID]],Customers!$A$1:$A$1001,Customers!$I$1:$I$1001,,0)</f>
        <v>#NAME?</v>
      </c>
    </row>
    <row r="887" spans="1:16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e">
        <f ca="1">_xlfn.XLOOKUP(C887,Customers!$A$1:$A$1001,Customers!$B$1:$B$1001,,0)</f>
        <v>#NAME?</v>
      </c>
      <c r="G887" s="2" t="e">
        <f ca="1">IF(_xlfn.XLOOKUP(C887,Customers!$A$1:$A$1001,Customers!$C$1:$C$1001,,0)=0,"",_xlfn.XLOOKUP(C887,Customers!$A$1:$A$1001,Customers!$C$1:$C$1001,,0))</f>
        <v>#NAME?</v>
      </c>
      <c r="H887" s="2" t="e">
        <f ca="1">_xlfn.XLOOKUP(C887,Customers!$A$1:$A$1001,Customers!$G$1:$G$1001,,0)</f>
        <v>#NAME?</v>
      </c>
      <c r="I887" t="str">
        <f>INDEX(Products!$A$1:$G$49,MATCH(Orders!$D887,Products!$A$1:$A$49,0),MATCH(Orders!I$1,Products!$A$1:$G$1,0))</f>
        <v>Rob</v>
      </c>
      <c r="J887" t="str">
        <f>INDEX(Products!$A$1:$G$49,MATCH(Orders!$D887,Products!$A$1:$A$49,0),MATCH(Orders!J$1,Products!$A$1:$G$1,0))</f>
        <v>D</v>
      </c>
      <c r="K887" s="4">
        <f>INDEX(Products!$A$1:$G$49,MATCH(Orders!$D887,Products!$A$1:$A$49,0),MATCH(Orders!K$1,Products!$A$1:$G$1,0))</f>
        <v>2.5</v>
      </c>
      <c r="L887" s="5">
        <f>INDEX(Products!$A$1:$G$49,MATCH(Orders!$D887,Products!$A$1:$A$49,0),MATCH(Orders!L$1,Products!$A$1:$G$1,0))</f>
        <v>20.584999999999997</v>
      </c>
      <c r="M887" s="5">
        <f t="shared" si="39"/>
        <v>123.50999999999999</v>
      </c>
      <c r="N887" t="str">
        <f t="shared" si="40"/>
        <v>Robusta</v>
      </c>
      <c r="O887" t="str">
        <f t="shared" si="41"/>
        <v>Dark</v>
      </c>
      <c r="P887" t="e">
        <f ca="1">_xlfn.XLOOKUP(Orders[[#This Row],[Customer ID]],Customers!$A$1:$A$1001,Customers!$I$1:$I$1001,,0)</f>
        <v>#NAME?</v>
      </c>
    </row>
    <row r="888" spans="1:16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e">
        <f ca="1">_xlfn.XLOOKUP(C888,Customers!$A$1:$A$1001,Customers!$B$1:$B$1001,,0)</f>
        <v>#NAME?</v>
      </c>
      <c r="G888" s="2" t="e">
        <f ca="1">IF(_xlfn.XLOOKUP(C888,Customers!$A$1:$A$1001,Customers!$C$1:$C$1001,,0)=0,"",_xlfn.XLOOKUP(C888,Customers!$A$1:$A$1001,Customers!$C$1:$C$1001,,0))</f>
        <v>#NAME?</v>
      </c>
      <c r="H888" s="2" t="e">
        <f ca="1">_xlfn.XLOOKUP(C888,Customers!$A$1:$A$1001,Customers!$G$1:$G$1001,,0)</f>
        <v>#NAME?</v>
      </c>
      <c r="I888" t="str">
        <f>INDEX(Products!$A$1:$G$49,MATCH(Orders!$D888,Products!$A$1:$A$49,0),MATCH(Orders!I$1,Products!$A$1:$G$1,0))</f>
        <v>Lib</v>
      </c>
      <c r="J888" t="str">
        <f>INDEX(Products!$A$1:$G$49,MATCH(Orders!$D888,Products!$A$1:$A$49,0),MATCH(Orders!J$1,Products!$A$1:$G$1,0))</f>
        <v>M</v>
      </c>
      <c r="K888" s="4">
        <f>INDEX(Products!$A$1:$G$49,MATCH(Orders!$D888,Products!$A$1:$A$49,0),MATCH(Orders!K$1,Products!$A$1:$G$1,0))</f>
        <v>0.5</v>
      </c>
      <c r="L888" s="5">
        <f>INDEX(Products!$A$1:$G$49,MATCH(Orders!$D888,Products!$A$1:$A$49,0),MATCH(Orders!L$1,Products!$A$1:$G$1,0))</f>
        <v>8.73</v>
      </c>
      <c r="M888" s="5">
        <f t="shared" si="39"/>
        <v>17.46</v>
      </c>
      <c r="N888" t="str">
        <f t="shared" si="40"/>
        <v>Liberica</v>
      </c>
      <c r="O888" t="str">
        <f t="shared" si="41"/>
        <v>Medium</v>
      </c>
      <c r="P888" t="e">
        <f ca="1">_xlfn.XLOOKUP(Orders[[#This Row],[Customer ID]],Customers!$A$1:$A$1001,Customers!$I$1:$I$1001,,0)</f>
        <v>#NAME?</v>
      </c>
    </row>
    <row r="889" spans="1:16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e">
        <f ca="1">_xlfn.XLOOKUP(C889,Customers!$A$1:$A$1001,Customers!$B$1:$B$1001,,0)</f>
        <v>#NAME?</v>
      </c>
      <c r="G889" s="2" t="e">
        <f ca="1">IF(_xlfn.XLOOKUP(C889,Customers!$A$1:$A$1001,Customers!$C$1:$C$1001,,0)=0,"",_xlfn.XLOOKUP(C889,Customers!$A$1:$A$1001,Customers!$C$1:$C$1001,,0))</f>
        <v>#NAME?</v>
      </c>
      <c r="H889" s="2" t="e">
        <f ca="1">_xlfn.XLOOKUP(C889,Customers!$A$1:$A$1001,Customers!$G$1:$G$1001,,0)</f>
        <v>#NAME?</v>
      </c>
      <c r="I889" t="str">
        <f>INDEX(Products!$A$1:$G$49,MATCH(Orders!$D889,Products!$A$1:$A$49,0),MATCH(Orders!I$1,Products!$A$1:$G$1,0))</f>
        <v>Exc</v>
      </c>
      <c r="J889" t="str">
        <f>INDEX(Products!$A$1:$G$49,MATCH(Orders!$D889,Products!$A$1:$A$49,0),MATCH(Orders!J$1,Products!$A$1:$G$1,0))</f>
        <v>L</v>
      </c>
      <c r="K889" s="4">
        <f>INDEX(Products!$A$1:$G$49,MATCH(Orders!$D889,Products!$A$1:$A$49,0),MATCH(Orders!K$1,Products!$A$1:$G$1,0))</f>
        <v>0.2</v>
      </c>
      <c r="L889" s="5">
        <f>INDEX(Products!$A$1:$G$49,MATCH(Orders!$D889,Products!$A$1:$A$49,0),MATCH(Orders!L$1,Products!$A$1:$G$1,0))</f>
        <v>4.4550000000000001</v>
      </c>
      <c r="M889" s="5">
        <f t="shared" si="39"/>
        <v>13.365</v>
      </c>
      <c r="N889" t="str">
        <f t="shared" si="40"/>
        <v>Excelsa</v>
      </c>
      <c r="O889" t="str">
        <f t="shared" si="41"/>
        <v>Light</v>
      </c>
      <c r="P889" t="e">
        <f ca="1">_xlfn.XLOOKUP(Orders[[#This Row],[Customer ID]],Customers!$A$1:$A$1001,Customers!$I$1:$I$1001,,0)</f>
        <v>#NAME?</v>
      </c>
    </row>
    <row r="890" spans="1:16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e">
        <f ca="1">_xlfn.XLOOKUP(C890,Customers!$A$1:$A$1001,Customers!$B$1:$B$1001,,0)</f>
        <v>#NAME?</v>
      </c>
      <c r="G890" s="2" t="e">
        <f ca="1">IF(_xlfn.XLOOKUP(C890,Customers!$A$1:$A$1001,Customers!$C$1:$C$1001,,0)=0,"",_xlfn.XLOOKUP(C890,Customers!$A$1:$A$1001,Customers!$C$1:$C$1001,,0))</f>
        <v>#NAME?</v>
      </c>
      <c r="H890" s="2" t="e">
        <f ca="1">_xlfn.XLOOKUP(C890,Customers!$A$1:$A$1001,Customers!$G$1:$G$1001,,0)</f>
        <v>#NAME?</v>
      </c>
      <c r="I890" t="str">
        <f>INDEX(Products!$A$1:$G$49,MATCH(Orders!$D890,Products!$A$1:$A$49,0),MATCH(Orders!I$1,Products!$A$1:$G$1,0))</f>
        <v>Ara</v>
      </c>
      <c r="J890" t="str">
        <f>INDEX(Products!$A$1:$G$49,MATCH(Orders!$D890,Products!$A$1:$A$49,0),MATCH(Orders!J$1,Products!$A$1:$G$1,0))</f>
        <v>L</v>
      </c>
      <c r="K890" s="4">
        <f>INDEX(Products!$A$1:$G$49,MATCH(Orders!$D890,Products!$A$1:$A$49,0),MATCH(Orders!K$1,Products!$A$1:$G$1,0))</f>
        <v>0.2</v>
      </c>
      <c r="L890" s="5">
        <f>INDEX(Products!$A$1:$G$49,MATCH(Orders!$D890,Products!$A$1:$A$49,0),MATCH(Orders!L$1,Products!$A$1:$G$1,0))</f>
        <v>3.8849999999999998</v>
      </c>
      <c r="M890" s="5">
        <f t="shared" si="39"/>
        <v>7.77</v>
      </c>
      <c r="N890" t="str">
        <f t="shared" si="40"/>
        <v>Arabica</v>
      </c>
      <c r="O890" t="str">
        <f t="shared" si="41"/>
        <v>Light</v>
      </c>
      <c r="P890" t="e">
        <f ca="1">_xlfn.XLOOKUP(Orders[[#This Row],[Customer ID]],Customers!$A$1:$A$1001,Customers!$I$1:$I$1001,,0)</f>
        <v>#NAME?</v>
      </c>
    </row>
    <row r="891" spans="1:16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e">
        <f ca="1">_xlfn.XLOOKUP(C891,Customers!$A$1:$A$1001,Customers!$B$1:$B$1001,,0)</f>
        <v>#NAME?</v>
      </c>
      <c r="G891" s="2" t="e">
        <f ca="1">IF(_xlfn.XLOOKUP(C891,Customers!$A$1:$A$1001,Customers!$C$1:$C$1001,,0)=0,"",_xlfn.XLOOKUP(C891,Customers!$A$1:$A$1001,Customers!$C$1:$C$1001,,0))</f>
        <v>#NAME?</v>
      </c>
      <c r="H891" s="2" t="e">
        <f ca="1">_xlfn.XLOOKUP(C891,Customers!$A$1:$A$1001,Customers!$G$1:$G$1001,,0)</f>
        <v>#NAME?</v>
      </c>
      <c r="I891" t="str">
        <f>INDEX(Products!$A$1:$G$49,MATCH(Orders!$D891,Products!$A$1:$A$49,0),MATCH(Orders!I$1,Products!$A$1:$G$1,0))</f>
        <v>Rob</v>
      </c>
      <c r="J891" t="str">
        <f>INDEX(Products!$A$1:$G$49,MATCH(Orders!$D891,Products!$A$1:$A$49,0),MATCH(Orders!J$1,Products!$A$1:$G$1,0))</f>
        <v>D</v>
      </c>
      <c r="K891" s="4">
        <f>INDEX(Products!$A$1:$G$49,MATCH(Orders!$D891,Products!$A$1:$A$49,0),MATCH(Orders!K$1,Products!$A$1:$G$1,0))</f>
        <v>0.2</v>
      </c>
      <c r="L891" s="5">
        <f>INDEX(Products!$A$1:$G$49,MATCH(Orders!$D891,Products!$A$1:$A$49,0),MATCH(Orders!L$1,Products!$A$1:$G$1,0))</f>
        <v>2.6849999999999996</v>
      </c>
      <c r="M891" s="5">
        <f t="shared" si="39"/>
        <v>2.6849999999999996</v>
      </c>
      <c r="N891" t="str">
        <f t="shared" si="40"/>
        <v>Robusta</v>
      </c>
      <c r="O891" t="str">
        <f t="shared" si="41"/>
        <v>Dark</v>
      </c>
      <c r="P891" t="e">
        <f ca="1">_xlfn.XLOOKUP(Orders[[#This Row],[Customer ID]],Customers!$A$1:$A$1001,Customers!$I$1:$I$1001,,0)</f>
        <v>#NAME?</v>
      </c>
    </row>
    <row r="892" spans="1:16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e">
        <f ca="1">_xlfn.XLOOKUP(C892,Customers!$A$1:$A$1001,Customers!$B$1:$B$1001,,0)</f>
        <v>#NAME?</v>
      </c>
      <c r="G892" s="2" t="e">
        <f ca="1">IF(_xlfn.XLOOKUP(C892,Customers!$A$1:$A$1001,Customers!$C$1:$C$1001,,0)=0,"",_xlfn.XLOOKUP(C892,Customers!$A$1:$A$1001,Customers!$C$1:$C$1001,,0))</f>
        <v>#NAME?</v>
      </c>
      <c r="H892" s="2" t="e">
        <f ca="1">_xlfn.XLOOKUP(C892,Customers!$A$1:$A$1001,Customers!$G$1:$G$1001,,0)</f>
        <v>#NAME?</v>
      </c>
      <c r="I892" t="str">
        <f>INDEX(Products!$A$1:$G$49,MATCH(Orders!$D892,Products!$A$1:$A$49,0),MATCH(Orders!I$1,Products!$A$1:$G$1,0))</f>
        <v>Rob</v>
      </c>
      <c r="J892" t="str">
        <f>INDEX(Products!$A$1:$G$49,MATCH(Orders!$D892,Products!$A$1:$A$49,0),MATCH(Orders!J$1,Products!$A$1:$G$1,0))</f>
        <v>D</v>
      </c>
      <c r="K892" s="4">
        <f>INDEX(Products!$A$1:$G$49,MATCH(Orders!$D892,Products!$A$1:$A$49,0),MATCH(Orders!K$1,Products!$A$1:$G$1,0))</f>
        <v>2.5</v>
      </c>
      <c r="L892" s="5">
        <f>INDEX(Products!$A$1:$G$49,MATCH(Orders!$D892,Products!$A$1:$A$49,0),MATCH(Orders!L$1,Products!$A$1:$G$1,0))</f>
        <v>20.584999999999997</v>
      </c>
      <c r="M892" s="5">
        <f t="shared" si="39"/>
        <v>20.584999999999997</v>
      </c>
      <c r="N892" t="str">
        <f t="shared" si="40"/>
        <v>Robusta</v>
      </c>
      <c r="O892" t="str">
        <f t="shared" si="41"/>
        <v>Dark</v>
      </c>
      <c r="P892" t="e">
        <f ca="1">_xlfn.XLOOKUP(Orders[[#This Row],[Customer ID]],Customers!$A$1:$A$1001,Customers!$I$1:$I$1001,,0)</f>
        <v>#NAME?</v>
      </c>
    </row>
    <row r="893" spans="1:16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e">
        <f ca="1">_xlfn.XLOOKUP(C893,Customers!$A$1:$A$1001,Customers!$B$1:$B$1001,,0)</f>
        <v>#NAME?</v>
      </c>
      <c r="G893" s="2" t="e">
        <f ca="1">IF(_xlfn.XLOOKUP(C893,Customers!$A$1:$A$1001,Customers!$C$1:$C$1001,,0)=0,"",_xlfn.XLOOKUP(C893,Customers!$A$1:$A$1001,Customers!$C$1:$C$1001,,0))</f>
        <v>#NAME?</v>
      </c>
      <c r="H893" s="2" t="e">
        <f ca="1">_xlfn.XLOOKUP(C893,Customers!$A$1:$A$1001,Customers!$G$1:$G$1001,,0)</f>
        <v>#NAME?</v>
      </c>
      <c r="I893" t="str">
        <f>INDEX(Products!$A$1:$G$49,MATCH(Orders!$D893,Products!$A$1:$A$49,0),MATCH(Orders!I$1,Products!$A$1:$G$1,0))</f>
        <v>Ara</v>
      </c>
      <c r="J893" t="str">
        <f>INDEX(Products!$A$1:$G$49,MATCH(Orders!$D893,Products!$A$1:$A$49,0),MATCH(Orders!J$1,Products!$A$1:$G$1,0))</f>
        <v>D</v>
      </c>
      <c r="K893" s="4">
        <f>INDEX(Products!$A$1:$G$49,MATCH(Orders!$D893,Products!$A$1:$A$49,0),MATCH(Orders!K$1,Products!$A$1:$G$1,0))</f>
        <v>2.5</v>
      </c>
      <c r="L893" s="5">
        <f>INDEX(Products!$A$1:$G$49,MATCH(Orders!$D893,Products!$A$1:$A$49,0),MATCH(Orders!L$1,Products!$A$1:$G$1,0))</f>
        <v>22.884999999999998</v>
      </c>
      <c r="M893" s="5">
        <f t="shared" si="39"/>
        <v>114.42499999999998</v>
      </c>
      <c r="N893" t="str">
        <f t="shared" si="40"/>
        <v>Arabica</v>
      </c>
      <c r="O893" t="str">
        <f t="shared" si="41"/>
        <v>Dark</v>
      </c>
      <c r="P893" t="e">
        <f ca="1">_xlfn.XLOOKUP(Orders[[#This Row],[Customer ID]],Customers!$A$1:$A$1001,Customers!$I$1:$I$1001,,0)</f>
        <v>#NAME?</v>
      </c>
    </row>
    <row r="894" spans="1:16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e">
        <f ca="1">_xlfn.XLOOKUP(C894,Customers!$A$1:$A$1001,Customers!$B$1:$B$1001,,0)</f>
        <v>#NAME?</v>
      </c>
      <c r="G894" s="2" t="e">
        <f ca="1">IF(_xlfn.XLOOKUP(C894,Customers!$A$1:$A$1001,Customers!$C$1:$C$1001,,0)=0,"",_xlfn.XLOOKUP(C894,Customers!$A$1:$A$1001,Customers!$C$1:$C$1001,,0))</f>
        <v>#NAME?</v>
      </c>
      <c r="H894" s="2" t="e">
        <f ca="1">_xlfn.XLOOKUP(C894,Customers!$A$1:$A$1001,Customers!$G$1:$G$1001,,0)</f>
        <v>#NAME?</v>
      </c>
      <c r="I894" t="str">
        <f>INDEX(Products!$A$1:$G$49,MATCH(Orders!$D894,Products!$A$1:$A$49,0),MATCH(Orders!I$1,Products!$A$1:$G$1,0))</f>
        <v>Exc</v>
      </c>
      <c r="J894" t="str">
        <f>INDEX(Products!$A$1:$G$49,MATCH(Orders!$D894,Products!$A$1:$A$49,0),MATCH(Orders!J$1,Products!$A$1:$G$1,0))</f>
        <v>M</v>
      </c>
      <c r="K894" s="4">
        <f>INDEX(Products!$A$1:$G$49,MATCH(Orders!$D894,Products!$A$1:$A$49,0),MATCH(Orders!K$1,Products!$A$1:$G$1,0))</f>
        <v>0.2</v>
      </c>
      <c r="L894" s="5">
        <f>INDEX(Products!$A$1:$G$49,MATCH(Orders!$D894,Products!$A$1:$A$49,0),MATCH(Orders!L$1,Products!$A$1:$G$1,0))</f>
        <v>4.125</v>
      </c>
      <c r="M894" s="5">
        <f t="shared" si="39"/>
        <v>20.625</v>
      </c>
      <c r="N894" t="str">
        <f t="shared" si="40"/>
        <v>Excelsa</v>
      </c>
      <c r="O894" t="str">
        <f t="shared" si="41"/>
        <v>Medium</v>
      </c>
      <c r="P894" t="e">
        <f ca="1">_xlfn.XLOOKUP(Orders[[#This Row],[Customer ID]],Customers!$A$1:$A$1001,Customers!$I$1:$I$1001,,0)</f>
        <v>#NAME?</v>
      </c>
    </row>
    <row r="895" spans="1:16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e">
        <f ca="1">_xlfn.XLOOKUP(C895,Customers!$A$1:$A$1001,Customers!$B$1:$B$1001,,0)</f>
        <v>#NAME?</v>
      </c>
      <c r="G895" s="2" t="e">
        <f ca="1">IF(_xlfn.XLOOKUP(C895,Customers!$A$1:$A$1001,Customers!$C$1:$C$1001,,0)=0,"",_xlfn.XLOOKUP(C895,Customers!$A$1:$A$1001,Customers!$C$1:$C$1001,,0))</f>
        <v>#NAME?</v>
      </c>
      <c r="H895" s="2" t="e">
        <f ca="1">_xlfn.XLOOKUP(C895,Customers!$A$1:$A$1001,Customers!$G$1:$G$1001,,0)</f>
        <v>#NAME?</v>
      </c>
      <c r="I895" t="str">
        <f>INDEX(Products!$A$1:$G$49,MATCH(Orders!$D895,Products!$A$1:$A$49,0),MATCH(Orders!I$1,Products!$A$1:$G$1,0))</f>
        <v>Lib</v>
      </c>
      <c r="J895" t="str">
        <f>INDEX(Products!$A$1:$G$49,MATCH(Orders!$D895,Products!$A$1:$A$49,0),MATCH(Orders!J$1,Products!$A$1:$G$1,0))</f>
        <v>L</v>
      </c>
      <c r="K895" s="4">
        <f>INDEX(Products!$A$1:$G$49,MATCH(Orders!$D895,Products!$A$1:$A$49,0),MATCH(Orders!K$1,Products!$A$1:$G$1,0))</f>
        <v>0.5</v>
      </c>
      <c r="L895" s="5">
        <f>INDEX(Products!$A$1:$G$49,MATCH(Orders!$D895,Products!$A$1:$A$49,0),MATCH(Orders!L$1,Products!$A$1:$G$1,0))</f>
        <v>9.51</v>
      </c>
      <c r="M895" s="5">
        <f t="shared" si="39"/>
        <v>57.06</v>
      </c>
      <c r="N895" t="str">
        <f t="shared" si="40"/>
        <v>Liberica</v>
      </c>
      <c r="O895" t="str">
        <f t="shared" si="41"/>
        <v>Light</v>
      </c>
      <c r="P895" t="e">
        <f ca="1">_xlfn.XLOOKUP(Orders[[#This Row],[Customer ID]],Customers!$A$1:$A$1001,Customers!$I$1:$I$1001,,0)</f>
        <v>#NAME?</v>
      </c>
    </row>
    <row r="896" spans="1:16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e">
        <f ca="1">_xlfn.XLOOKUP(C896,Customers!$A$1:$A$1001,Customers!$B$1:$B$1001,,0)</f>
        <v>#NAME?</v>
      </c>
      <c r="G896" s="2" t="e">
        <f ca="1">IF(_xlfn.XLOOKUP(C896,Customers!$A$1:$A$1001,Customers!$C$1:$C$1001,,0)=0,"",_xlfn.XLOOKUP(C896,Customers!$A$1:$A$1001,Customers!$C$1:$C$1001,,0))</f>
        <v>#NAME?</v>
      </c>
      <c r="H896" s="2" t="e">
        <f ca="1">_xlfn.XLOOKUP(C896,Customers!$A$1:$A$1001,Customers!$G$1:$G$1001,,0)</f>
        <v>#NAME?</v>
      </c>
      <c r="I896" t="str">
        <f>INDEX(Products!$A$1:$G$49,MATCH(Orders!$D896,Products!$A$1:$A$49,0),MATCH(Orders!I$1,Products!$A$1:$G$1,0))</f>
        <v>Rob</v>
      </c>
      <c r="J896" t="str">
        <f>INDEX(Products!$A$1:$G$49,MATCH(Orders!$D896,Products!$A$1:$A$49,0),MATCH(Orders!J$1,Products!$A$1:$G$1,0))</f>
        <v>D</v>
      </c>
      <c r="K896" s="4">
        <f>INDEX(Products!$A$1:$G$49,MATCH(Orders!$D896,Products!$A$1:$A$49,0),MATCH(Orders!K$1,Products!$A$1:$G$1,0))</f>
        <v>2.5</v>
      </c>
      <c r="L896" s="5">
        <f>INDEX(Products!$A$1:$G$49,MATCH(Orders!$D896,Products!$A$1:$A$49,0),MATCH(Orders!L$1,Products!$A$1:$G$1,0))</f>
        <v>20.584999999999997</v>
      </c>
      <c r="M896" s="5">
        <f t="shared" si="39"/>
        <v>82.339999999999989</v>
      </c>
      <c r="N896" t="str">
        <f t="shared" si="40"/>
        <v>Robusta</v>
      </c>
      <c r="O896" t="str">
        <f t="shared" si="41"/>
        <v>Dark</v>
      </c>
      <c r="P896" t="e">
        <f ca="1">_xlfn.XLOOKUP(Orders[[#This Row],[Customer ID]],Customers!$A$1:$A$1001,Customers!$I$1:$I$1001,,0)</f>
        <v>#NAME?</v>
      </c>
    </row>
    <row r="897" spans="1:16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e">
        <f ca="1">_xlfn.XLOOKUP(C897,Customers!$A$1:$A$1001,Customers!$B$1:$B$1001,,0)</f>
        <v>#NAME?</v>
      </c>
      <c r="G897" s="2" t="e">
        <f ca="1">IF(_xlfn.XLOOKUP(C897,Customers!$A$1:$A$1001,Customers!$C$1:$C$1001,,0)=0,"",_xlfn.XLOOKUP(C897,Customers!$A$1:$A$1001,Customers!$C$1:$C$1001,,0))</f>
        <v>#NAME?</v>
      </c>
      <c r="H897" s="2" t="e">
        <f ca="1">_xlfn.XLOOKUP(C897,Customers!$A$1:$A$1001,Customers!$G$1:$G$1001,,0)</f>
        <v>#NAME?</v>
      </c>
      <c r="I897" t="str">
        <f>INDEX(Products!$A$1:$G$49,MATCH(Orders!$D897,Products!$A$1:$A$49,0),MATCH(Orders!I$1,Products!$A$1:$G$1,0))</f>
        <v>Exc</v>
      </c>
      <c r="J897" t="str">
        <f>INDEX(Products!$A$1:$G$49,MATCH(Orders!$D897,Products!$A$1:$A$49,0),MATCH(Orders!J$1,Products!$A$1:$G$1,0))</f>
        <v>M</v>
      </c>
      <c r="K897" s="4">
        <f>INDEX(Products!$A$1:$G$49,MATCH(Orders!$D897,Products!$A$1:$A$49,0),MATCH(Orders!K$1,Products!$A$1:$G$1,0))</f>
        <v>2.5</v>
      </c>
      <c r="L897" s="5">
        <f>INDEX(Products!$A$1:$G$49,MATCH(Orders!$D897,Products!$A$1:$A$49,0),MATCH(Orders!L$1,Products!$A$1:$G$1,0))</f>
        <v>31.624999999999996</v>
      </c>
      <c r="M897" s="5">
        <f t="shared" si="39"/>
        <v>158.12499999999997</v>
      </c>
      <c r="N897" t="str">
        <f t="shared" si="40"/>
        <v>Excelsa</v>
      </c>
      <c r="O897" t="str">
        <f t="shared" si="41"/>
        <v>Medium</v>
      </c>
      <c r="P897" t="e">
        <f ca="1">_xlfn.XLOOKUP(Orders[[#This Row],[Customer ID]],Customers!$A$1:$A$1001,Customers!$I$1:$I$1001,,0)</f>
        <v>#NAME?</v>
      </c>
    </row>
    <row r="898" spans="1:16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e">
        <f ca="1">_xlfn.XLOOKUP(C898,Customers!$A$1:$A$1001,Customers!$B$1:$B$1001,,0)</f>
        <v>#NAME?</v>
      </c>
      <c r="G898" s="2" t="e">
        <f ca="1">IF(_xlfn.XLOOKUP(C898,Customers!$A$1:$A$1001,Customers!$C$1:$C$1001,,0)=0,"",_xlfn.XLOOKUP(C898,Customers!$A$1:$A$1001,Customers!$C$1:$C$1001,,0))</f>
        <v>#NAME?</v>
      </c>
      <c r="H898" s="2" t="e">
        <f ca="1">_xlfn.XLOOKUP(C898,Customers!$A$1:$A$1001,Customers!$G$1:$G$1001,,0)</f>
        <v>#NAME?</v>
      </c>
      <c r="I898" t="str">
        <f>INDEX(Products!$A$1:$G$49,MATCH(Orders!$D898,Products!$A$1:$A$49,0),MATCH(Orders!I$1,Products!$A$1:$G$1,0))</f>
        <v>Rob</v>
      </c>
      <c r="J898" t="str">
        <f>INDEX(Products!$A$1:$G$49,MATCH(Orders!$D898,Products!$A$1:$A$49,0),MATCH(Orders!J$1,Products!$A$1:$G$1,0))</f>
        <v>D</v>
      </c>
      <c r="K898" s="4">
        <f>INDEX(Products!$A$1:$G$49,MATCH(Orders!$D898,Products!$A$1:$A$49,0),MATCH(Orders!K$1,Products!$A$1:$G$1,0))</f>
        <v>0.5</v>
      </c>
      <c r="L898" s="5">
        <f>INDEX(Products!$A$1:$G$49,MATCH(Orders!$D898,Products!$A$1:$A$49,0),MATCH(Orders!L$1,Products!$A$1:$G$1,0))</f>
        <v>5.3699999999999992</v>
      </c>
      <c r="M898" s="5">
        <f t="shared" si="39"/>
        <v>32.22</v>
      </c>
      <c r="N898" t="str">
        <f t="shared" si="40"/>
        <v>Robusta</v>
      </c>
      <c r="O898" t="str">
        <f t="shared" si="41"/>
        <v>Dark</v>
      </c>
      <c r="P898" t="e">
        <f ca="1">_xlfn.XLOOKUP(Orders[[#This Row],[Customer ID]],Customers!$A$1:$A$1001,Customers!$I$1:$I$1001,,0)</f>
        <v>#NAME?</v>
      </c>
    </row>
    <row r="899" spans="1:16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e">
        <f ca="1">_xlfn.XLOOKUP(C899,Customers!$A$1:$A$1001,Customers!$B$1:$B$1001,,0)</f>
        <v>#NAME?</v>
      </c>
      <c r="G899" s="2" t="e">
        <f ca="1">IF(_xlfn.XLOOKUP(C899,Customers!$A$1:$A$1001,Customers!$C$1:$C$1001,,0)=0,"",_xlfn.XLOOKUP(C899,Customers!$A$1:$A$1001,Customers!$C$1:$C$1001,,0))</f>
        <v>#NAME?</v>
      </c>
      <c r="H899" s="2" t="e">
        <f ca="1">_xlfn.XLOOKUP(C899,Customers!$A$1:$A$1001,Customers!$G$1:$G$1001,,0)</f>
        <v>#NAME?</v>
      </c>
      <c r="I899" t="str">
        <f>INDEX(Products!$A$1:$G$49,MATCH(Orders!$D899,Products!$A$1:$A$49,0),MATCH(Orders!I$1,Products!$A$1:$G$1,0))</f>
        <v>Exc</v>
      </c>
      <c r="J899" t="str">
        <f>INDEX(Products!$A$1:$G$49,MATCH(Orders!$D899,Products!$A$1:$A$49,0),MATCH(Orders!J$1,Products!$A$1:$G$1,0))</f>
        <v>D</v>
      </c>
      <c r="K899" s="4">
        <f>INDEX(Products!$A$1:$G$49,MATCH(Orders!$D899,Products!$A$1:$A$49,0),MATCH(Orders!K$1,Products!$A$1:$G$1,0))</f>
        <v>1</v>
      </c>
      <c r="L899" s="5">
        <f>INDEX(Products!$A$1:$G$49,MATCH(Orders!$D899,Products!$A$1:$A$49,0),MATCH(Orders!L$1,Products!$A$1:$G$1,0))</f>
        <v>12.15</v>
      </c>
      <c r="M899" s="5">
        <f t="shared" ref="M899:M962" si="42">L899*E899</f>
        <v>24.3</v>
      </c>
      <c r="N899" t="str">
        <f t="shared" ref="N899:N962" si="43">IF(I899="Rob","Robusta",IF(I899="Exc","Excelsa",IF(I899="Ara","Arabica",IF(I899="Lib","Liberica",""))))</f>
        <v>Excelsa</v>
      </c>
      <c r="O899" t="str">
        <f t="shared" ref="O899:O962" si="44">IF(J899="M","Medium",IF(J899="L","Light",IF(J899="D","Dark","")))</f>
        <v>Dark</v>
      </c>
      <c r="P899" t="e">
        <f ca="1">_xlfn.XLOOKUP(Orders[[#This Row],[Customer ID]],Customers!$A$1:$A$1001,Customers!$I$1:$I$1001,,0)</f>
        <v>#NAME?</v>
      </c>
    </row>
    <row r="900" spans="1:16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e">
        <f ca="1">_xlfn.XLOOKUP(C900,Customers!$A$1:$A$1001,Customers!$B$1:$B$1001,,0)</f>
        <v>#NAME?</v>
      </c>
      <c r="G900" s="2" t="e">
        <f ca="1">IF(_xlfn.XLOOKUP(C900,Customers!$A$1:$A$1001,Customers!$C$1:$C$1001,,0)=0,"",_xlfn.XLOOKUP(C900,Customers!$A$1:$A$1001,Customers!$C$1:$C$1001,,0))</f>
        <v>#NAME?</v>
      </c>
      <c r="H900" s="2" t="e">
        <f ca="1">_xlfn.XLOOKUP(C900,Customers!$A$1:$A$1001,Customers!$G$1:$G$1001,,0)</f>
        <v>#NAME?</v>
      </c>
      <c r="I900" t="str">
        <f>INDEX(Products!$A$1:$G$49,MATCH(Orders!$D900,Products!$A$1:$A$49,0),MATCH(Orders!I$1,Products!$A$1:$G$1,0))</f>
        <v>Rob</v>
      </c>
      <c r="J900" t="str">
        <f>INDEX(Products!$A$1:$G$49,MATCH(Orders!$D900,Products!$A$1:$A$49,0),MATCH(Orders!J$1,Products!$A$1:$G$1,0))</f>
        <v>L</v>
      </c>
      <c r="K900" s="4">
        <f>INDEX(Products!$A$1:$G$49,MATCH(Orders!$D900,Products!$A$1:$A$49,0),MATCH(Orders!K$1,Products!$A$1:$G$1,0))</f>
        <v>0.5</v>
      </c>
      <c r="L900" s="5">
        <f>INDEX(Products!$A$1:$G$49,MATCH(Orders!$D900,Products!$A$1:$A$49,0),MATCH(Orders!L$1,Products!$A$1:$G$1,0))</f>
        <v>7.169999999999999</v>
      </c>
      <c r="M900" s="5">
        <f t="shared" si="42"/>
        <v>35.849999999999994</v>
      </c>
      <c r="N900" t="str">
        <f t="shared" si="43"/>
        <v>Robusta</v>
      </c>
      <c r="O900" t="str">
        <f t="shared" si="44"/>
        <v>Light</v>
      </c>
      <c r="P900" t="e">
        <f ca="1">_xlfn.XLOOKUP(Orders[[#This Row],[Customer ID]],Customers!$A$1:$A$1001,Customers!$I$1:$I$1001,,0)</f>
        <v>#NAME?</v>
      </c>
    </row>
    <row r="901" spans="1:16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e">
        <f ca="1">_xlfn.XLOOKUP(C901,Customers!$A$1:$A$1001,Customers!$B$1:$B$1001,,0)</f>
        <v>#NAME?</v>
      </c>
      <c r="G901" s="2" t="e">
        <f ca="1">IF(_xlfn.XLOOKUP(C901,Customers!$A$1:$A$1001,Customers!$C$1:$C$1001,,0)=0,"",_xlfn.XLOOKUP(C901,Customers!$A$1:$A$1001,Customers!$C$1:$C$1001,,0))</f>
        <v>#NAME?</v>
      </c>
      <c r="H901" s="2" t="e">
        <f ca="1">_xlfn.XLOOKUP(C901,Customers!$A$1:$A$1001,Customers!$G$1:$G$1001,,0)</f>
        <v>#NAME?</v>
      </c>
      <c r="I901" t="str">
        <f>INDEX(Products!$A$1:$G$49,MATCH(Orders!$D901,Products!$A$1:$A$49,0),MATCH(Orders!I$1,Products!$A$1:$G$1,0))</f>
        <v>Lib</v>
      </c>
      <c r="J901" t="str">
        <f>INDEX(Products!$A$1:$G$49,MATCH(Orders!$D901,Products!$A$1:$A$49,0),MATCH(Orders!J$1,Products!$A$1:$G$1,0))</f>
        <v>M</v>
      </c>
      <c r="K901" s="4">
        <f>INDEX(Products!$A$1:$G$49,MATCH(Orders!$D901,Products!$A$1:$A$49,0),MATCH(Orders!K$1,Products!$A$1:$G$1,0))</f>
        <v>1</v>
      </c>
      <c r="L901" s="5">
        <f>INDEX(Products!$A$1:$G$49,MATCH(Orders!$D901,Products!$A$1:$A$49,0),MATCH(Orders!L$1,Products!$A$1:$G$1,0))</f>
        <v>14.55</v>
      </c>
      <c r="M901" s="5">
        <f t="shared" si="42"/>
        <v>72.75</v>
      </c>
      <c r="N901" t="str">
        <f t="shared" si="43"/>
        <v>Liberica</v>
      </c>
      <c r="O901" t="str">
        <f t="shared" si="44"/>
        <v>Medium</v>
      </c>
      <c r="P901" t="e">
        <f ca="1">_xlfn.XLOOKUP(Orders[[#This Row],[Customer ID]],Customers!$A$1:$A$1001,Customers!$I$1:$I$1001,,0)</f>
        <v>#NAME?</v>
      </c>
    </row>
    <row r="902" spans="1:16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e">
        <f ca="1">_xlfn.XLOOKUP(C902,Customers!$A$1:$A$1001,Customers!$B$1:$B$1001,,0)</f>
        <v>#NAME?</v>
      </c>
      <c r="G902" s="2" t="e">
        <f ca="1">IF(_xlfn.XLOOKUP(C902,Customers!$A$1:$A$1001,Customers!$C$1:$C$1001,,0)=0,"",_xlfn.XLOOKUP(C902,Customers!$A$1:$A$1001,Customers!$C$1:$C$1001,,0))</f>
        <v>#NAME?</v>
      </c>
      <c r="H902" s="2" t="e">
        <f ca="1">_xlfn.XLOOKUP(C902,Customers!$A$1:$A$1001,Customers!$G$1:$G$1001,,0)</f>
        <v>#NAME?</v>
      </c>
      <c r="I902" t="str">
        <f>INDEX(Products!$A$1:$G$49,MATCH(Orders!$D902,Products!$A$1:$A$49,0),MATCH(Orders!I$1,Products!$A$1:$G$1,0))</f>
        <v>Lib</v>
      </c>
      <c r="J902" t="str">
        <f>INDEX(Products!$A$1:$G$49,MATCH(Orders!$D902,Products!$A$1:$A$49,0),MATCH(Orders!J$1,Products!$A$1:$G$1,0))</f>
        <v>L</v>
      </c>
      <c r="K902" s="4">
        <f>INDEX(Products!$A$1:$G$49,MATCH(Orders!$D902,Products!$A$1:$A$49,0),MATCH(Orders!K$1,Products!$A$1:$G$1,0))</f>
        <v>1</v>
      </c>
      <c r="L902" s="5">
        <f>INDEX(Products!$A$1:$G$49,MATCH(Orders!$D902,Products!$A$1:$A$49,0),MATCH(Orders!L$1,Products!$A$1:$G$1,0))</f>
        <v>15.85</v>
      </c>
      <c r="M902" s="5">
        <f t="shared" si="42"/>
        <v>47.55</v>
      </c>
      <c r="N902" t="str">
        <f t="shared" si="43"/>
        <v>Liberica</v>
      </c>
      <c r="O902" t="str">
        <f t="shared" si="44"/>
        <v>Light</v>
      </c>
      <c r="P902" t="e">
        <f ca="1">_xlfn.XLOOKUP(Orders[[#This Row],[Customer ID]],Customers!$A$1:$A$1001,Customers!$I$1:$I$1001,,0)</f>
        <v>#NAME?</v>
      </c>
    </row>
    <row r="903" spans="1:16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e">
        <f ca="1">_xlfn.XLOOKUP(C903,Customers!$A$1:$A$1001,Customers!$B$1:$B$1001,,0)</f>
        <v>#NAME?</v>
      </c>
      <c r="G903" s="2" t="e">
        <f ca="1">IF(_xlfn.XLOOKUP(C903,Customers!$A$1:$A$1001,Customers!$C$1:$C$1001,,0)=0,"",_xlfn.XLOOKUP(C903,Customers!$A$1:$A$1001,Customers!$C$1:$C$1001,,0))</f>
        <v>#NAME?</v>
      </c>
      <c r="H903" s="2" t="e">
        <f ca="1">_xlfn.XLOOKUP(C903,Customers!$A$1:$A$1001,Customers!$G$1:$G$1001,,0)</f>
        <v>#NAME?</v>
      </c>
      <c r="I903" t="str">
        <f>INDEX(Products!$A$1:$G$49,MATCH(Orders!$D903,Products!$A$1:$A$49,0),MATCH(Orders!I$1,Products!$A$1:$G$1,0))</f>
        <v>Rob</v>
      </c>
      <c r="J903" t="str">
        <f>INDEX(Products!$A$1:$G$49,MATCH(Orders!$D903,Products!$A$1:$A$49,0),MATCH(Orders!J$1,Products!$A$1:$G$1,0))</f>
        <v>L</v>
      </c>
      <c r="K903" s="4">
        <f>INDEX(Products!$A$1:$G$49,MATCH(Orders!$D903,Products!$A$1:$A$49,0),MATCH(Orders!K$1,Products!$A$1:$G$1,0))</f>
        <v>0.2</v>
      </c>
      <c r="L903" s="5">
        <f>INDEX(Products!$A$1:$G$49,MATCH(Orders!$D903,Products!$A$1:$A$49,0),MATCH(Orders!L$1,Products!$A$1:$G$1,0))</f>
        <v>3.5849999999999995</v>
      </c>
      <c r="M903" s="5">
        <f t="shared" si="42"/>
        <v>3.5849999999999995</v>
      </c>
      <c r="N903" t="str">
        <f t="shared" si="43"/>
        <v>Robusta</v>
      </c>
      <c r="O903" t="str">
        <f t="shared" si="44"/>
        <v>Light</v>
      </c>
      <c r="P903" t="e">
        <f ca="1">_xlfn.XLOOKUP(Orders[[#This Row],[Customer ID]],Customers!$A$1:$A$1001,Customers!$I$1:$I$1001,,0)</f>
        <v>#NAME?</v>
      </c>
    </row>
    <row r="904" spans="1:16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e">
        <f ca="1">_xlfn.XLOOKUP(C904,Customers!$A$1:$A$1001,Customers!$B$1:$B$1001,,0)</f>
        <v>#NAME?</v>
      </c>
      <c r="G904" s="2" t="e">
        <f ca="1">IF(_xlfn.XLOOKUP(C904,Customers!$A$1:$A$1001,Customers!$C$1:$C$1001,,0)=0,"",_xlfn.XLOOKUP(C904,Customers!$A$1:$A$1001,Customers!$C$1:$C$1001,,0))</f>
        <v>#NAME?</v>
      </c>
      <c r="H904" s="2" t="e">
        <f ca="1">_xlfn.XLOOKUP(C904,Customers!$A$1:$A$1001,Customers!$G$1:$G$1001,,0)</f>
        <v>#NAME?</v>
      </c>
      <c r="I904" t="str">
        <f>INDEX(Products!$A$1:$G$49,MATCH(Orders!$D904,Products!$A$1:$A$49,0),MATCH(Orders!I$1,Products!$A$1:$G$1,0))</f>
        <v>Exc</v>
      </c>
      <c r="J904" t="str">
        <f>INDEX(Products!$A$1:$G$49,MATCH(Orders!$D904,Products!$A$1:$A$49,0),MATCH(Orders!J$1,Products!$A$1:$G$1,0))</f>
        <v>M</v>
      </c>
      <c r="K904" s="4">
        <f>INDEX(Products!$A$1:$G$49,MATCH(Orders!$D904,Products!$A$1:$A$49,0),MATCH(Orders!K$1,Products!$A$1:$G$1,0))</f>
        <v>2.5</v>
      </c>
      <c r="L904" s="5">
        <f>INDEX(Products!$A$1:$G$49,MATCH(Orders!$D904,Products!$A$1:$A$49,0),MATCH(Orders!L$1,Products!$A$1:$G$1,0))</f>
        <v>31.624999999999996</v>
      </c>
      <c r="M904" s="5">
        <f t="shared" si="42"/>
        <v>158.12499999999997</v>
      </c>
      <c r="N904" t="str">
        <f t="shared" si="43"/>
        <v>Excelsa</v>
      </c>
      <c r="O904" t="str">
        <f t="shared" si="44"/>
        <v>Medium</v>
      </c>
      <c r="P904" t="e">
        <f ca="1">_xlfn.XLOOKUP(Orders[[#This Row],[Customer ID]],Customers!$A$1:$A$1001,Customers!$I$1:$I$1001,,0)</f>
        <v>#NAME?</v>
      </c>
    </row>
    <row r="905" spans="1:16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e">
        <f ca="1">_xlfn.XLOOKUP(C905,Customers!$A$1:$A$1001,Customers!$B$1:$B$1001,,0)</f>
        <v>#NAME?</v>
      </c>
      <c r="G905" s="2" t="e">
        <f ca="1">IF(_xlfn.XLOOKUP(C905,Customers!$A$1:$A$1001,Customers!$C$1:$C$1001,,0)=0,"",_xlfn.XLOOKUP(C905,Customers!$A$1:$A$1001,Customers!$C$1:$C$1001,,0))</f>
        <v>#NAME?</v>
      </c>
      <c r="H905" s="2" t="e">
        <f ca="1">_xlfn.XLOOKUP(C905,Customers!$A$1:$A$1001,Customers!$G$1:$G$1001,,0)</f>
        <v>#NAME?</v>
      </c>
      <c r="I905" t="str">
        <f>INDEX(Products!$A$1:$G$49,MATCH(Orders!$D905,Products!$A$1:$A$49,0),MATCH(Orders!I$1,Products!$A$1:$G$1,0))</f>
        <v>Lib</v>
      </c>
      <c r="J905" t="str">
        <f>INDEX(Products!$A$1:$G$49,MATCH(Orders!$D905,Products!$A$1:$A$49,0),MATCH(Orders!J$1,Products!$A$1:$G$1,0))</f>
        <v>M</v>
      </c>
      <c r="K905" s="4">
        <f>INDEX(Products!$A$1:$G$49,MATCH(Orders!$D905,Products!$A$1:$A$49,0),MATCH(Orders!K$1,Products!$A$1:$G$1,0))</f>
        <v>0.5</v>
      </c>
      <c r="L905" s="5">
        <f>INDEX(Products!$A$1:$G$49,MATCH(Orders!$D905,Products!$A$1:$A$49,0),MATCH(Orders!L$1,Products!$A$1:$G$1,0))</f>
        <v>8.73</v>
      </c>
      <c r="M905" s="5">
        <f t="shared" si="42"/>
        <v>17.46</v>
      </c>
      <c r="N905" t="str">
        <f t="shared" si="43"/>
        <v>Liberica</v>
      </c>
      <c r="O905" t="str">
        <f t="shared" si="44"/>
        <v>Medium</v>
      </c>
      <c r="P905" t="e">
        <f ca="1">_xlfn.XLOOKUP(Orders[[#This Row],[Customer ID]],Customers!$A$1:$A$1001,Customers!$I$1:$I$1001,,0)</f>
        <v>#NAME?</v>
      </c>
    </row>
    <row r="906" spans="1:16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e">
        <f ca="1">_xlfn.XLOOKUP(C906,Customers!$A$1:$A$1001,Customers!$B$1:$B$1001,,0)</f>
        <v>#NAME?</v>
      </c>
      <c r="G906" s="2" t="e">
        <f ca="1">IF(_xlfn.XLOOKUP(C906,Customers!$A$1:$A$1001,Customers!$C$1:$C$1001,,0)=0,"",_xlfn.XLOOKUP(C906,Customers!$A$1:$A$1001,Customers!$C$1:$C$1001,,0))</f>
        <v>#NAME?</v>
      </c>
      <c r="H906" s="2" t="e">
        <f ca="1">_xlfn.XLOOKUP(C906,Customers!$A$1:$A$1001,Customers!$G$1:$G$1001,,0)</f>
        <v>#NAME?</v>
      </c>
      <c r="I906" t="str">
        <f>INDEX(Products!$A$1:$G$49,MATCH(Orders!$D906,Products!$A$1:$A$49,0),MATCH(Orders!I$1,Products!$A$1:$G$1,0))</f>
        <v>Ara</v>
      </c>
      <c r="J906" t="str">
        <f>INDEX(Products!$A$1:$G$49,MATCH(Orders!$D906,Products!$A$1:$A$49,0),MATCH(Orders!J$1,Products!$A$1:$G$1,0))</f>
        <v>L</v>
      </c>
      <c r="K906" s="4">
        <f>INDEX(Products!$A$1:$G$49,MATCH(Orders!$D906,Products!$A$1:$A$49,0),MATCH(Orders!K$1,Products!$A$1:$G$1,0))</f>
        <v>2.5</v>
      </c>
      <c r="L906" s="5">
        <f>INDEX(Products!$A$1:$G$49,MATCH(Orders!$D906,Products!$A$1:$A$49,0),MATCH(Orders!L$1,Products!$A$1:$G$1,0))</f>
        <v>29.784999999999997</v>
      </c>
      <c r="M906" s="5">
        <f t="shared" si="42"/>
        <v>148.92499999999998</v>
      </c>
      <c r="N906" t="str">
        <f t="shared" si="43"/>
        <v>Arabica</v>
      </c>
      <c r="O906" t="str">
        <f t="shared" si="44"/>
        <v>Light</v>
      </c>
      <c r="P906" t="e">
        <f ca="1">_xlfn.XLOOKUP(Orders[[#This Row],[Customer ID]],Customers!$A$1:$A$1001,Customers!$I$1:$I$1001,,0)</f>
        <v>#NAME?</v>
      </c>
    </row>
    <row r="907" spans="1:16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e">
        <f ca="1">_xlfn.XLOOKUP(C907,Customers!$A$1:$A$1001,Customers!$B$1:$B$1001,,0)</f>
        <v>#NAME?</v>
      </c>
      <c r="G907" s="2" t="e">
        <f ca="1">IF(_xlfn.XLOOKUP(C907,Customers!$A$1:$A$1001,Customers!$C$1:$C$1001,,0)=0,"",_xlfn.XLOOKUP(C907,Customers!$A$1:$A$1001,Customers!$C$1:$C$1001,,0))</f>
        <v>#NAME?</v>
      </c>
      <c r="H907" s="2" t="e">
        <f ca="1">_xlfn.XLOOKUP(C907,Customers!$A$1:$A$1001,Customers!$G$1:$G$1001,,0)</f>
        <v>#NAME?</v>
      </c>
      <c r="I907" t="str">
        <f>INDEX(Products!$A$1:$G$49,MATCH(Orders!$D907,Products!$A$1:$A$49,0),MATCH(Orders!I$1,Products!$A$1:$G$1,0))</f>
        <v>Ara</v>
      </c>
      <c r="J907" t="str">
        <f>INDEX(Products!$A$1:$G$49,MATCH(Orders!$D907,Products!$A$1:$A$49,0),MATCH(Orders!J$1,Products!$A$1:$G$1,0))</f>
        <v>M</v>
      </c>
      <c r="K907" s="4">
        <f>INDEX(Products!$A$1:$G$49,MATCH(Orders!$D907,Products!$A$1:$A$49,0),MATCH(Orders!K$1,Products!$A$1:$G$1,0))</f>
        <v>0.5</v>
      </c>
      <c r="L907" s="5">
        <f>INDEX(Products!$A$1:$G$49,MATCH(Orders!$D907,Products!$A$1:$A$49,0),MATCH(Orders!L$1,Products!$A$1:$G$1,0))</f>
        <v>6.75</v>
      </c>
      <c r="M907" s="5">
        <f t="shared" si="42"/>
        <v>40.5</v>
      </c>
      <c r="N907" t="str">
        <f t="shared" si="43"/>
        <v>Arabica</v>
      </c>
      <c r="O907" t="str">
        <f t="shared" si="44"/>
        <v>Medium</v>
      </c>
      <c r="P907" t="e">
        <f ca="1">_xlfn.XLOOKUP(Orders[[#This Row],[Customer ID]],Customers!$A$1:$A$1001,Customers!$I$1:$I$1001,,0)</f>
        <v>#NAME?</v>
      </c>
    </row>
    <row r="908" spans="1:16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e">
        <f ca="1">_xlfn.XLOOKUP(C908,Customers!$A$1:$A$1001,Customers!$B$1:$B$1001,,0)</f>
        <v>#NAME?</v>
      </c>
      <c r="G908" s="2" t="e">
        <f ca="1">IF(_xlfn.XLOOKUP(C908,Customers!$A$1:$A$1001,Customers!$C$1:$C$1001,,0)=0,"",_xlfn.XLOOKUP(C908,Customers!$A$1:$A$1001,Customers!$C$1:$C$1001,,0))</f>
        <v>#NAME?</v>
      </c>
      <c r="H908" s="2" t="e">
        <f ca="1">_xlfn.XLOOKUP(C908,Customers!$A$1:$A$1001,Customers!$G$1:$G$1001,,0)</f>
        <v>#NAME?</v>
      </c>
      <c r="I908" t="str">
        <f>INDEX(Products!$A$1:$G$49,MATCH(Orders!$D908,Products!$A$1:$A$49,0),MATCH(Orders!I$1,Products!$A$1:$G$1,0))</f>
        <v>Ara</v>
      </c>
      <c r="J908" t="str">
        <f>INDEX(Products!$A$1:$G$49,MATCH(Orders!$D908,Products!$A$1:$A$49,0),MATCH(Orders!J$1,Products!$A$1:$G$1,0))</f>
        <v>M</v>
      </c>
      <c r="K908" s="4">
        <f>INDEX(Products!$A$1:$G$49,MATCH(Orders!$D908,Products!$A$1:$A$49,0),MATCH(Orders!K$1,Products!$A$1:$G$1,0))</f>
        <v>0.5</v>
      </c>
      <c r="L908" s="5">
        <f>INDEX(Products!$A$1:$G$49,MATCH(Orders!$D908,Products!$A$1:$A$49,0),MATCH(Orders!L$1,Products!$A$1:$G$1,0))</f>
        <v>6.75</v>
      </c>
      <c r="M908" s="5">
        <f t="shared" si="42"/>
        <v>27</v>
      </c>
      <c r="N908" t="str">
        <f t="shared" si="43"/>
        <v>Arabica</v>
      </c>
      <c r="O908" t="str">
        <f t="shared" si="44"/>
        <v>Medium</v>
      </c>
      <c r="P908" t="e">
        <f ca="1">_xlfn.XLOOKUP(Orders[[#This Row],[Customer ID]],Customers!$A$1:$A$1001,Customers!$I$1:$I$1001,,0)</f>
        <v>#NAME?</v>
      </c>
    </row>
    <row r="909" spans="1:16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e">
        <f ca="1">_xlfn.XLOOKUP(C909,Customers!$A$1:$A$1001,Customers!$B$1:$B$1001,,0)</f>
        <v>#NAME?</v>
      </c>
      <c r="G909" s="2" t="e">
        <f ca="1">IF(_xlfn.XLOOKUP(C909,Customers!$A$1:$A$1001,Customers!$C$1:$C$1001,,0)=0,"",_xlfn.XLOOKUP(C909,Customers!$A$1:$A$1001,Customers!$C$1:$C$1001,,0))</f>
        <v>#NAME?</v>
      </c>
      <c r="H909" s="2" t="e">
        <f ca="1">_xlfn.XLOOKUP(C909,Customers!$A$1:$A$1001,Customers!$G$1:$G$1001,,0)</f>
        <v>#NAME?</v>
      </c>
      <c r="I909" t="str">
        <f>INDEX(Products!$A$1:$G$49,MATCH(Orders!$D909,Products!$A$1:$A$49,0),MATCH(Orders!I$1,Products!$A$1:$G$1,0))</f>
        <v>Lib</v>
      </c>
      <c r="J909" t="str">
        <f>INDEX(Products!$A$1:$G$49,MATCH(Orders!$D909,Products!$A$1:$A$49,0),MATCH(Orders!J$1,Products!$A$1:$G$1,0))</f>
        <v>D</v>
      </c>
      <c r="K909" s="4">
        <f>INDEX(Products!$A$1:$G$49,MATCH(Orders!$D909,Products!$A$1:$A$49,0),MATCH(Orders!K$1,Products!$A$1:$G$1,0))</f>
        <v>1</v>
      </c>
      <c r="L909" s="5">
        <f>INDEX(Products!$A$1:$G$49,MATCH(Orders!$D909,Products!$A$1:$A$49,0),MATCH(Orders!L$1,Products!$A$1:$G$1,0))</f>
        <v>12.95</v>
      </c>
      <c r="M909" s="5">
        <f t="shared" si="42"/>
        <v>38.849999999999994</v>
      </c>
      <c r="N909" t="str">
        <f t="shared" si="43"/>
        <v>Liberica</v>
      </c>
      <c r="O909" t="str">
        <f t="shared" si="44"/>
        <v>Dark</v>
      </c>
      <c r="P909" t="e">
        <f ca="1">_xlfn.XLOOKUP(Orders[[#This Row],[Customer ID]],Customers!$A$1:$A$1001,Customers!$I$1:$I$1001,,0)</f>
        <v>#NAME?</v>
      </c>
    </row>
    <row r="910" spans="1:16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e">
        <f ca="1">_xlfn.XLOOKUP(C910,Customers!$A$1:$A$1001,Customers!$B$1:$B$1001,,0)</f>
        <v>#NAME?</v>
      </c>
      <c r="G910" s="2" t="e">
        <f ca="1">IF(_xlfn.XLOOKUP(C910,Customers!$A$1:$A$1001,Customers!$C$1:$C$1001,,0)=0,"",_xlfn.XLOOKUP(C910,Customers!$A$1:$A$1001,Customers!$C$1:$C$1001,,0))</f>
        <v>#NAME?</v>
      </c>
      <c r="H910" s="2" t="e">
        <f ca="1">_xlfn.XLOOKUP(C910,Customers!$A$1:$A$1001,Customers!$G$1:$G$1001,,0)</f>
        <v>#NAME?</v>
      </c>
      <c r="I910" t="str">
        <f>INDEX(Products!$A$1:$G$49,MATCH(Orders!$D910,Products!$A$1:$A$49,0),MATCH(Orders!I$1,Products!$A$1:$G$1,0))</f>
        <v>Rob</v>
      </c>
      <c r="J910" t="str">
        <f>INDEX(Products!$A$1:$G$49,MATCH(Orders!$D910,Products!$A$1:$A$49,0),MATCH(Orders!J$1,Products!$A$1:$G$1,0))</f>
        <v>L</v>
      </c>
      <c r="K910" s="4">
        <f>INDEX(Products!$A$1:$G$49,MATCH(Orders!$D910,Products!$A$1:$A$49,0),MATCH(Orders!K$1,Products!$A$1:$G$1,0))</f>
        <v>1</v>
      </c>
      <c r="L910" s="5">
        <f>INDEX(Products!$A$1:$G$49,MATCH(Orders!$D910,Products!$A$1:$A$49,0),MATCH(Orders!L$1,Products!$A$1:$G$1,0))</f>
        <v>11.95</v>
      </c>
      <c r="M910" s="5">
        <f t="shared" si="42"/>
        <v>59.75</v>
      </c>
      <c r="N910" t="str">
        <f t="shared" si="43"/>
        <v>Robusta</v>
      </c>
      <c r="O910" t="str">
        <f t="shared" si="44"/>
        <v>Light</v>
      </c>
      <c r="P910" t="e">
        <f ca="1">_xlfn.XLOOKUP(Orders[[#This Row],[Customer ID]],Customers!$A$1:$A$1001,Customers!$I$1:$I$1001,,0)</f>
        <v>#NAME?</v>
      </c>
    </row>
    <row r="911" spans="1:16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e">
        <f ca="1">_xlfn.XLOOKUP(C911,Customers!$A$1:$A$1001,Customers!$B$1:$B$1001,,0)</f>
        <v>#NAME?</v>
      </c>
      <c r="G911" s="2" t="e">
        <f ca="1">IF(_xlfn.XLOOKUP(C911,Customers!$A$1:$A$1001,Customers!$C$1:$C$1001,,0)=0,"",_xlfn.XLOOKUP(C911,Customers!$A$1:$A$1001,Customers!$C$1:$C$1001,,0))</f>
        <v>#NAME?</v>
      </c>
      <c r="H911" s="2" t="e">
        <f ca="1">_xlfn.XLOOKUP(C911,Customers!$A$1:$A$1001,Customers!$G$1:$G$1001,,0)</f>
        <v>#NAME?</v>
      </c>
      <c r="I911" t="str">
        <f>INDEX(Products!$A$1:$G$49,MATCH(Orders!$D911,Products!$A$1:$A$49,0),MATCH(Orders!I$1,Products!$A$1:$G$1,0))</f>
        <v>Rob</v>
      </c>
      <c r="J911" t="str">
        <f>INDEX(Products!$A$1:$G$49,MATCH(Orders!$D911,Products!$A$1:$A$49,0),MATCH(Orders!J$1,Products!$A$1:$G$1,0))</f>
        <v>L</v>
      </c>
      <c r="K911" s="4">
        <f>INDEX(Products!$A$1:$G$49,MATCH(Orders!$D911,Products!$A$1:$A$49,0),MATCH(Orders!K$1,Products!$A$1:$G$1,0))</f>
        <v>0.2</v>
      </c>
      <c r="L911" s="5">
        <f>INDEX(Products!$A$1:$G$49,MATCH(Orders!$D911,Products!$A$1:$A$49,0),MATCH(Orders!L$1,Products!$A$1:$G$1,0))</f>
        <v>3.5849999999999995</v>
      </c>
      <c r="M911" s="5">
        <f t="shared" si="42"/>
        <v>10.754999999999999</v>
      </c>
      <c r="N911" t="str">
        <f t="shared" si="43"/>
        <v>Robusta</v>
      </c>
      <c r="O911" t="str">
        <f t="shared" si="44"/>
        <v>Light</v>
      </c>
      <c r="P911" t="e">
        <f ca="1">_xlfn.XLOOKUP(Orders[[#This Row],[Customer ID]],Customers!$A$1:$A$1001,Customers!$I$1:$I$1001,,0)</f>
        <v>#NAME?</v>
      </c>
    </row>
    <row r="912" spans="1:16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e">
        <f ca="1">_xlfn.XLOOKUP(C912,Customers!$A$1:$A$1001,Customers!$B$1:$B$1001,,0)</f>
        <v>#NAME?</v>
      </c>
      <c r="G912" s="2" t="e">
        <f ca="1">IF(_xlfn.XLOOKUP(C912,Customers!$A$1:$A$1001,Customers!$C$1:$C$1001,,0)=0,"",_xlfn.XLOOKUP(C912,Customers!$A$1:$A$1001,Customers!$C$1:$C$1001,,0))</f>
        <v>#NAME?</v>
      </c>
      <c r="H912" s="2" t="e">
        <f ca="1">_xlfn.XLOOKUP(C912,Customers!$A$1:$A$1001,Customers!$G$1:$G$1001,,0)</f>
        <v>#NAME?</v>
      </c>
      <c r="I912" t="str">
        <f>INDEX(Products!$A$1:$G$49,MATCH(Orders!$D912,Products!$A$1:$A$49,0),MATCH(Orders!I$1,Products!$A$1:$G$1,0))</f>
        <v>Ara</v>
      </c>
      <c r="J912" t="str">
        <f>INDEX(Products!$A$1:$G$49,MATCH(Orders!$D912,Products!$A$1:$A$49,0),MATCH(Orders!J$1,Products!$A$1:$G$1,0))</f>
        <v>D</v>
      </c>
      <c r="K912" s="4">
        <f>INDEX(Products!$A$1:$G$49,MATCH(Orders!$D912,Products!$A$1:$A$49,0),MATCH(Orders!K$1,Products!$A$1:$G$1,0))</f>
        <v>2.5</v>
      </c>
      <c r="L912" s="5">
        <f>INDEX(Products!$A$1:$G$49,MATCH(Orders!$D912,Products!$A$1:$A$49,0),MATCH(Orders!L$1,Products!$A$1:$G$1,0))</f>
        <v>22.884999999999998</v>
      </c>
      <c r="M912" s="5">
        <f t="shared" si="42"/>
        <v>91.539999999999992</v>
      </c>
      <c r="N912" t="str">
        <f t="shared" si="43"/>
        <v>Arabica</v>
      </c>
      <c r="O912" t="str">
        <f t="shared" si="44"/>
        <v>Dark</v>
      </c>
      <c r="P912" t="e">
        <f ca="1">_xlfn.XLOOKUP(Orders[[#This Row],[Customer ID]],Customers!$A$1:$A$1001,Customers!$I$1:$I$1001,,0)</f>
        <v>#NAME?</v>
      </c>
    </row>
    <row r="913" spans="1:16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e">
        <f ca="1">_xlfn.XLOOKUP(C913,Customers!$A$1:$A$1001,Customers!$B$1:$B$1001,,0)</f>
        <v>#NAME?</v>
      </c>
      <c r="G913" s="2" t="e">
        <f ca="1">IF(_xlfn.XLOOKUP(C913,Customers!$A$1:$A$1001,Customers!$C$1:$C$1001,,0)=0,"",_xlfn.XLOOKUP(C913,Customers!$A$1:$A$1001,Customers!$C$1:$C$1001,,0))</f>
        <v>#NAME?</v>
      </c>
      <c r="H913" s="2" t="e">
        <f ca="1">_xlfn.XLOOKUP(C913,Customers!$A$1:$A$1001,Customers!$G$1:$G$1001,,0)</f>
        <v>#NAME?</v>
      </c>
      <c r="I913" t="str">
        <f>INDEX(Products!$A$1:$G$49,MATCH(Orders!$D913,Products!$A$1:$A$49,0),MATCH(Orders!I$1,Products!$A$1:$G$1,0))</f>
        <v>Ara</v>
      </c>
      <c r="J913" t="str">
        <f>INDEX(Products!$A$1:$G$49,MATCH(Orders!$D913,Products!$A$1:$A$49,0),MATCH(Orders!J$1,Products!$A$1:$G$1,0))</f>
        <v>M</v>
      </c>
      <c r="K913" s="4">
        <f>INDEX(Products!$A$1:$G$49,MATCH(Orders!$D913,Products!$A$1:$A$49,0),MATCH(Orders!K$1,Products!$A$1:$G$1,0))</f>
        <v>1</v>
      </c>
      <c r="L913" s="5">
        <f>INDEX(Products!$A$1:$G$49,MATCH(Orders!$D913,Products!$A$1:$A$49,0),MATCH(Orders!L$1,Products!$A$1:$G$1,0))</f>
        <v>11.25</v>
      </c>
      <c r="M913" s="5">
        <f t="shared" si="42"/>
        <v>45</v>
      </c>
      <c r="N913" t="str">
        <f t="shared" si="43"/>
        <v>Arabica</v>
      </c>
      <c r="O913" t="str">
        <f t="shared" si="44"/>
        <v>Medium</v>
      </c>
      <c r="P913" t="e">
        <f ca="1">_xlfn.XLOOKUP(Orders[[#This Row],[Customer ID]],Customers!$A$1:$A$1001,Customers!$I$1:$I$1001,,0)</f>
        <v>#NAME?</v>
      </c>
    </row>
    <row r="914" spans="1:16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e">
        <f ca="1">_xlfn.XLOOKUP(C914,Customers!$A$1:$A$1001,Customers!$B$1:$B$1001,,0)</f>
        <v>#NAME?</v>
      </c>
      <c r="G914" s="2" t="e">
        <f ca="1">IF(_xlfn.XLOOKUP(C914,Customers!$A$1:$A$1001,Customers!$C$1:$C$1001,,0)=0,"",_xlfn.XLOOKUP(C914,Customers!$A$1:$A$1001,Customers!$C$1:$C$1001,,0))</f>
        <v>#NAME?</v>
      </c>
      <c r="H914" s="2" t="e">
        <f ca="1">_xlfn.XLOOKUP(C914,Customers!$A$1:$A$1001,Customers!$G$1:$G$1001,,0)</f>
        <v>#NAME?</v>
      </c>
      <c r="I914" t="str">
        <f>INDEX(Products!$A$1:$G$49,MATCH(Orders!$D914,Products!$A$1:$A$49,0),MATCH(Orders!I$1,Products!$A$1:$G$1,0))</f>
        <v>Rob</v>
      </c>
      <c r="J914" t="str">
        <f>INDEX(Products!$A$1:$G$49,MATCH(Orders!$D914,Products!$A$1:$A$49,0),MATCH(Orders!J$1,Products!$A$1:$G$1,0))</f>
        <v>M</v>
      </c>
      <c r="K914" s="4">
        <f>INDEX(Products!$A$1:$G$49,MATCH(Orders!$D914,Products!$A$1:$A$49,0),MATCH(Orders!K$1,Products!$A$1:$G$1,0))</f>
        <v>2.5</v>
      </c>
      <c r="L914" s="5">
        <f>INDEX(Products!$A$1:$G$49,MATCH(Orders!$D914,Products!$A$1:$A$49,0),MATCH(Orders!L$1,Products!$A$1:$G$1,0))</f>
        <v>22.884999999999998</v>
      </c>
      <c r="M914" s="5">
        <f t="shared" si="42"/>
        <v>137.31</v>
      </c>
      <c r="N914" t="str">
        <f t="shared" si="43"/>
        <v>Robusta</v>
      </c>
      <c r="O914" t="str">
        <f t="shared" si="44"/>
        <v>Medium</v>
      </c>
      <c r="P914" t="e">
        <f ca="1">_xlfn.XLOOKUP(Orders[[#This Row],[Customer ID]],Customers!$A$1:$A$1001,Customers!$I$1:$I$1001,,0)</f>
        <v>#NAME?</v>
      </c>
    </row>
    <row r="915" spans="1:16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e">
        <f ca="1">_xlfn.XLOOKUP(C915,Customers!$A$1:$A$1001,Customers!$B$1:$B$1001,,0)</f>
        <v>#NAME?</v>
      </c>
      <c r="G915" s="2" t="e">
        <f ca="1">IF(_xlfn.XLOOKUP(C915,Customers!$A$1:$A$1001,Customers!$C$1:$C$1001,,0)=0,"",_xlfn.XLOOKUP(C915,Customers!$A$1:$A$1001,Customers!$C$1:$C$1001,,0))</f>
        <v>#NAME?</v>
      </c>
      <c r="H915" s="2" t="e">
        <f ca="1">_xlfn.XLOOKUP(C915,Customers!$A$1:$A$1001,Customers!$G$1:$G$1001,,0)</f>
        <v>#NAME?</v>
      </c>
      <c r="I915" t="str">
        <f>INDEX(Products!$A$1:$G$49,MATCH(Orders!$D915,Products!$A$1:$A$49,0),MATCH(Orders!I$1,Products!$A$1:$G$1,0))</f>
        <v>Ara</v>
      </c>
      <c r="J915" t="str">
        <f>INDEX(Products!$A$1:$G$49,MATCH(Orders!$D915,Products!$A$1:$A$49,0),MATCH(Orders!J$1,Products!$A$1:$G$1,0))</f>
        <v>M</v>
      </c>
      <c r="K915" s="4">
        <f>INDEX(Products!$A$1:$G$49,MATCH(Orders!$D915,Products!$A$1:$A$49,0),MATCH(Orders!K$1,Products!$A$1:$G$1,0))</f>
        <v>0.5</v>
      </c>
      <c r="L915" s="5">
        <f>INDEX(Products!$A$1:$G$49,MATCH(Orders!$D915,Products!$A$1:$A$49,0),MATCH(Orders!L$1,Products!$A$1:$G$1,0))</f>
        <v>6.75</v>
      </c>
      <c r="M915" s="5">
        <f t="shared" si="42"/>
        <v>6.75</v>
      </c>
      <c r="N915" t="str">
        <f t="shared" si="43"/>
        <v>Arabica</v>
      </c>
      <c r="O915" t="str">
        <f t="shared" si="44"/>
        <v>Medium</v>
      </c>
      <c r="P915" t="e">
        <f ca="1">_xlfn.XLOOKUP(Orders[[#This Row],[Customer ID]],Customers!$A$1:$A$1001,Customers!$I$1:$I$1001,,0)</f>
        <v>#NAME?</v>
      </c>
    </row>
    <row r="916" spans="1:16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e">
        <f ca="1">_xlfn.XLOOKUP(C916,Customers!$A$1:$A$1001,Customers!$B$1:$B$1001,,0)</f>
        <v>#NAME?</v>
      </c>
      <c r="G916" s="2" t="e">
        <f ca="1">IF(_xlfn.XLOOKUP(C916,Customers!$A$1:$A$1001,Customers!$C$1:$C$1001,,0)=0,"",_xlfn.XLOOKUP(C916,Customers!$A$1:$A$1001,Customers!$C$1:$C$1001,,0))</f>
        <v>#NAME?</v>
      </c>
      <c r="H916" s="2" t="e">
        <f ca="1">_xlfn.XLOOKUP(C916,Customers!$A$1:$A$1001,Customers!$G$1:$G$1001,,0)</f>
        <v>#NAME?</v>
      </c>
      <c r="I916" t="str">
        <f>INDEX(Products!$A$1:$G$49,MATCH(Orders!$D916,Products!$A$1:$A$49,0),MATCH(Orders!I$1,Products!$A$1:$G$1,0))</f>
        <v>Ara</v>
      </c>
      <c r="J916" t="str">
        <f>INDEX(Products!$A$1:$G$49,MATCH(Orders!$D916,Products!$A$1:$A$49,0),MATCH(Orders!J$1,Products!$A$1:$G$1,0))</f>
        <v>M</v>
      </c>
      <c r="K916" s="4">
        <f>INDEX(Products!$A$1:$G$49,MATCH(Orders!$D916,Products!$A$1:$A$49,0),MATCH(Orders!K$1,Products!$A$1:$G$1,0))</f>
        <v>1</v>
      </c>
      <c r="L916" s="5">
        <f>INDEX(Products!$A$1:$G$49,MATCH(Orders!$D916,Products!$A$1:$A$49,0),MATCH(Orders!L$1,Products!$A$1:$G$1,0))</f>
        <v>11.25</v>
      </c>
      <c r="M916" s="5">
        <f t="shared" si="42"/>
        <v>45</v>
      </c>
      <c r="N916" t="str">
        <f t="shared" si="43"/>
        <v>Arabica</v>
      </c>
      <c r="O916" t="str">
        <f t="shared" si="44"/>
        <v>Medium</v>
      </c>
      <c r="P916" t="e">
        <f ca="1">_xlfn.XLOOKUP(Orders[[#This Row],[Customer ID]],Customers!$A$1:$A$1001,Customers!$I$1:$I$1001,,0)</f>
        <v>#NAME?</v>
      </c>
    </row>
    <row r="917" spans="1:16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e">
        <f ca="1">_xlfn.XLOOKUP(C917,Customers!$A$1:$A$1001,Customers!$B$1:$B$1001,,0)</f>
        <v>#NAME?</v>
      </c>
      <c r="G917" s="2" t="e">
        <f ca="1">IF(_xlfn.XLOOKUP(C917,Customers!$A$1:$A$1001,Customers!$C$1:$C$1001,,0)=0,"",_xlfn.XLOOKUP(C917,Customers!$A$1:$A$1001,Customers!$C$1:$C$1001,,0))</f>
        <v>#NAME?</v>
      </c>
      <c r="H917" s="2" t="e">
        <f ca="1">_xlfn.XLOOKUP(C917,Customers!$A$1:$A$1001,Customers!$G$1:$G$1001,,0)</f>
        <v>#NAME?</v>
      </c>
      <c r="I917" t="str">
        <f>INDEX(Products!$A$1:$G$49,MATCH(Orders!$D917,Products!$A$1:$A$49,0),MATCH(Orders!I$1,Products!$A$1:$G$1,0))</f>
        <v>Exc</v>
      </c>
      <c r="J917" t="str">
        <f>INDEX(Products!$A$1:$G$49,MATCH(Orders!$D917,Products!$A$1:$A$49,0),MATCH(Orders!J$1,Products!$A$1:$G$1,0))</f>
        <v>D</v>
      </c>
      <c r="K917" s="4">
        <f>INDEX(Products!$A$1:$G$49,MATCH(Orders!$D917,Products!$A$1:$A$49,0),MATCH(Orders!K$1,Products!$A$1:$G$1,0))</f>
        <v>2.5</v>
      </c>
      <c r="L917" s="5">
        <f>INDEX(Products!$A$1:$G$49,MATCH(Orders!$D917,Products!$A$1:$A$49,0),MATCH(Orders!L$1,Products!$A$1:$G$1,0))</f>
        <v>27.945</v>
      </c>
      <c r="M917" s="5">
        <f t="shared" si="42"/>
        <v>83.835000000000008</v>
      </c>
      <c r="N917" t="str">
        <f t="shared" si="43"/>
        <v>Excelsa</v>
      </c>
      <c r="O917" t="str">
        <f t="shared" si="44"/>
        <v>Dark</v>
      </c>
      <c r="P917" t="e">
        <f ca="1">_xlfn.XLOOKUP(Orders[[#This Row],[Customer ID]],Customers!$A$1:$A$1001,Customers!$I$1:$I$1001,,0)</f>
        <v>#NAME?</v>
      </c>
    </row>
    <row r="918" spans="1:16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e">
        <f ca="1">_xlfn.XLOOKUP(C918,Customers!$A$1:$A$1001,Customers!$B$1:$B$1001,,0)</f>
        <v>#NAME?</v>
      </c>
      <c r="G918" s="2" t="e">
        <f ca="1">IF(_xlfn.XLOOKUP(C918,Customers!$A$1:$A$1001,Customers!$C$1:$C$1001,,0)=0,"",_xlfn.XLOOKUP(C918,Customers!$A$1:$A$1001,Customers!$C$1:$C$1001,,0))</f>
        <v>#NAME?</v>
      </c>
      <c r="H918" s="2" t="e">
        <f ca="1">_xlfn.XLOOKUP(C918,Customers!$A$1:$A$1001,Customers!$G$1:$G$1001,,0)</f>
        <v>#NAME?</v>
      </c>
      <c r="I918" t="str">
        <f>INDEX(Products!$A$1:$G$49,MATCH(Orders!$D918,Products!$A$1:$A$49,0),MATCH(Orders!I$1,Products!$A$1:$G$1,0))</f>
        <v>Exc</v>
      </c>
      <c r="J918" t="str">
        <f>INDEX(Products!$A$1:$G$49,MATCH(Orders!$D918,Products!$A$1:$A$49,0),MATCH(Orders!J$1,Products!$A$1:$G$1,0))</f>
        <v>D</v>
      </c>
      <c r="K918" s="4">
        <f>INDEX(Products!$A$1:$G$49,MATCH(Orders!$D918,Products!$A$1:$A$49,0),MATCH(Orders!K$1,Products!$A$1:$G$1,0))</f>
        <v>0.2</v>
      </c>
      <c r="L918" s="5">
        <f>INDEX(Products!$A$1:$G$49,MATCH(Orders!$D918,Products!$A$1:$A$49,0),MATCH(Orders!L$1,Products!$A$1:$G$1,0))</f>
        <v>3.645</v>
      </c>
      <c r="M918" s="5">
        <f t="shared" si="42"/>
        <v>3.645</v>
      </c>
      <c r="N918" t="str">
        <f t="shared" si="43"/>
        <v>Excelsa</v>
      </c>
      <c r="O918" t="str">
        <f t="shared" si="44"/>
        <v>Dark</v>
      </c>
      <c r="P918" t="e">
        <f ca="1">_xlfn.XLOOKUP(Orders[[#This Row],[Customer ID]],Customers!$A$1:$A$1001,Customers!$I$1:$I$1001,,0)</f>
        <v>#NAME?</v>
      </c>
    </row>
    <row r="919" spans="1:16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e">
        <f ca="1">_xlfn.XLOOKUP(C919,Customers!$A$1:$A$1001,Customers!$B$1:$B$1001,,0)</f>
        <v>#NAME?</v>
      </c>
      <c r="G919" s="2" t="e">
        <f ca="1">IF(_xlfn.XLOOKUP(C919,Customers!$A$1:$A$1001,Customers!$C$1:$C$1001,,0)=0,"",_xlfn.XLOOKUP(C919,Customers!$A$1:$A$1001,Customers!$C$1:$C$1001,,0))</f>
        <v>#NAME?</v>
      </c>
      <c r="H919" s="2" t="e">
        <f ca="1">_xlfn.XLOOKUP(C919,Customers!$A$1:$A$1001,Customers!$G$1:$G$1001,,0)</f>
        <v>#NAME?</v>
      </c>
      <c r="I919" t="str">
        <f>INDEX(Products!$A$1:$G$49,MATCH(Orders!$D919,Products!$A$1:$A$49,0),MATCH(Orders!I$1,Products!$A$1:$G$1,0))</f>
        <v>Ara</v>
      </c>
      <c r="J919" t="str">
        <f>INDEX(Products!$A$1:$G$49,MATCH(Orders!$D919,Products!$A$1:$A$49,0),MATCH(Orders!J$1,Products!$A$1:$G$1,0))</f>
        <v>M</v>
      </c>
      <c r="K919" s="4">
        <f>INDEX(Products!$A$1:$G$49,MATCH(Orders!$D919,Products!$A$1:$A$49,0),MATCH(Orders!K$1,Products!$A$1:$G$1,0))</f>
        <v>0.5</v>
      </c>
      <c r="L919" s="5">
        <f>INDEX(Products!$A$1:$G$49,MATCH(Orders!$D919,Products!$A$1:$A$49,0),MATCH(Orders!L$1,Products!$A$1:$G$1,0))</f>
        <v>6.75</v>
      </c>
      <c r="M919" s="5">
        <f t="shared" si="42"/>
        <v>6.75</v>
      </c>
      <c r="N919" t="str">
        <f t="shared" si="43"/>
        <v>Arabica</v>
      </c>
      <c r="O919" t="str">
        <f t="shared" si="44"/>
        <v>Medium</v>
      </c>
      <c r="P919" t="e">
        <f ca="1">_xlfn.XLOOKUP(Orders[[#This Row],[Customer ID]],Customers!$A$1:$A$1001,Customers!$I$1:$I$1001,,0)</f>
        <v>#NAME?</v>
      </c>
    </row>
    <row r="920" spans="1:16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e">
        <f ca="1">_xlfn.XLOOKUP(C920,Customers!$A$1:$A$1001,Customers!$B$1:$B$1001,,0)</f>
        <v>#NAME?</v>
      </c>
      <c r="G920" s="2" t="e">
        <f ca="1">IF(_xlfn.XLOOKUP(C920,Customers!$A$1:$A$1001,Customers!$C$1:$C$1001,,0)=0,"",_xlfn.XLOOKUP(C920,Customers!$A$1:$A$1001,Customers!$C$1:$C$1001,,0))</f>
        <v>#NAME?</v>
      </c>
      <c r="H920" s="2" t="e">
        <f ca="1">_xlfn.XLOOKUP(C920,Customers!$A$1:$A$1001,Customers!$G$1:$G$1001,,0)</f>
        <v>#NAME?</v>
      </c>
      <c r="I920" t="str">
        <f>INDEX(Products!$A$1:$G$49,MATCH(Orders!$D920,Products!$A$1:$A$49,0),MATCH(Orders!I$1,Products!$A$1:$G$1,0))</f>
        <v>Exc</v>
      </c>
      <c r="J920" t="str">
        <f>INDEX(Products!$A$1:$G$49,MATCH(Orders!$D920,Products!$A$1:$A$49,0),MATCH(Orders!J$1,Products!$A$1:$G$1,0))</f>
        <v>D</v>
      </c>
      <c r="K920" s="4">
        <f>INDEX(Products!$A$1:$G$49,MATCH(Orders!$D920,Products!$A$1:$A$49,0),MATCH(Orders!K$1,Products!$A$1:$G$1,0))</f>
        <v>0.5</v>
      </c>
      <c r="L920" s="5">
        <f>INDEX(Products!$A$1:$G$49,MATCH(Orders!$D920,Products!$A$1:$A$49,0),MATCH(Orders!L$1,Products!$A$1:$G$1,0))</f>
        <v>7.29</v>
      </c>
      <c r="M920" s="5">
        <f t="shared" si="42"/>
        <v>21.87</v>
      </c>
      <c r="N920" t="str">
        <f t="shared" si="43"/>
        <v>Excelsa</v>
      </c>
      <c r="O920" t="str">
        <f t="shared" si="44"/>
        <v>Dark</v>
      </c>
      <c r="P920" t="e">
        <f ca="1">_xlfn.XLOOKUP(Orders[[#This Row],[Customer ID]],Customers!$A$1:$A$1001,Customers!$I$1:$I$1001,,0)</f>
        <v>#NAME?</v>
      </c>
    </row>
    <row r="921" spans="1:16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e">
        <f ca="1">_xlfn.XLOOKUP(C921,Customers!$A$1:$A$1001,Customers!$B$1:$B$1001,,0)</f>
        <v>#NAME?</v>
      </c>
      <c r="G921" s="2" t="e">
        <f ca="1">IF(_xlfn.XLOOKUP(C921,Customers!$A$1:$A$1001,Customers!$C$1:$C$1001,,0)=0,"",_xlfn.XLOOKUP(C921,Customers!$A$1:$A$1001,Customers!$C$1:$C$1001,,0))</f>
        <v>#NAME?</v>
      </c>
      <c r="H921" s="2" t="e">
        <f ca="1">_xlfn.XLOOKUP(C921,Customers!$A$1:$A$1001,Customers!$G$1:$G$1001,,0)</f>
        <v>#NAME?</v>
      </c>
      <c r="I921" t="str">
        <f>INDEX(Products!$A$1:$G$49,MATCH(Orders!$D921,Products!$A$1:$A$49,0),MATCH(Orders!I$1,Products!$A$1:$G$1,0))</f>
        <v>Rob</v>
      </c>
      <c r="J921" t="str">
        <f>INDEX(Products!$A$1:$G$49,MATCH(Orders!$D921,Products!$A$1:$A$49,0),MATCH(Orders!J$1,Products!$A$1:$G$1,0))</f>
        <v>D</v>
      </c>
      <c r="K921" s="4">
        <f>INDEX(Products!$A$1:$G$49,MATCH(Orders!$D921,Products!$A$1:$A$49,0),MATCH(Orders!K$1,Products!$A$1:$G$1,0))</f>
        <v>0.2</v>
      </c>
      <c r="L921" s="5">
        <f>INDEX(Products!$A$1:$G$49,MATCH(Orders!$D921,Products!$A$1:$A$49,0),MATCH(Orders!L$1,Products!$A$1:$G$1,0))</f>
        <v>2.6849999999999996</v>
      </c>
      <c r="M921" s="5">
        <f t="shared" si="42"/>
        <v>13.424999999999997</v>
      </c>
      <c r="N921" t="str">
        <f t="shared" si="43"/>
        <v>Robusta</v>
      </c>
      <c r="O921" t="str">
        <f t="shared" si="44"/>
        <v>Dark</v>
      </c>
      <c r="P921" t="e">
        <f ca="1">_xlfn.XLOOKUP(Orders[[#This Row],[Customer ID]],Customers!$A$1:$A$1001,Customers!$I$1:$I$1001,,0)</f>
        <v>#NAME?</v>
      </c>
    </row>
    <row r="922" spans="1:16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e">
        <f ca="1">_xlfn.XLOOKUP(C922,Customers!$A$1:$A$1001,Customers!$B$1:$B$1001,,0)</f>
        <v>#NAME?</v>
      </c>
      <c r="G922" s="2" t="e">
        <f ca="1">IF(_xlfn.XLOOKUP(C922,Customers!$A$1:$A$1001,Customers!$C$1:$C$1001,,0)=0,"",_xlfn.XLOOKUP(C922,Customers!$A$1:$A$1001,Customers!$C$1:$C$1001,,0))</f>
        <v>#NAME?</v>
      </c>
      <c r="H922" s="2" t="e">
        <f ca="1">_xlfn.XLOOKUP(C922,Customers!$A$1:$A$1001,Customers!$G$1:$G$1001,,0)</f>
        <v>#NAME?</v>
      </c>
      <c r="I922" t="str">
        <f>INDEX(Products!$A$1:$G$49,MATCH(Orders!$D922,Products!$A$1:$A$49,0),MATCH(Orders!I$1,Products!$A$1:$G$1,0))</f>
        <v>Rob</v>
      </c>
      <c r="J922" t="str">
        <f>INDEX(Products!$A$1:$G$49,MATCH(Orders!$D922,Products!$A$1:$A$49,0),MATCH(Orders!J$1,Products!$A$1:$G$1,0))</f>
        <v>D</v>
      </c>
      <c r="K922" s="4">
        <f>INDEX(Products!$A$1:$G$49,MATCH(Orders!$D922,Products!$A$1:$A$49,0),MATCH(Orders!K$1,Products!$A$1:$G$1,0))</f>
        <v>2.5</v>
      </c>
      <c r="L922" s="5">
        <f>INDEX(Products!$A$1:$G$49,MATCH(Orders!$D922,Products!$A$1:$A$49,0),MATCH(Orders!L$1,Products!$A$1:$G$1,0))</f>
        <v>20.584999999999997</v>
      </c>
      <c r="M922" s="5">
        <f t="shared" si="42"/>
        <v>123.50999999999999</v>
      </c>
      <c r="N922" t="str">
        <f t="shared" si="43"/>
        <v>Robusta</v>
      </c>
      <c r="O922" t="str">
        <f t="shared" si="44"/>
        <v>Dark</v>
      </c>
      <c r="P922" t="e">
        <f ca="1">_xlfn.XLOOKUP(Orders[[#This Row],[Customer ID]],Customers!$A$1:$A$1001,Customers!$I$1:$I$1001,,0)</f>
        <v>#NAME?</v>
      </c>
    </row>
    <row r="923" spans="1:16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e">
        <f ca="1">_xlfn.XLOOKUP(C923,Customers!$A$1:$A$1001,Customers!$B$1:$B$1001,,0)</f>
        <v>#NAME?</v>
      </c>
      <c r="G923" s="2" t="e">
        <f ca="1">IF(_xlfn.XLOOKUP(C923,Customers!$A$1:$A$1001,Customers!$C$1:$C$1001,,0)=0,"",_xlfn.XLOOKUP(C923,Customers!$A$1:$A$1001,Customers!$C$1:$C$1001,,0))</f>
        <v>#NAME?</v>
      </c>
      <c r="H923" s="2" t="e">
        <f ca="1">_xlfn.XLOOKUP(C923,Customers!$A$1:$A$1001,Customers!$G$1:$G$1001,,0)</f>
        <v>#NAME?</v>
      </c>
      <c r="I923" t="str">
        <f>INDEX(Products!$A$1:$G$49,MATCH(Orders!$D923,Products!$A$1:$A$49,0),MATCH(Orders!I$1,Products!$A$1:$G$1,0))</f>
        <v>Lib</v>
      </c>
      <c r="J923" t="str">
        <f>INDEX(Products!$A$1:$G$49,MATCH(Orders!$D923,Products!$A$1:$A$49,0),MATCH(Orders!J$1,Products!$A$1:$G$1,0))</f>
        <v>D</v>
      </c>
      <c r="K923" s="4">
        <f>INDEX(Products!$A$1:$G$49,MATCH(Orders!$D923,Products!$A$1:$A$49,0),MATCH(Orders!K$1,Products!$A$1:$G$1,0))</f>
        <v>0.2</v>
      </c>
      <c r="L923" s="5">
        <f>INDEX(Products!$A$1:$G$49,MATCH(Orders!$D923,Products!$A$1:$A$49,0),MATCH(Orders!L$1,Products!$A$1:$G$1,0))</f>
        <v>3.8849999999999998</v>
      </c>
      <c r="M923" s="5">
        <f t="shared" si="42"/>
        <v>7.77</v>
      </c>
      <c r="N923" t="str">
        <f t="shared" si="43"/>
        <v>Liberica</v>
      </c>
      <c r="O923" t="str">
        <f t="shared" si="44"/>
        <v>Dark</v>
      </c>
      <c r="P923" t="e">
        <f ca="1">_xlfn.XLOOKUP(Orders[[#This Row],[Customer ID]],Customers!$A$1:$A$1001,Customers!$I$1:$I$1001,,0)</f>
        <v>#NAME?</v>
      </c>
    </row>
    <row r="924" spans="1:16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e">
        <f ca="1">_xlfn.XLOOKUP(C924,Customers!$A$1:$A$1001,Customers!$B$1:$B$1001,,0)</f>
        <v>#NAME?</v>
      </c>
      <c r="G924" s="2" t="e">
        <f ca="1">IF(_xlfn.XLOOKUP(C924,Customers!$A$1:$A$1001,Customers!$C$1:$C$1001,,0)=0,"",_xlfn.XLOOKUP(C924,Customers!$A$1:$A$1001,Customers!$C$1:$C$1001,,0))</f>
        <v>#NAME?</v>
      </c>
      <c r="H924" s="2" t="e">
        <f ca="1">_xlfn.XLOOKUP(C924,Customers!$A$1:$A$1001,Customers!$G$1:$G$1001,,0)</f>
        <v>#NAME?</v>
      </c>
      <c r="I924" t="str">
        <f>INDEX(Products!$A$1:$G$49,MATCH(Orders!$D924,Products!$A$1:$A$49,0),MATCH(Orders!I$1,Products!$A$1:$G$1,0))</f>
        <v>Ara</v>
      </c>
      <c r="J924" t="str">
        <f>INDEX(Products!$A$1:$G$49,MATCH(Orders!$D924,Products!$A$1:$A$49,0),MATCH(Orders!J$1,Products!$A$1:$G$1,0))</f>
        <v>M</v>
      </c>
      <c r="K924" s="4">
        <f>INDEX(Products!$A$1:$G$49,MATCH(Orders!$D924,Products!$A$1:$A$49,0),MATCH(Orders!K$1,Products!$A$1:$G$1,0))</f>
        <v>1</v>
      </c>
      <c r="L924" s="5">
        <f>INDEX(Products!$A$1:$G$49,MATCH(Orders!$D924,Products!$A$1:$A$49,0),MATCH(Orders!L$1,Products!$A$1:$G$1,0))</f>
        <v>11.25</v>
      </c>
      <c r="M924" s="5">
        <f t="shared" si="42"/>
        <v>67.5</v>
      </c>
      <c r="N924" t="str">
        <f t="shared" si="43"/>
        <v>Arabica</v>
      </c>
      <c r="O924" t="str">
        <f t="shared" si="44"/>
        <v>Medium</v>
      </c>
      <c r="P924" t="e">
        <f ca="1">_xlfn.XLOOKUP(Orders[[#This Row],[Customer ID]],Customers!$A$1:$A$1001,Customers!$I$1:$I$1001,,0)</f>
        <v>#NAME?</v>
      </c>
    </row>
    <row r="925" spans="1:16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e">
        <f ca="1">_xlfn.XLOOKUP(C925,Customers!$A$1:$A$1001,Customers!$B$1:$B$1001,,0)</f>
        <v>#NAME?</v>
      </c>
      <c r="G925" s="2" t="e">
        <f ca="1">IF(_xlfn.XLOOKUP(C925,Customers!$A$1:$A$1001,Customers!$C$1:$C$1001,,0)=0,"",_xlfn.XLOOKUP(C925,Customers!$A$1:$A$1001,Customers!$C$1:$C$1001,,0))</f>
        <v>#NAME?</v>
      </c>
      <c r="H925" s="2" t="e">
        <f ca="1">_xlfn.XLOOKUP(C925,Customers!$A$1:$A$1001,Customers!$G$1:$G$1001,,0)</f>
        <v>#NAME?</v>
      </c>
      <c r="I925" t="str">
        <f>INDEX(Products!$A$1:$G$49,MATCH(Orders!$D925,Products!$A$1:$A$49,0),MATCH(Orders!I$1,Products!$A$1:$G$1,0))</f>
        <v>Exc</v>
      </c>
      <c r="J925" t="str">
        <f>INDEX(Products!$A$1:$G$49,MATCH(Orders!$D925,Products!$A$1:$A$49,0),MATCH(Orders!J$1,Products!$A$1:$G$1,0))</f>
        <v>D</v>
      </c>
      <c r="K925" s="4">
        <f>INDEX(Products!$A$1:$G$49,MATCH(Orders!$D925,Products!$A$1:$A$49,0),MATCH(Orders!K$1,Products!$A$1:$G$1,0))</f>
        <v>2.5</v>
      </c>
      <c r="L925" s="5">
        <f>INDEX(Products!$A$1:$G$49,MATCH(Orders!$D925,Products!$A$1:$A$49,0),MATCH(Orders!L$1,Products!$A$1:$G$1,0))</f>
        <v>27.945</v>
      </c>
      <c r="M925" s="5">
        <f t="shared" si="42"/>
        <v>27.945</v>
      </c>
      <c r="N925" t="str">
        <f t="shared" si="43"/>
        <v>Excelsa</v>
      </c>
      <c r="O925" t="str">
        <f t="shared" si="44"/>
        <v>Dark</v>
      </c>
      <c r="P925" t="e">
        <f ca="1">_xlfn.XLOOKUP(Orders[[#This Row],[Customer ID]],Customers!$A$1:$A$1001,Customers!$I$1:$I$1001,,0)</f>
        <v>#NAME?</v>
      </c>
    </row>
    <row r="926" spans="1:16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e">
        <f ca="1">_xlfn.XLOOKUP(C926,Customers!$A$1:$A$1001,Customers!$B$1:$B$1001,,0)</f>
        <v>#NAME?</v>
      </c>
      <c r="G926" s="2" t="e">
        <f ca="1">IF(_xlfn.XLOOKUP(C926,Customers!$A$1:$A$1001,Customers!$C$1:$C$1001,,0)=0,"",_xlfn.XLOOKUP(C926,Customers!$A$1:$A$1001,Customers!$C$1:$C$1001,,0))</f>
        <v>#NAME?</v>
      </c>
      <c r="H926" s="2" t="e">
        <f ca="1">_xlfn.XLOOKUP(C926,Customers!$A$1:$A$1001,Customers!$G$1:$G$1001,,0)</f>
        <v>#NAME?</v>
      </c>
      <c r="I926" t="str">
        <f>INDEX(Products!$A$1:$G$49,MATCH(Orders!$D926,Products!$A$1:$A$49,0),MATCH(Orders!I$1,Products!$A$1:$G$1,0))</f>
        <v>Ara</v>
      </c>
      <c r="J926" t="str">
        <f>INDEX(Products!$A$1:$G$49,MATCH(Orders!$D926,Products!$A$1:$A$49,0),MATCH(Orders!J$1,Products!$A$1:$G$1,0))</f>
        <v>L</v>
      </c>
      <c r="K926" s="4">
        <f>INDEX(Products!$A$1:$G$49,MATCH(Orders!$D926,Products!$A$1:$A$49,0),MATCH(Orders!K$1,Products!$A$1:$G$1,0))</f>
        <v>2.5</v>
      </c>
      <c r="L926" s="5">
        <f>INDEX(Products!$A$1:$G$49,MATCH(Orders!$D926,Products!$A$1:$A$49,0),MATCH(Orders!L$1,Products!$A$1:$G$1,0))</f>
        <v>29.784999999999997</v>
      </c>
      <c r="M926" s="5">
        <f t="shared" si="42"/>
        <v>89.35499999999999</v>
      </c>
      <c r="N926" t="str">
        <f t="shared" si="43"/>
        <v>Arabica</v>
      </c>
      <c r="O926" t="str">
        <f t="shared" si="44"/>
        <v>Light</v>
      </c>
      <c r="P926" t="e">
        <f ca="1">_xlfn.XLOOKUP(Orders[[#This Row],[Customer ID]],Customers!$A$1:$A$1001,Customers!$I$1:$I$1001,,0)</f>
        <v>#NAME?</v>
      </c>
    </row>
    <row r="927" spans="1:16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e">
        <f ca="1">_xlfn.XLOOKUP(C927,Customers!$A$1:$A$1001,Customers!$B$1:$B$1001,,0)</f>
        <v>#NAME?</v>
      </c>
      <c r="G927" s="2" t="e">
        <f ca="1">IF(_xlfn.XLOOKUP(C927,Customers!$A$1:$A$1001,Customers!$C$1:$C$1001,,0)=0,"",_xlfn.XLOOKUP(C927,Customers!$A$1:$A$1001,Customers!$C$1:$C$1001,,0))</f>
        <v>#NAME?</v>
      </c>
      <c r="H927" s="2" t="e">
        <f ca="1">_xlfn.XLOOKUP(C927,Customers!$A$1:$A$1001,Customers!$G$1:$G$1001,,0)</f>
        <v>#NAME?</v>
      </c>
      <c r="I927" t="str">
        <f>INDEX(Products!$A$1:$G$49,MATCH(Orders!$D927,Products!$A$1:$A$49,0),MATCH(Orders!I$1,Products!$A$1:$G$1,0))</f>
        <v>Ara</v>
      </c>
      <c r="J927" t="str">
        <f>INDEX(Products!$A$1:$G$49,MATCH(Orders!$D927,Products!$A$1:$A$49,0),MATCH(Orders!J$1,Products!$A$1:$G$1,0))</f>
        <v>M</v>
      </c>
      <c r="K927" s="4">
        <f>INDEX(Products!$A$1:$G$49,MATCH(Orders!$D927,Products!$A$1:$A$49,0),MATCH(Orders!K$1,Products!$A$1:$G$1,0))</f>
        <v>0.5</v>
      </c>
      <c r="L927" s="5">
        <f>INDEX(Products!$A$1:$G$49,MATCH(Orders!$D927,Products!$A$1:$A$49,0),MATCH(Orders!L$1,Products!$A$1:$G$1,0))</f>
        <v>6.75</v>
      </c>
      <c r="M927" s="5">
        <f t="shared" si="42"/>
        <v>20.25</v>
      </c>
      <c r="N927" t="str">
        <f t="shared" si="43"/>
        <v>Arabica</v>
      </c>
      <c r="O927" t="str">
        <f t="shared" si="44"/>
        <v>Medium</v>
      </c>
      <c r="P927" t="e">
        <f ca="1">_xlfn.XLOOKUP(Orders[[#This Row],[Customer ID]],Customers!$A$1:$A$1001,Customers!$I$1:$I$1001,,0)</f>
        <v>#NAME?</v>
      </c>
    </row>
    <row r="928" spans="1:16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e">
        <f ca="1">_xlfn.XLOOKUP(C928,Customers!$A$1:$A$1001,Customers!$B$1:$B$1001,,0)</f>
        <v>#NAME?</v>
      </c>
      <c r="G928" s="2" t="e">
        <f ca="1">IF(_xlfn.XLOOKUP(C928,Customers!$A$1:$A$1001,Customers!$C$1:$C$1001,,0)=0,"",_xlfn.XLOOKUP(C928,Customers!$A$1:$A$1001,Customers!$C$1:$C$1001,,0))</f>
        <v>#NAME?</v>
      </c>
      <c r="H928" s="2" t="e">
        <f ca="1">_xlfn.XLOOKUP(C928,Customers!$A$1:$A$1001,Customers!$G$1:$G$1001,,0)</f>
        <v>#NAME?</v>
      </c>
      <c r="I928" t="str">
        <f>INDEX(Products!$A$1:$G$49,MATCH(Orders!$D928,Products!$A$1:$A$49,0),MATCH(Orders!I$1,Products!$A$1:$G$1,0))</f>
        <v>Ara</v>
      </c>
      <c r="J928" t="str">
        <f>INDEX(Products!$A$1:$G$49,MATCH(Orders!$D928,Products!$A$1:$A$49,0),MATCH(Orders!J$1,Products!$A$1:$G$1,0))</f>
        <v>M</v>
      </c>
      <c r="K928" s="4">
        <f>INDEX(Products!$A$1:$G$49,MATCH(Orders!$D928,Products!$A$1:$A$49,0),MATCH(Orders!K$1,Products!$A$1:$G$1,0))</f>
        <v>0.5</v>
      </c>
      <c r="L928" s="5">
        <f>INDEX(Products!$A$1:$G$49,MATCH(Orders!$D928,Products!$A$1:$A$49,0),MATCH(Orders!L$1,Products!$A$1:$G$1,0))</f>
        <v>6.75</v>
      </c>
      <c r="M928" s="5">
        <f t="shared" si="42"/>
        <v>33.75</v>
      </c>
      <c r="N928" t="str">
        <f t="shared" si="43"/>
        <v>Arabica</v>
      </c>
      <c r="O928" t="str">
        <f t="shared" si="44"/>
        <v>Medium</v>
      </c>
      <c r="P928" t="e">
        <f ca="1">_xlfn.XLOOKUP(Orders[[#This Row],[Customer ID]],Customers!$A$1:$A$1001,Customers!$I$1:$I$1001,,0)</f>
        <v>#NAME?</v>
      </c>
    </row>
    <row r="929" spans="1:16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e">
        <f ca="1">_xlfn.XLOOKUP(C929,Customers!$A$1:$A$1001,Customers!$B$1:$B$1001,,0)</f>
        <v>#NAME?</v>
      </c>
      <c r="G929" s="2" t="e">
        <f ca="1">IF(_xlfn.XLOOKUP(C929,Customers!$A$1:$A$1001,Customers!$C$1:$C$1001,,0)=0,"",_xlfn.XLOOKUP(C929,Customers!$A$1:$A$1001,Customers!$C$1:$C$1001,,0))</f>
        <v>#NAME?</v>
      </c>
      <c r="H929" s="2" t="e">
        <f ca="1">_xlfn.XLOOKUP(C929,Customers!$A$1:$A$1001,Customers!$G$1:$G$1001,,0)</f>
        <v>#NAME?</v>
      </c>
      <c r="I929" t="str">
        <f>INDEX(Products!$A$1:$G$49,MATCH(Orders!$D929,Products!$A$1:$A$49,0),MATCH(Orders!I$1,Products!$A$1:$G$1,0))</f>
        <v>Exc</v>
      </c>
      <c r="J929" t="str">
        <f>INDEX(Products!$A$1:$G$49,MATCH(Orders!$D929,Products!$A$1:$A$49,0),MATCH(Orders!J$1,Products!$A$1:$G$1,0))</f>
        <v>D</v>
      </c>
      <c r="K929" s="4">
        <f>INDEX(Products!$A$1:$G$49,MATCH(Orders!$D929,Products!$A$1:$A$49,0),MATCH(Orders!K$1,Products!$A$1:$G$1,0))</f>
        <v>2.5</v>
      </c>
      <c r="L929" s="5">
        <f>INDEX(Products!$A$1:$G$49,MATCH(Orders!$D929,Products!$A$1:$A$49,0),MATCH(Orders!L$1,Products!$A$1:$G$1,0))</f>
        <v>27.945</v>
      </c>
      <c r="M929" s="5">
        <f t="shared" si="42"/>
        <v>111.78</v>
      </c>
      <c r="N929" t="str">
        <f t="shared" si="43"/>
        <v>Excelsa</v>
      </c>
      <c r="O929" t="str">
        <f t="shared" si="44"/>
        <v>Dark</v>
      </c>
      <c r="P929" t="e">
        <f ca="1">_xlfn.XLOOKUP(Orders[[#This Row],[Customer ID]],Customers!$A$1:$A$1001,Customers!$I$1:$I$1001,,0)</f>
        <v>#NAME?</v>
      </c>
    </row>
    <row r="930" spans="1:16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e">
        <f ca="1">_xlfn.XLOOKUP(C930,Customers!$A$1:$A$1001,Customers!$B$1:$B$1001,,0)</f>
        <v>#NAME?</v>
      </c>
      <c r="G930" s="2" t="e">
        <f ca="1">IF(_xlfn.XLOOKUP(C930,Customers!$A$1:$A$1001,Customers!$C$1:$C$1001,,0)=0,"",_xlfn.XLOOKUP(C930,Customers!$A$1:$A$1001,Customers!$C$1:$C$1001,,0))</f>
        <v>#NAME?</v>
      </c>
      <c r="H930" s="2" t="e">
        <f ca="1">_xlfn.XLOOKUP(C930,Customers!$A$1:$A$1001,Customers!$G$1:$G$1001,,0)</f>
        <v>#NAME?</v>
      </c>
      <c r="I930" t="str">
        <f>INDEX(Products!$A$1:$G$49,MATCH(Orders!$D930,Products!$A$1:$A$49,0),MATCH(Orders!I$1,Products!$A$1:$G$1,0))</f>
        <v>Exc</v>
      </c>
      <c r="J930" t="str">
        <f>INDEX(Products!$A$1:$G$49,MATCH(Orders!$D930,Products!$A$1:$A$49,0),MATCH(Orders!J$1,Products!$A$1:$G$1,0))</f>
        <v>M</v>
      </c>
      <c r="K930" s="4">
        <f>INDEX(Products!$A$1:$G$49,MATCH(Orders!$D930,Products!$A$1:$A$49,0),MATCH(Orders!K$1,Products!$A$1:$G$1,0))</f>
        <v>2.5</v>
      </c>
      <c r="L930" s="5">
        <f>INDEX(Products!$A$1:$G$49,MATCH(Orders!$D930,Products!$A$1:$A$49,0),MATCH(Orders!L$1,Products!$A$1:$G$1,0))</f>
        <v>31.624999999999996</v>
      </c>
      <c r="M930" s="5">
        <f t="shared" si="42"/>
        <v>63.249999999999993</v>
      </c>
      <c r="N930" t="str">
        <f t="shared" si="43"/>
        <v>Excelsa</v>
      </c>
      <c r="O930" t="str">
        <f t="shared" si="44"/>
        <v>Medium</v>
      </c>
      <c r="P930" t="e">
        <f ca="1">_xlfn.XLOOKUP(Orders[[#This Row],[Customer ID]],Customers!$A$1:$A$1001,Customers!$I$1:$I$1001,,0)</f>
        <v>#NAME?</v>
      </c>
    </row>
    <row r="931" spans="1:16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e">
        <f ca="1">_xlfn.XLOOKUP(C931,Customers!$A$1:$A$1001,Customers!$B$1:$B$1001,,0)</f>
        <v>#NAME?</v>
      </c>
      <c r="G931" s="2" t="e">
        <f ca="1">IF(_xlfn.XLOOKUP(C931,Customers!$A$1:$A$1001,Customers!$C$1:$C$1001,,0)=0,"",_xlfn.XLOOKUP(C931,Customers!$A$1:$A$1001,Customers!$C$1:$C$1001,,0))</f>
        <v>#NAME?</v>
      </c>
      <c r="H931" s="2" t="e">
        <f ca="1">_xlfn.XLOOKUP(C931,Customers!$A$1:$A$1001,Customers!$G$1:$G$1001,,0)</f>
        <v>#NAME?</v>
      </c>
      <c r="I931" t="str">
        <f>INDEX(Products!$A$1:$G$49,MATCH(Orders!$D931,Products!$A$1:$A$49,0),MATCH(Orders!I$1,Products!$A$1:$G$1,0))</f>
        <v>Exc</v>
      </c>
      <c r="J931" t="str">
        <f>INDEX(Products!$A$1:$G$49,MATCH(Orders!$D931,Products!$A$1:$A$49,0),MATCH(Orders!J$1,Products!$A$1:$G$1,0))</f>
        <v>L</v>
      </c>
      <c r="K931" s="4">
        <f>INDEX(Products!$A$1:$G$49,MATCH(Orders!$D931,Products!$A$1:$A$49,0),MATCH(Orders!K$1,Products!$A$1:$G$1,0))</f>
        <v>0.2</v>
      </c>
      <c r="L931" s="5">
        <f>INDEX(Products!$A$1:$G$49,MATCH(Orders!$D931,Products!$A$1:$A$49,0),MATCH(Orders!L$1,Products!$A$1:$G$1,0))</f>
        <v>4.4550000000000001</v>
      </c>
      <c r="M931" s="5">
        <f t="shared" si="42"/>
        <v>8.91</v>
      </c>
      <c r="N931" t="str">
        <f t="shared" si="43"/>
        <v>Excelsa</v>
      </c>
      <c r="O931" t="str">
        <f t="shared" si="44"/>
        <v>Light</v>
      </c>
      <c r="P931" t="e">
        <f ca="1">_xlfn.XLOOKUP(Orders[[#This Row],[Customer ID]],Customers!$A$1:$A$1001,Customers!$I$1:$I$1001,,0)</f>
        <v>#NAME?</v>
      </c>
    </row>
    <row r="932" spans="1:16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e">
        <f ca="1">_xlfn.XLOOKUP(C932,Customers!$A$1:$A$1001,Customers!$B$1:$B$1001,,0)</f>
        <v>#NAME?</v>
      </c>
      <c r="G932" s="2" t="e">
        <f ca="1">IF(_xlfn.XLOOKUP(C932,Customers!$A$1:$A$1001,Customers!$C$1:$C$1001,,0)=0,"",_xlfn.XLOOKUP(C932,Customers!$A$1:$A$1001,Customers!$C$1:$C$1001,,0))</f>
        <v>#NAME?</v>
      </c>
      <c r="H932" s="2" t="e">
        <f ca="1">_xlfn.XLOOKUP(C932,Customers!$A$1:$A$1001,Customers!$G$1:$G$1001,,0)</f>
        <v>#NAME?</v>
      </c>
      <c r="I932" t="str">
        <f>INDEX(Products!$A$1:$G$49,MATCH(Orders!$D932,Products!$A$1:$A$49,0),MATCH(Orders!I$1,Products!$A$1:$G$1,0))</f>
        <v>Exc</v>
      </c>
      <c r="J932" t="str">
        <f>INDEX(Products!$A$1:$G$49,MATCH(Orders!$D932,Products!$A$1:$A$49,0),MATCH(Orders!J$1,Products!$A$1:$G$1,0))</f>
        <v>D</v>
      </c>
      <c r="K932" s="4">
        <f>INDEX(Products!$A$1:$G$49,MATCH(Orders!$D932,Products!$A$1:$A$49,0),MATCH(Orders!K$1,Products!$A$1:$G$1,0))</f>
        <v>1</v>
      </c>
      <c r="L932" s="5">
        <f>INDEX(Products!$A$1:$G$49,MATCH(Orders!$D932,Products!$A$1:$A$49,0),MATCH(Orders!L$1,Products!$A$1:$G$1,0))</f>
        <v>12.15</v>
      </c>
      <c r="M932" s="5">
        <f t="shared" si="42"/>
        <v>12.15</v>
      </c>
      <c r="N932" t="str">
        <f t="shared" si="43"/>
        <v>Excelsa</v>
      </c>
      <c r="O932" t="str">
        <f t="shared" si="44"/>
        <v>Dark</v>
      </c>
      <c r="P932" t="e">
        <f ca="1">_xlfn.XLOOKUP(Orders[[#This Row],[Customer ID]],Customers!$A$1:$A$1001,Customers!$I$1:$I$1001,,0)</f>
        <v>#NAME?</v>
      </c>
    </row>
    <row r="933" spans="1:16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e">
        <f ca="1">_xlfn.XLOOKUP(C933,Customers!$A$1:$A$1001,Customers!$B$1:$B$1001,,0)</f>
        <v>#NAME?</v>
      </c>
      <c r="G933" s="2" t="e">
        <f ca="1">IF(_xlfn.XLOOKUP(C933,Customers!$A$1:$A$1001,Customers!$C$1:$C$1001,,0)=0,"",_xlfn.XLOOKUP(C933,Customers!$A$1:$A$1001,Customers!$C$1:$C$1001,,0))</f>
        <v>#NAME?</v>
      </c>
      <c r="H933" s="2" t="e">
        <f ca="1">_xlfn.XLOOKUP(C933,Customers!$A$1:$A$1001,Customers!$G$1:$G$1001,,0)</f>
        <v>#NAME?</v>
      </c>
      <c r="I933" t="str">
        <f>INDEX(Products!$A$1:$G$49,MATCH(Orders!$D933,Products!$A$1:$A$49,0),MATCH(Orders!I$1,Products!$A$1:$G$1,0))</f>
        <v>Ara</v>
      </c>
      <c r="J933" t="str">
        <f>INDEX(Products!$A$1:$G$49,MATCH(Orders!$D933,Products!$A$1:$A$49,0),MATCH(Orders!J$1,Products!$A$1:$G$1,0))</f>
        <v>D</v>
      </c>
      <c r="K933" s="4">
        <f>INDEX(Products!$A$1:$G$49,MATCH(Orders!$D933,Products!$A$1:$A$49,0),MATCH(Orders!K$1,Products!$A$1:$G$1,0))</f>
        <v>0.5</v>
      </c>
      <c r="L933" s="5">
        <f>INDEX(Products!$A$1:$G$49,MATCH(Orders!$D933,Products!$A$1:$A$49,0),MATCH(Orders!L$1,Products!$A$1:$G$1,0))</f>
        <v>5.97</v>
      </c>
      <c r="M933" s="5">
        <f t="shared" si="42"/>
        <v>23.88</v>
      </c>
      <c r="N933" t="str">
        <f t="shared" si="43"/>
        <v>Arabica</v>
      </c>
      <c r="O933" t="str">
        <f t="shared" si="44"/>
        <v>Dark</v>
      </c>
      <c r="P933" t="e">
        <f ca="1">_xlfn.XLOOKUP(Orders[[#This Row],[Customer ID]],Customers!$A$1:$A$1001,Customers!$I$1:$I$1001,,0)</f>
        <v>#NAME?</v>
      </c>
    </row>
    <row r="934" spans="1:16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e">
        <f ca="1">_xlfn.XLOOKUP(C934,Customers!$A$1:$A$1001,Customers!$B$1:$B$1001,,0)</f>
        <v>#NAME?</v>
      </c>
      <c r="G934" s="2" t="e">
        <f ca="1">IF(_xlfn.XLOOKUP(C934,Customers!$A$1:$A$1001,Customers!$C$1:$C$1001,,0)=0,"",_xlfn.XLOOKUP(C934,Customers!$A$1:$A$1001,Customers!$C$1:$C$1001,,0))</f>
        <v>#NAME?</v>
      </c>
      <c r="H934" s="2" t="e">
        <f ca="1">_xlfn.XLOOKUP(C934,Customers!$A$1:$A$1001,Customers!$G$1:$G$1001,,0)</f>
        <v>#NAME?</v>
      </c>
      <c r="I934" t="str">
        <f>INDEX(Products!$A$1:$G$49,MATCH(Orders!$D934,Products!$A$1:$A$49,0),MATCH(Orders!I$1,Products!$A$1:$G$1,0))</f>
        <v>Exc</v>
      </c>
      <c r="J934" t="str">
        <f>INDEX(Products!$A$1:$G$49,MATCH(Orders!$D934,Products!$A$1:$A$49,0),MATCH(Orders!J$1,Products!$A$1:$G$1,0))</f>
        <v>M</v>
      </c>
      <c r="K934" s="4">
        <f>INDEX(Products!$A$1:$G$49,MATCH(Orders!$D934,Products!$A$1:$A$49,0),MATCH(Orders!K$1,Products!$A$1:$G$1,0))</f>
        <v>1</v>
      </c>
      <c r="L934" s="5">
        <f>INDEX(Products!$A$1:$G$49,MATCH(Orders!$D934,Products!$A$1:$A$49,0),MATCH(Orders!L$1,Products!$A$1:$G$1,0))</f>
        <v>13.75</v>
      </c>
      <c r="M934" s="5">
        <f t="shared" si="42"/>
        <v>55</v>
      </c>
      <c r="N934" t="str">
        <f t="shared" si="43"/>
        <v>Excelsa</v>
      </c>
      <c r="O934" t="str">
        <f t="shared" si="44"/>
        <v>Medium</v>
      </c>
      <c r="P934" t="e">
        <f ca="1">_xlfn.XLOOKUP(Orders[[#This Row],[Customer ID]],Customers!$A$1:$A$1001,Customers!$I$1:$I$1001,,0)</f>
        <v>#NAME?</v>
      </c>
    </row>
    <row r="935" spans="1:16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e">
        <f ca="1">_xlfn.XLOOKUP(C935,Customers!$A$1:$A$1001,Customers!$B$1:$B$1001,,0)</f>
        <v>#NAME?</v>
      </c>
      <c r="G935" s="2" t="e">
        <f ca="1">IF(_xlfn.XLOOKUP(C935,Customers!$A$1:$A$1001,Customers!$C$1:$C$1001,,0)=0,"",_xlfn.XLOOKUP(C935,Customers!$A$1:$A$1001,Customers!$C$1:$C$1001,,0))</f>
        <v>#NAME?</v>
      </c>
      <c r="H935" s="2" t="e">
        <f ca="1">_xlfn.XLOOKUP(C935,Customers!$A$1:$A$1001,Customers!$G$1:$G$1001,,0)</f>
        <v>#NAME?</v>
      </c>
      <c r="I935" t="str">
        <f>INDEX(Products!$A$1:$G$49,MATCH(Orders!$D935,Products!$A$1:$A$49,0),MATCH(Orders!I$1,Products!$A$1:$G$1,0))</f>
        <v>Rob</v>
      </c>
      <c r="J935" t="str">
        <f>INDEX(Products!$A$1:$G$49,MATCH(Orders!$D935,Products!$A$1:$A$49,0),MATCH(Orders!J$1,Products!$A$1:$G$1,0))</f>
        <v>D</v>
      </c>
      <c r="K935" s="4">
        <f>INDEX(Products!$A$1:$G$49,MATCH(Orders!$D935,Products!$A$1:$A$49,0),MATCH(Orders!K$1,Products!$A$1:$G$1,0))</f>
        <v>1</v>
      </c>
      <c r="L935" s="5">
        <f>INDEX(Products!$A$1:$G$49,MATCH(Orders!$D935,Products!$A$1:$A$49,0),MATCH(Orders!L$1,Products!$A$1:$G$1,0))</f>
        <v>8.9499999999999993</v>
      </c>
      <c r="M935" s="5">
        <f t="shared" si="42"/>
        <v>26.849999999999998</v>
      </c>
      <c r="N935" t="str">
        <f t="shared" si="43"/>
        <v>Robusta</v>
      </c>
      <c r="O935" t="str">
        <f t="shared" si="44"/>
        <v>Dark</v>
      </c>
      <c r="P935" t="e">
        <f ca="1">_xlfn.XLOOKUP(Orders[[#This Row],[Customer ID]],Customers!$A$1:$A$1001,Customers!$I$1:$I$1001,,0)</f>
        <v>#NAME?</v>
      </c>
    </row>
    <row r="936" spans="1:16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e">
        <f ca="1">_xlfn.XLOOKUP(C936,Customers!$A$1:$A$1001,Customers!$B$1:$B$1001,,0)</f>
        <v>#NAME?</v>
      </c>
      <c r="G936" s="2" t="e">
        <f ca="1">IF(_xlfn.XLOOKUP(C936,Customers!$A$1:$A$1001,Customers!$C$1:$C$1001,,0)=0,"",_xlfn.XLOOKUP(C936,Customers!$A$1:$A$1001,Customers!$C$1:$C$1001,,0))</f>
        <v>#NAME?</v>
      </c>
      <c r="H936" s="2" t="e">
        <f ca="1">_xlfn.XLOOKUP(C936,Customers!$A$1:$A$1001,Customers!$G$1:$G$1001,,0)</f>
        <v>#NAME?</v>
      </c>
      <c r="I936" t="str">
        <f>INDEX(Products!$A$1:$G$49,MATCH(Orders!$D936,Products!$A$1:$A$49,0),MATCH(Orders!I$1,Products!$A$1:$G$1,0))</f>
        <v>Rob</v>
      </c>
      <c r="J936" t="str">
        <f>INDEX(Products!$A$1:$G$49,MATCH(Orders!$D936,Products!$A$1:$A$49,0),MATCH(Orders!J$1,Products!$A$1:$G$1,0))</f>
        <v>M</v>
      </c>
      <c r="K936" s="4">
        <f>INDEX(Products!$A$1:$G$49,MATCH(Orders!$D936,Products!$A$1:$A$49,0),MATCH(Orders!K$1,Products!$A$1:$G$1,0))</f>
        <v>2.5</v>
      </c>
      <c r="L936" s="5">
        <f>INDEX(Products!$A$1:$G$49,MATCH(Orders!$D936,Products!$A$1:$A$49,0),MATCH(Orders!L$1,Products!$A$1:$G$1,0))</f>
        <v>22.884999999999998</v>
      </c>
      <c r="M936" s="5">
        <f t="shared" si="42"/>
        <v>114.42499999999998</v>
      </c>
      <c r="N936" t="str">
        <f t="shared" si="43"/>
        <v>Robusta</v>
      </c>
      <c r="O936" t="str">
        <f t="shared" si="44"/>
        <v>Medium</v>
      </c>
      <c r="P936" t="e">
        <f ca="1">_xlfn.XLOOKUP(Orders[[#This Row],[Customer ID]],Customers!$A$1:$A$1001,Customers!$I$1:$I$1001,,0)</f>
        <v>#NAME?</v>
      </c>
    </row>
    <row r="937" spans="1:16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e">
        <f ca="1">_xlfn.XLOOKUP(C937,Customers!$A$1:$A$1001,Customers!$B$1:$B$1001,,0)</f>
        <v>#NAME?</v>
      </c>
      <c r="G937" s="2" t="e">
        <f ca="1">IF(_xlfn.XLOOKUP(C937,Customers!$A$1:$A$1001,Customers!$C$1:$C$1001,,0)=0,"",_xlfn.XLOOKUP(C937,Customers!$A$1:$A$1001,Customers!$C$1:$C$1001,,0))</f>
        <v>#NAME?</v>
      </c>
      <c r="H937" s="2" t="e">
        <f ca="1">_xlfn.XLOOKUP(C937,Customers!$A$1:$A$1001,Customers!$G$1:$G$1001,,0)</f>
        <v>#NAME?</v>
      </c>
      <c r="I937" t="str">
        <f>INDEX(Products!$A$1:$G$49,MATCH(Orders!$D937,Products!$A$1:$A$49,0),MATCH(Orders!I$1,Products!$A$1:$G$1,0))</f>
        <v>Ara</v>
      </c>
      <c r="J937" t="str">
        <f>INDEX(Products!$A$1:$G$49,MATCH(Orders!$D937,Products!$A$1:$A$49,0),MATCH(Orders!J$1,Products!$A$1:$G$1,0))</f>
        <v>M</v>
      </c>
      <c r="K937" s="4">
        <f>INDEX(Products!$A$1:$G$49,MATCH(Orders!$D937,Products!$A$1:$A$49,0),MATCH(Orders!K$1,Products!$A$1:$G$1,0))</f>
        <v>2.5</v>
      </c>
      <c r="L937" s="5">
        <f>INDEX(Products!$A$1:$G$49,MATCH(Orders!$D937,Products!$A$1:$A$49,0),MATCH(Orders!L$1,Products!$A$1:$G$1,0))</f>
        <v>25.874999999999996</v>
      </c>
      <c r="M937" s="5">
        <f t="shared" si="42"/>
        <v>155.24999999999997</v>
      </c>
      <c r="N937" t="str">
        <f t="shared" si="43"/>
        <v>Arabica</v>
      </c>
      <c r="O937" t="str">
        <f t="shared" si="44"/>
        <v>Medium</v>
      </c>
      <c r="P937" t="e">
        <f ca="1">_xlfn.XLOOKUP(Orders[[#This Row],[Customer ID]],Customers!$A$1:$A$1001,Customers!$I$1:$I$1001,,0)</f>
        <v>#NAME?</v>
      </c>
    </row>
    <row r="938" spans="1:16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e">
        <f ca="1">_xlfn.XLOOKUP(C938,Customers!$A$1:$A$1001,Customers!$B$1:$B$1001,,0)</f>
        <v>#NAME?</v>
      </c>
      <c r="G938" s="2" t="e">
        <f ca="1">IF(_xlfn.XLOOKUP(C938,Customers!$A$1:$A$1001,Customers!$C$1:$C$1001,,0)=0,"",_xlfn.XLOOKUP(C938,Customers!$A$1:$A$1001,Customers!$C$1:$C$1001,,0))</f>
        <v>#NAME?</v>
      </c>
      <c r="H938" s="2" t="e">
        <f ca="1">_xlfn.XLOOKUP(C938,Customers!$A$1:$A$1001,Customers!$G$1:$G$1001,,0)</f>
        <v>#NAME?</v>
      </c>
      <c r="I938" t="str">
        <f>INDEX(Products!$A$1:$G$49,MATCH(Orders!$D938,Products!$A$1:$A$49,0),MATCH(Orders!I$1,Products!$A$1:$G$1,0))</f>
        <v>Lib</v>
      </c>
      <c r="J938" t="str">
        <f>INDEX(Products!$A$1:$G$49,MATCH(Orders!$D938,Products!$A$1:$A$49,0),MATCH(Orders!J$1,Products!$A$1:$G$1,0))</f>
        <v>D</v>
      </c>
      <c r="K938" s="4">
        <f>INDEX(Products!$A$1:$G$49,MATCH(Orders!$D938,Products!$A$1:$A$49,0),MATCH(Orders!K$1,Products!$A$1:$G$1,0))</f>
        <v>0.5</v>
      </c>
      <c r="L938" s="5">
        <f>INDEX(Products!$A$1:$G$49,MATCH(Orders!$D938,Products!$A$1:$A$49,0),MATCH(Orders!L$1,Products!$A$1:$G$1,0))</f>
        <v>7.77</v>
      </c>
      <c r="M938" s="5">
        <f t="shared" si="42"/>
        <v>23.31</v>
      </c>
      <c r="N938" t="str">
        <f t="shared" si="43"/>
        <v>Liberica</v>
      </c>
      <c r="O938" t="str">
        <f t="shared" si="44"/>
        <v>Dark</v>
      </c>
      <c r="P938" t="e">
        <f ca="1">_xlfn.XLOOKUP(Orders[[#This Row],[Customer ID]],Customers!$A$1:$A$1001,Customers!$I$1:$I$1001,,0)</f>
        <v>#NAME?</v>
      </c>
    </row>
    <row r="939" spans="1:16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e">
        <f ca="1">_xlfn.XLOOKUP(C939,Customers!$A$1:$A$1001,Customers!$B$1:$B$1001,,0)</f>
        <v>#NAME?</v>
      </c>
      <c r="G939" s="2" t="e">
        <f ca="1">IF(_xlfn.XLOOKUP(C939,Customers!$A$1:$A$1001,Customers!$C$1:$C$1001,,0)=0,"",_xlfn.XLOOKUP(C939,Customers!$A$1:$A$1001,Customers!$C$1:$C$1001,,0))</f>
        <v>#NAME?</v>
      </c>
      <c r="H939" s="2" t="e">
        <f ca="1">_xlfn.XLOOKUP(C939,Customers!$A$1:$A$1001,Customers!$G$1:$G$1001,,0)</f>
        <v>#NAME?</v>
      </c>
      <c r="I939" t="str">
        <f>INDEX(Products!$A$1:$G$49,MATCH(Orders!$D939,Products!$A$1:$A$49,0),MATCH(Orders!I$1,Products!$A$1:$G$1,0))</f>
        <v>Rob</v>
      </c>
      <c r="J939" t="str">
        <f>INDEX(Products!$A$1:$G$49,MATCH(Orders!$D939,Products!$A$1:$A$49,0),MATCH(Orders!J$1,Products!$A$1:$G$1,0))</f>
        <v>M</v>
      </c>
      <c r="K939" s="4">
        <f>INDEX(Products!$A$1:$G$49,MATCH(Orders!$D939,Products!$A$1:$A$49,0),MATCH(Orders!K$1,Products!$A$1:$G$1,0))</f>
        <v>2.5</v>
      </c>
      <c r="L939" s="5">
        <f>INDEX(Products!$A$1:$G$49,MATCH(Orders!$D939,Products!$A$1:$A$49,0),MATCH(Orders!L$1,Products!$A$1:$G$1,0))</f>
        <v>22.884999999999998</v>
      </c>
      <c r="M939" s="5">
        <f t="shared" si="42"/>
        <v>91.539999999999992</v>
      </c>
      <c r="N939" t="str">
        <f t="shared" si="43"/>
        <v>Robusta</v>
      </c>
      <c r="O939" t="str">
        <f t="shared" si="44"/>
        <v>Medium</v>
      </c>
      <c r="P939" t="e">
        <f ca="1">_xlfn.XLOOKUP(Orders[[#This Row],[Customer ID]],Customers!$A$1:$A$1001,Customers!$I$1:$I$1001,,0)</f>
        <v>#NAME?</v>
      </c>
    </row>
    <row r="940" spans="1:16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e">
        <f ca="1">_xlfn.XLOOKUP(C940,Customers!$A$1:$A$1001,Customers!$B$1:$B$1001,,0)</f>
        <v>#NAME?</v>
      </c>
      <c r="G940" s="2" t="e">
        <f ca="1">IF(_xlfn.XLOOKUP(C940,Customers!$A$1:$A$1001,Customers!$C$1:$C$1001,,0)=0,"",_xlfn.XLOOKUP(C940,Customers!$A$1:$A$1001,Customers!$C$1:$C$1001,,0))</f>
        <v>#NAME?</v>
      </c>
      <c r="H940" s="2" t="e">
        <f ca="1">_xlfn.XLOOKUP(C940,Customers!$A$1:$A$1001,Customers!$G$1:$G$1001,,0)</f>
        <v>#NAME?</v>
      </c>
      <c r="I940" t="str">
        <f>INDEX(Products!$A$1:$G$49,MATCH(Orders!$D940,Products!$A$1:$A$49,0),MATCH(Orders!I$1,Products!$A$1:$G$1,0))</f>
        <v>Exc</v>
      </c>
      <c r="J940" t="str">
        <f>INDEX(Products!$A$1:$G$49,MATCH(Orders!$D940,Products!$A$1:$A$49,0),MATCH(Orders!J$1,Products!$A$1:$G$1,0))</f>
        <v>L</v>
      </c>
      <c r="K940" s="4">
        <f>INDEX(Products!$A$1:$G$49,MATCH(Orders!$D940,Products!$A$1:$A$49,0),MATCH(Orders!K$1,Products!$A$1:$G$1,0))</f>
        <v>1</v>
      </c>
      <c r="L940" s="5">
        <f>INDEX(Products!$A$1:$G$49,MATCH(Orders!$D940,Products!$A$1:$A$49,0),MATCH(Orders!L$1,Products!$A$1:$G$1,0))</f>
        <v>14.85</v>
      </c>
      <c r="M940" s="5">
        <f t="shared" si="42"/>
        <v>74.25</v>
      </c>
      <c r="N940" t="str">
        <f t="shared" si="43"/>
        <v>Excelsa</v>
      </c>
      <c r="O940" t="str">
        <f t="shared" si="44"/>
        <v>Light</v>
      </c>
      <c r="P940" t="e">
        <f ca="1">_xlfn.XLOOKUP(Orders[[#This Row],[Customer ID]],Customers!$A$1:$A$1001,Customers!$I$1:$I$1001,,0)</f>
        <v>#NAME?</v>
      </c>
    </row>
    <row r="941" spans="1:16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e">
        <f ca="1">_xlfn.XLOOKUP(C941,Customers!$A$1:$A$1001,Customers!$B$1:$B$1001,,0)</f>
        <v>#NAME?</v>
      </c>
      <c r="G941" s="2" t="e">
        <f ca="1">IF(_xlfn.XLOOKUP(C941,Customers!$A$1:$A$1001,Customers!$C$1:$C$1001,,0)=0,"",_xlfn.XLOOKUP(C941,Customers!$A$1:$A$1001,Customers!$C$1:$C$1001,,0))</f>
        <v>#NAME?</v>
      </c>
      <c r="H941" s="2" t="e">
        <f ca="1">_xlfn.XLOOKUP(C941,Customers!$A$1:$A$1001,Customers!$G$1:$G$1001,,0)</f>
        <v>#NAME?</v>
      </c>
      <c r="I941" t="str">
        <f>INDEX(Products!$A$1:$G$49,MATCH(Orders!$D941,Products!$A$1:$A$49,0),MATCH(Orders!I$1,Products!$A$1:$G$1,0))</f>
        <v>Lib</v>
      </c>
      <c r="J941" t="str">
        <f>INDEX(Products!$A$1:$G$49,MATCH(Orders!$D941,Products!$A$1:$A$49,0),MATCH(Orders!J$1,Products!$A$1:$G$1,0))</f>
        <v>L</v>
      </c>
      <c r="K941" s="4">
        <f>INDEX(Products!$A$1:$G$49,MATCH(Orders!$D941,Products!$A$1:$A$49,0),MATCH(Orders!K$1,Products!$A$1:$G$1,0))</f>
        <v>0.2</v>
      </c>
      <c r="L941" s="5">
        <f>INDEX(Products!$A$1:$G$49,MATCH(Orders!$D941,Products!$A$1:$A$49,0),MATCH(Orders!L$1,Products!$A$1:$G$1,0))</f>
        <v>4.7549999999999999</v>
      </c>
      <c r="M941" s="5">
        <f t="shared" si="42"/>
        <v>28.53</v>
      </c>
      <c r="N941" t="str">
        <f t="shared" si="43"/>
        <v>Liberica</v>
      </c>
      <c r="O941" t="str">
        <f t="shared" si="44"/>
        <v>Light</v>
      </c>
      <c r="P941" t="e">
        <f ca="1">_xlfn.XLOOKUP(Orders[[#This Row],[Customer ID]],Customers!$A$1:$A$1001,Customers!$I$1:$I$1001,,0)</f>
        <v>#NAME?</v>
      </c>
    </row>
    <row r="942" spans="1:16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e">
        <f ca="1">_xlfn.XLOOKUP(C942,Customers!$A$1:$A$1001,Customers!$B$1:$B$1001,,0)</f>
        <v>#NAME?</v>
      </c>
      <c r="G942" s="2" t="e">
        <f ca="1">IF(_xlfn.XLOOKUP(C942,Customers!$A$1:$A$1001,Customers!$C$1:$C$1001,,0)=0,"",_xlfn.XLOOKUP(C942,Customers!$A$1:$A$1001,Customers!$C$1:$C$1001,,0))</f>
        <v>#NAME?</v>
      </c>
      <c r="H942" s="2" t="e">
        <f ca="1">_xlfn.XLOOKUP(C942,Customers!$A$1:$A$1001,Customers!$G$1:$G$1001,,0)</f>
        <v>#NAME?</v>
      </c>
      <c r="I942" t="str">
        <f>INDEX(Products!$A$1:$G$49,MATCH(Orders!$D942,Products!$A$1:$A$49,0),MATCH(Orders!I$1,Products!$A$1:$G$1,0))</f>
        <v>Rob</v>
      </c>
      <c r="J942" t="str">
        <f>INDEX(Products!$A$1:$G$49,MATCH(Orders!$D942,Products!$A$1:$A$49,0),MATCH(Orders!J$1,Products!$A$1:$G$1,0))</f>
        <v>L</v>
      </c>
      <c r="K942" s="4">
        <f>INDEX(Products!$A$1:$G$49,MATCH(Orders!$D942,Products!$A$1:$A$49,0),MATCH(Orders!K$1,Products!$A$1:$G$1,0))</f>
        <v>0.5</v>
      </c>
      <c r="L942" s="5">
        <f>INDEX(Products!$A$1:$G$49,MATCH(Orders!$D942,Products!$A$1:$A$49,0),MATCH(Orders!L$1,Products!$A$1:$G$1,0))</f>
        <v>7.169999999999999</v>
      </c>
      <c r="M942" s="5">
        <f t="shared" si="42"/>
        <v>14.339999999999998</v>
      </c>
      <c r="N942" t="str">
        <f t="shared" si="43"/>
        <v>Robusta</v>
      </c>
      <c r="O942" t="str">
        <f t="shared" si="44"/>
        <v>Light</v>
      </c>
      <c r="P942" t="e">
        <f ca="1">_xlfn.XLOOKUP(Orders[[#This Row],[Customer ID]],Customers!$A$1:$A$1001,Customers!$I$1:$I$1001,,0)</f>
        <v>#NAME?</v>
      </c>
    </row>
    <row r="943" spans="1:16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e">
        <f ca="1">_xlfn.XLOOKUP(C943,Customers!$A$1:$A$1001,Customers!$B$1:$B$1001,,0)</f>
        <v>#NAME?</v>
      </c>
      <c r="G943" s="2" t="e">
        <f ca="1">IF(_xlfn.XLOOKUP(C943,Customers!$A$1:$A$1001,Customers!$C$1:$C$1001,,0)=0,"",_xlfn.XLOOKUP(C943,Customers!$A$1:$A$1001,Customers!$C$1:$C$1001,,0))</f>
        <v>#NAME?</v>
      </c>
      <c r="H943" s="2" t="e">
        <f ca="1">_xlfn.XLOOKUP(C943,Customers!$A$1:$A$1001,Customers!$G$1:$G$1001,,0)</f>
        <v>#NAME?</v>
      </c>
      <c r="I943" t="str">
        <f>INDEX(Products!$A$1:$G$49,MATCH(Orders!$D943,Products!$A$1:$A$49,0),MATCH(Orders!I$1,Products!$A$1:$G$1,0))</f>
        <v>Ara</v>
      </c>
      <c r="J943" t="str">
        <f>INDEX(Products!$A$1:$G$49,MATCH(Orders!$D943,Products!$A$1:$A$49,0),MATCH(Orders!J$1,Products!$A$1:$G$1,0))</f>
        <v>L</v>
      </c>
      <c r="K943" s="4">
        <f>INDEX(Products!$A$1:$G$49,MATCH(Orders!$D943,Products!$A$1:$A$49,0),MATCH(Orders!K$1,Products!$A$1:$G$1,0))</f>
        <v>0.5</v>
      </c>
      <c r="L943" s="5">
        <f>INDEX(Products!$A$1:$G$49,MATCH(Orders!$D943,Products!$A$1:$A$49,0),MATCH(Orders!L$1,Products!$A$1:$G$1,0))</f>
        <v>7.77</v>
      </c>
      <c r="M943" s="5">
        <f t="shared" si="42"/>
        <v>15.54</v>
      </c>
      <c r="N943" t="str">
        <f t="shared" si="43"/>
        <v>Arabica</v>
      </c>
      <c r="O943" t="str">
        <f t="shared" si="44"/>
        <v>Light</v>
      </c>
      <c r="P943" t="e">
        <f ca="1">_xlfn.XLOOKUP(Orders[[#This Row],[Customer ID]],Customers!$A$1:$A$1001,Customers!$I$1:$I$1001,,0)</f>
        <v>#NAME?</v>
      </c>
    </row>
    <row r="944" spans="1:16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e">
        <f ca="1">_xlfn.XLOOKUP(C944,Customers!$A$1:$A$1001,Customers!$B$1:$B$1001,,0)</f>
        <v>#NAME?</v>
      </c>
      <c r="G944" s="2" t="e">
        <f ca="1">IF(_xlfn.XLOOKUP(C944,Customers!$A$1:$A$1001,Customers!$C$1:$C$1001,,0)=0,"",_xlfn.XLOOKUP(C944,Customers!$A$1:$A$1001,Customers!$C$1:$C$1001,,0))</f>
        <v>#NAME?</v>
      </c>
      <c r="H944" s="2" t="e">
        <f ca="1">_xlfn.XLOOKUP(C944,Customers!$A$1:$A$1001,Customers!$G$1:$G$1001,,0)</f>
        <v>#NAME?</v>
      </c>
      <c r="I944" t="str">
        <f>INDEX(Products!$A$1:$G$49,MATCH(Orders!$D944,Products!$A$1:$A$49,0),MATCH(Orders!I$1,Products!$A$1:$G$1,0))</f>
        <v>Rob</v>
      </c>
      <c r="J944" t="str">
        <f>INDEX(Products!$A$1:$G$49,MATCH(Orders!$D944,Products!$A$1:$A$49,0),MATCH(Orders!J$1,Products!$A$1:$G$1,0))</f>
        <v>L</v>
      </c>
      <c r="K944" s="4">
        <f>INDEX(Products!$A$1:$G$49,MATCH(Orders!$D944,Products!$A$1:$A$49,0),MATCH(Orders!K$1,Products!$A$1:$G$1,0))</f>
        <v>1</v>
      </c>
      <c r="L944" s="5">
        <f>INDEX(Products!$A$1:$G$49,MATCH(Orders!$D944,Products!$A$1:$A$49,0),MATCH(Orders!L$1,Products!$A$1:$G$1,0))</f>
        <v>11.95</v>
      </c>
      <c r="M944" s="5">
        <f t="shared" si="42"/>
        <v>35.849999999999994</v>
      </c>
      <c r="N944" t="str">
        <f t="shared" si="43"/>
        <v>Robusta</v>
      </c>
      <c r="O944" t="str">
        <f t="shared" si="44"/>
        <v>Light</v>
      </c>
      <c r="P944" t="e">
        <f ca="1">_xlfn.XLOOKUP(Orders[[#This Row],[Customer ID]],Customers!$A$1:$A$1001,Customers!$I$1:$I$1001,,0)</f>
        <v>#NAME?</v>
      </c>
    </row>
    <row r="945" spans="1:16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e">
        <f ca="1">_xlfn.XLOOKUP(C945,Customers!$A$1:$A$1001,Customers!$B$1:$B$1001,,0)</f>
        <v>#NAME?</v>
      </c>
      <c r="G945" s="2" t="e">
        <f ca="1">IF(_xlfn.XLOOKUP(C945,Customers!$A$1:$A$1001,Customers!$C$1:$C$1001,,0)=0,"",_xlfn.XLOOKUP(C945,Customers!$A$1:$A$1001,Customers!$C$1:$C$1001,,0))</f>
        <v>#NAME?</v>
      </c>
      <c r="H945" s="2" t="e">
        <f ca="1">_xlfn.XLOOKUP(C945,Customers!$A$1:$A$1001,Customers!$G$1:$G$1001,,0)</f>
        <v>#NAME?</v>
      </c>
      <c r="I945" t="str">
        <f>INDEX(Products!$A$1:$G$49,MATCH(Orders!$D945,Products!$A$1:$A$49,0),MATCH(Orders!I$1,Products!$A$1:$G$1,0))</f>
        <v>Ara</v>
      </c>
      <c r="J945" t="str">
        <f>INDEX(Products!$A$1:$G$49,MATCH(Orders!$D945,Products!$A$1:$A$49,0),MATCH(Orders!J$1,Products!$A$1:$G$1,0))</f>
        <v>L</v>
      </c>
      <c r="K945" s="4">
        <f>INDEX(Products!$A$1:$G$49,MATCH(Orders!$D945,Products!$A$1:$A$49,0),MATCH(Orders!K$1,Products!$A$1:$G$1,0))</f>
        <v>0.5</v>
      </c>
      <c r="L945" s="5">
        <f>INDEX(Products!$A$1:$G$49,MATCH(Orders!$D945,Products!$A$1:$A$49,0),MATCH(Orders!L$1,Products!$A$1:$G$1,0))</f>
        <v>7.77</v>
      </c>
      <c r="M945" s="5">
        <f t="shared" si="42"/>
        <v>46.62</v>
      </c>
      <c r="N945" t="str">
        <f t="shared" si="43"/>
        <v>Arabica</v>
      </c>
      <c r="O945" t="str">
        <f t="shared" si="44"/>
        <v>Light</v>
      </c>
      <c r="P945" t="e">
        <f ca="1">_xlfn.XLOOKUP(Orders[[#This Row],[Customer ID]],Customers!$A$1:$A$1001,Customers!$I$1:$I$1001,,0)</f>
        <v>#NAME?</v>
      </c>
    </row>
    <row r="946" spans="1:16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e">
        <f ca="1">_xlfn.XLOOKUP(C946,Customers!$A$1:$A$1001,Customers!$B$1:$B$1001,,0)</f>
        <v>#NAME?</v>
      </c>
      <c r="G946" s="2" t="e">
        <f ca="1">IF(_xlfn.XLOOKUP(C946,Customers!$A$1:$A$1001,Customers!$C$1:$C$1001,,0)=0,"",_xlfn.XLOOKUP(C946,Customers!$A$1:$A$1001,Customers!$C$1:$C$1001,,0))</f>
        <v>#NAME?</v>
      </c>
      <c r="H946" s="2" t="e">
        <f ca="1">_xlfn.XLOOKUP(C946,Customers!$A$1:$A$1001,Customers!$G$1:$G$1001,,0)</f>
        <v>#NAME?</v>
      </c>
      <c r="I946" t="str">
        <f>INDEX(Products!$A$1:$G$49,MATCH(Orders!$D946,Products!$A$1:$A$49,0),MATCH(Orders!I$1,Products!$A$1:$G$1,0))</f>
        <v>Rob</v>
      </c>
      <c r="J946" t="str">
        <f>INDEX(Products!$A$1:$G$49,MATCH(Orders!$D946,Products!$A$1:$A$49,0),MATCH(Orders!J$1,Products!$A$1:$G$1,0))</f>
        <v>L</v>
      </c>
      <c r="K946" s="4">
        <f>INDEX(Products!$A$1:$G$49,MATCH(Orders!$D946,Products!$A$1:$A$49,0),MATCH(Orders!K$1,Products!$A$1:$G$1,0))</f>
        <v>0.5</v>
      </c>
      <c r="L946" s="5">
        <f>INDEX(Products!$A$1:$G$49,MATCH(Orders!$D946,Products!$A$1:$A$49,0),MATCH(Orders!L$1,Products!$A$1:$G$1,0))</f>
        <v>7.169999999999999</v>
      </c>
      <c r="M946" s="5">
        <f t="shared" si="42"/>
        <v>35.849999999999994</v>
      </c>
      <c r="N946" t="str">
        <f t="shared" si="43"/>
        <v>Robusta</v>
      </c>
      <c r="O946" t="str">
        <f t="shared" si="44"/>
        <v>Light</v>
      </c>
      <c r="P946" t="e">
        <f ca="1">_xlfn.XLOOKUP(Orders[[#This Row],[Customer ID]],Customers!$A$1:$A$1001,Customers!$I$1:$I$1001,,0)</f>
        <v>#NAME?</v>
      </c>
    </row>
    <row r="947" spans="1:16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e">
        <f ca="1">_xlfn.XLOOKUP(C947,Customers!$A$1:$A$1001,Customers!$B$1:$B$1001,,0)</f>
        <v>#NAME?</v>
      </c>
      <c r="G947" s="2" t="e">
        <f ca="1">IF(_xlfn.XLOOKUP(C947,Customers!$A$1:$A$1001,Customers!$C$1:$C$1001,,0)=0,"",_xlfn.XLOOKUP(C947,Customers!$A$1:$A$1001,Customers!$C$1:$C$1001,,0))</f>
        <v>#NAME?</v>
      </c>
      <c r="H947" s="2" t="e">
        <f ca="1">_xlfn.XLOOKUP(C947,Customers!$A$1:$A$1001,Customers!$G$1:$G$1001,,0)</f>
        <v>#NAME?</v>
      </c>
      <c r="I947" t="str">
        <f>INDEX(Products!$A$1:$G$49,MATCH(Orders!$D947,Products!$A$1:$A$49,0),MATCH(Orders!I$1,Products!$A$1:$G$1,0))</f>
        <v>Lib</v>
      </c>
      <c r="J947" t="str">
        <f>INDEX(Products!$A$1:$G$49,MATCH(Orders!$D947,Products!$A$1:$A$49,0),MATCH(Orders!J$1,Products!$A$1:$G$1,0))</f>
        <v>D</v>
      </c>
      <c r="K947" s="4">
        <f>INDEX(Products!$A$1:$G$49,MATCH(Orders!$D947,Products!$A$1:$A$49,0),MATCH(Orders!K$1,Products!$A$1:$G$1,0))</f>
        <v>2.5</v>
      </c>
      <c r="L947" s="5">
        <f>INDEX(Products!$A$1:$G$49,MATCH(Orders!$D947,Products!$A$1:$A$49,0),MATCH(Orders!L$1,Products!$A$1:$G$1,0))</f>
        <v>29.784999999999997</v>
      </c>
      <c r="M947" s="5">
        <f t="shared" si="42"/>
        <v>119.13999999999999</v>
      </c>
      <c r="N947" t="str">
        <f t="shared" si="43"/>
        <v>Liberica</v>
      </c>
      <c r="O947" t="str">
        <f t="shared" si="44"/>
        <v>Dark</v>
      </c>
      <c r="P947" t="e">
        <f ca="1">_xlfn.XLOOKUP(Orders[[#This Row],[Customer ID]],Customers!$A$1:$A$1001,Customers!$I$1:$I$1001,,0)</f>
        <v>#NAME?</v>
      </c>
    </row>
    <row r="948" spans="1:16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e">
        <f ca="1">_xlfn.XLOOKUP(C948,Customers!$A$1:$A$1001,Customers!$B$1:$B$1001,,0)</f>
        <v>#NAME?</v>
      </c>
      <c r="G948" s="2" t="e">
        <f ca="1">IF(_xlfn.XLOOKUP(C948,Customers!$A$1:$A$1001,Customers!$C$1:$C$1001,,0)=0,"",_xlfn.XLOOKUP(C948,Customers!$A$1:$A$1001,Customers!$C$1:$C$1001,,0))</f>
        <v>#NAME?</v>
      </c>
      <c r="H948" s="2" t="e">
        <f ca="1">_xlfn.XLOOKUP(C948,Customers!$A$1:$A$1001,Customers!$G$1:$G$1001,,0)</f>
        <v>#NAME?</v>
      </c>
      <c r="I948" t="str">
        <f>INDEX(Products!$A$1:$G$49,MATCH(Orders!$D948,Products!$A$1:$A$49,0),MATCH(Orders!I$1,Products!$A$1:$G$1,0))</f>
        <v>Lib</v>
      </c>
      <c r="J948" t="str">
        <f>INDEX(Products!$A$1:$G$49,MATCH(Orders!$D948,Products!$A$1:$A$49,0),MATCH(Orders!J$1,Products!$A$1:$G$1,0))</f>
        <v>D</v>
      </c>
      <c r="K948" s="4">
        <f>INDEX(Products!$A$1:$G$49,MATCH(Orders!$D948,Products!$A$1:$A$49,0),MATCH(Orders!K$1,Products!$A$1:$G$1,0))</f>
        <v>0.5</v>
      </c>
      <c r="L948" s="5">
        <f>INDEX(Products!$A$1:$G$49,MATCH(Orders!$D948,Products!$A$1:$A$49,0),MATCH(Orders!L$1,Products!$A$1:$G$1,0))</f>
        <v>7.77</v>
      </c>
      <c r="M948" s="5">
        <f t="shared" si="42"/>
        <v>23.31</v>
      </c>
      <c r="N948" t="str">
        <f t="shared" si="43"/>
        <v>Liberica</v>
      </c>
      <c r="O948" t="str">
        <f t="shared" si="44"/>
        <v>Dark</v>
      </c>
      <c r="P948" t="e">
        <f ca="1">_xlfn.XLOOKUP(Orders[[#This Row],[Customer ID]],Customers!$A$1:$A$1001,Customers!$I$1:$I$1001,,0)</f>
        <v>#NAME?</v>
      </c>
    </row>
    <row r="949" spans="1:16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e">
        <f ca="1">_xlfn.XLOOKUP(C949,Customers!$A$1:$A$1001,Customers!$B$1:$B$1001,,0)</f>
        <v>#NAME?</v>
      </c>
      <c r="G949" s="2" t="e">
        <f ca="1">IF(_xlfn.XLOOKUP(C949,Customers!$A$1:$A$1001,Customers!$C$1:$C$1001,,0)=0,"",_xlfn.XLOOKUP(C949,Customers!$A$1:$A$1001,Customers!$C$1:$C$1001,,0))</f>
        <v>#NAME?</v>
      </c>
      <c r="H949" s="2" t="e">
        <f ca="1">_xlfn.XLOOKUP(C949,Customers!$A$1:$A$1001,Customers!$G$1:$G$1001,,0)</f>
        <v>#NAME?</v>
      </c>
      <c r="I949" t="str">
        <f>INDEX(Products!$A$1:$G$49,MATCH(Orders!$D949,Products!$A$1:$A$49,0),MATCH(Orders!I$1,Products!$A$1:$G$1,0))</f>
        <v>Ara</v>
      </c>
      <c r="J949" t="str">
        <f>INDEX(Products!$A$1:$G$49,MATCH(Orders!$D949,Products!$A$1:$A$49,0),MATCH(Orders!J$1,Products!$A$1:$G$1,0))</f>
        <v>M</v>
      </c>
      <c r="K949" s="4">
        <f>INDEX(Products!$A$1:$G$49,MATCH(Orders!$D949,Products!$A$1:$A$49,0),MATCH(Orders!K$1,Products!$A$1:$G$1,0))</f>
        <v>1</v>
      </c>
      <c r="L949" s="5">
        <f>INDEX(Products!$A$1:$G$49,MATCH(Orders!$D949,Products!$A$1:$A$49,0),MATCH(Orders!L$1,Products!$A$1:$G$1,0))</f>
        <v>11.25</v>
      </c>
      <c r="M949" s="5">
        <f t="shared" si="42"/>
        <v>11.25</v>
      </c>
      <c r="N949" t="str">
        <f t="shared" si="43"/>
        <v>Arabica</v>
      </c>
      <c r="O949" t="str">
        <f t="shared" si="44"/>
        <v>Medium</v>
      </c>
      <c r="P949" t="e">
        <f ca="1">_xlfn.XLOOKUP(Orders[[#This Row],[Customer ID]],Customers!$A$1:$A$1001,Customers!$I$1:$I$1001,,0)</f>
        <v>#NAME?</v>
      </c>
    </row>
    <row r="950" spans="1:16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e">
        <f ca="1">_xlfn.XLOOKUP(C950,Customers!$A$1:$A$1001,Customers!$B$1:$B$1001,,0)</f>
        <v>#NAME?</v>
      </c>
      <c r="G950" s="2" t="e">
        <f ca="1">IF(_xlfn.XLOOKUP(C950,Customers!$A$1:$A$1001,Customers!$C$1:$C$1001,,0)=0,"",_xlfn.XLOOKUP(C950,Customers!$A$1:$A$1001,Customers!$C$1:$C$1001,,0))</f>
        <v>#NAME?</v>
      </c>
      <c r="H950" s="2" t="e">
        <f ca="1">_xlfn.XLOOKUP(C950,Customers!$A$1:$A$1001,Customers!$G$1:$G$1001,,0)</f>
        <v>#NAME?</v>
      </c>
      <c r="I950" t="str">
        <f>INDEX(Products!$A$1:$G$49,MATCH(Orders!$D950,Products!$A$1:$A$49,0),MATCH(Orders!I$1,Products!$A$1:$G$1,0))</f>
        <v>Exc</v>
      </c>
      <c r="J950" t="str">
        <f>INDEX(Products!$A$1:$G$49,MATCH(Orders!$D950,Products!$A$1:$A$49,0),MATCH(Orders!J$1,Products!$A$1:$G$1,0))</f>
        <v>D</v>
      </c>
      <c r="K950" s="4">
        <f>INDEX(Products!$A$1:$G$49,MATCH(Orders!$D950,Products!$A$1:$A$49,0),MATCH(Orders!K$1,Products!$A$1:$G$1,0))</f>
        <v>2.5</v>
      </c>
      <c r="L950" s="5">
        <f>INDEX(Products!$A$1:$G$49,MATCH(Orders!$D950,Products!$A$1:$A$49,0),MATCH(Orders!L$1,Products!$A$1:$G$1,0))</f>
        <v>27.945</v>
      </c>
      <c r="M950" s="5">
        <f t="shared" si="42"/>
        <v>83.835000000000008</v>
      </c>
      <c r="N950" t="str">
        <f t="shared" si="43"/>
        <v>Excelsa</v>
      </c>
      <c r="O950" t="str">
        <f t="shared" si="44"/>
        <v>Dark</v>
      </c>
      <c r="P950" t="e">
        <f ca="1">_xlfn.XLOOKUP(Orders[[#This Row],[Customer ID]],Customers!$A$1:$A$1001,Customers!$I$1:$I$1001,,0)</f>
        <v>#NAME?</v>
      </c>
    </row>
    <row r="951" spans="1:16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e">
        <f ca="1">_xlfn.XLOOKUP(C951,Customers!$A$1:$A$1001,Customers!$B$1:$B$1001,,0)</f>
        <v>#NAME?</v>
      </c>
      <c r="G951" s="2" t="e">
        <f ca="1">IF(_xlfn.XLOOKUP(C951,Customers!$A$1:$A$1001,Customers!$C$1:$C$1001,,0)=0,"",_xlfn.XLOOKUP(C951,Customers!$A$1:$A$1001,Customers!$C$1:$C$1001,,0))</f>
        <v>#NAME?</v>
      </c>
      <c r="H951" s="2" t="e">
        <f ca="1">_xlfn.XLOOKUP(C951,Customers!$A$1:$A$1001,Customers!$G$1:$G$1001,,0)</f>
        <v>#NAME?</v>
      </c>
      <c r="I951" t="str">
        <f>INDEX(Products!$A$1:$G$49,MATCH(Orders!$D951,Products!$A$1:$A$49,0),MATCH(Orders!I$1,Products!$A$1:$G$1,0))</f>
        <v>Rob</v>
      </c>
      <c r="J951" t="str">
        <f>INDEX(Products!$A$1:$G$49,MATCH(Orders!$D951,Products!$A$1:$A$49,0),MATCH(Orders!J$1,Products!$A$1:$G$1,0))</f>
        <v>L</v>
      </c>
      <c r="K951" s="4">
        <f>INDEX(Products!$A$1:$G$49,MATCH(Orders!$D951,Products!$A$1:$A$49,0),MATCH(Orders!K$1,Products!$A$1:$G$1,0))</f>
        <v>2.5</v>
      </c>
      <c r="L951" s="5">
        <f>INDEX(Products!$A$1:$G$49,MATCH(Orders!$D951,Products!$A$1:$A$49,0),MATCH(Orders!L$1,Products!$A$1:$G$1,0))</f>
        <v>27.484999999999996</v>
      </c>
      <c r="M951" s="5">
        <f t="shared" si="42"/>
        <v>109.93999999999998</v>
      </c>
      <c r="N951" t="str">
        <f t="shared" si="43"/>
        <v>Robusta</v>
      </c>
      <c r="O951" t="str">
        <f t="shared" si="44"/>
        <v>Light</v>
      </c>
      <c r="P951" t="e">
        <f ca="1">_xlfn.XLOOKUP(Orders[[#This Row],[Customer ID]],Customers!$A$1:$A$1001,Customers!$I$1:$I$1001,,0)</f>
        <v>#NAME?</v>
      </c>
    </row>
    <row r="952" spans="1:16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e">
        <f ca="1">_xlfn.XLOOKUP(C952,Customers!$A$1:$A$1001,Customers!$B$1:$B$1001,,0)</f>
        <v>#NAME?</v>
      </c>
      <c r="G952" s="2" t="e">
        <f ca="1">IF(_xlfn.XLOOKUP(C952,Customers!$A$1:$A$1001,Customers!$C$1:$C$1001,,0)=0,"",_xlfn.XLOOKUP(C952,Customers!$A$1:$A$1001,Customers!$C$1:$C$1001,,0))</f>
        <v>#NAME?</v>
      </c>
      <c r="H952" s="2" t="e">
        <f ca="1">_xlfn.XLOOKUP(C952,Customers!$A$1:$A$1001,Customers!$G$1:$G$1001,,0)</f>
        <v>#NAME?</v>
      </c>
      <c r="I952" t="str">
        <f>INDEX(Products!$A$1:$G$49,MATCH(Orders!$D952,Products!$A$1:$A$49,0),MATCH(Orders!I$1,Products!$A$1:$G$1,0))</f>
        <v>Rob</v>
      </c>
      <c r="J952" t="str">
        <f>INDEX(Products!$A$1:$G$49,MATCH(Orders!$D952,Products!$A$1:$A$49,0),MATCH(Orders!J$1,Products!$A$1:$G$1,0))</f>
        <v>L</v>
      </c>
      <c r="K952" s="4">
        <f>INDEX(Products!$A$1:$G$49,MATCH(Orders!$D952,Products!$A$1:$A$49,0),MATCH(Orders!K$1,Products!$A$1:$G$1,0))</f>
        <v>0.2</v>
      </c>
      <c r="L952" s="5">
        <f>INDEX(Products!$A$1:$G$49,MATCH(Orders!$D952,Products!$A$1:$A$49,0),MATCH(Orders!L$1,Products!$A$1:$G$1,0))</f>
        <v>3.5849999999999995</v>
      </c>
      <c r="M952" s="5">
        <f t="shared" si="42"/>
        <v>14.339999999999998</v>
      </c>
      <c r="N952" t="str">
        <f t="shared" si="43"/>
        <v>Robusta</v>
      </c>
      <c r="O952" t="str">
        <f t="shared" si="44"/>
        <v>Light</v>
      </c>
      <c r="P952" t="e">
        <f ca="1">_xlfn.XLOOKUP(Orders[[#This Row],[Customer ID]],Customers!$A$1:$A$1001,Customers!$I$1:$I$1001,,0)</f>
        <v>#NAME?</v>
      </c>
    </row>
    <row r="953" spans="1:16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e">
        <f ca="1">_xlfn.XLOOKUP(C953,Customers!$A$1:$A$1001,Customers!$B$1:$B$1001,,0)</f>
        <v>#NAME?</v>
      </c>
      <c r="G953" s="2" t="e">
        <f ca="1">IF(_xlfn.XLOOKUP(C953,Customers!$A$1:$A$1001,Customers!$C$1:$C$1001,,0)=0,"",_xlfn.XLOOKUP(C953,Customers!$A$1:$A$1001,Customers!$C$1:$C$1001,,0))</f>
        <v>#NAME?</v>
      </c>
      <c r="H953" s="2" t="e">
        <f ca="1">_xlfn.XLOOKUP(C953,Customers!$A$1:$A$1001,Customers!$G$1:$G$1001,,0)</f>
        <v>#NAME?</v>
      </c>
      <c r="I953" t="str">
        <f>INDEX(Products!$A$1:$G$49,MATCH(Orders!$D953,Products!$A$1:$A$49,0),MATCH(Orders!I$1,Products!$A$1:$G$1,0))</f>
        <v>Rob</v>
      </c>
      <c r="J953" t="str">
        <f>INDEX(Products!$A$1:$G$49,MATCH(Orders!$D953,Products!$A$1:$A$49,0),MATCH(Orders!J$1,Products!$A$1:$G$1,0))</f>
        <v>L</v>
      </c>
      <c r="K953" s="4">
        <f>INDEX(Products!$A$1:$G$49,MATCH(Orders!$D953,Products!$A$1:$A$49,0),MATCH(Orders!K$1,Products!$A$1:$G$1,0))</f>
        <v>0.2</v>
      </c>
      <c r="L953" s="5">
        <f>INDEX(Products!$A$1:$G$49,MATCH(Orders!$D953,Products!$A$1:$A$49,0),MATCH(Orders!L$1,Products!$A$1:$G$1,0))</f>
        <v>3.5849999999999995</v>
      </c>
      <c r="M953" s="5">
        <f t="shared" si="42"/>
        <v>21.509999999999998</v>
      </c>
      <c r="N953" t="str">
        <f t="shared" si="43"/>
        <v>Robusta</v>
      </c>
      <c r="O953" t="str">
        <f t="shared" si="44"/>
        <v>Light</v>
      </c>
      <c r="P953" t="e">
        <f ca="1">_xlfn.XLOOKUP(Orders[[#This Row],[Customer ID]],Customers!$A$1:$A$1001,Customers!$I$1:$I$1001,,0)</f>
        <v>#NAME?</v>
      </c>
    </row>
    <row r="954" spans="1:16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e">
        <f ca="1">_xlfn.XLOOKUP(C954,Customers!$A$1:$A$1001,Customers!$B$1:$B$1001,,0)</f>
        <v>#NAME?</v>
      </c>
      <c r="G954" s="2" t="e">
        <f ca="1">IF(_xlfn.XLOOKUP(C954,Customers!$A$1:$A$1001,Customers!$C$1:$C$1001,,0)=0,"",_xlfn.XLOOKUP(C954,Customers!$A$1:$A$1001,Customers!$C$1:$C$1001,,0))</f>
        <v>#NAME?</v>
      </c>
      <c r="H954" s="2" t="e">
        <f ca="1">_xlfn.XLOOKUP(C954,Customers!$A$1:$A$1001,Customers!$G$1:$G$1001,,0)</f>
        <v>#NAME?</v>
      </c>
      <c r="I954" t="str">
        <f>INDEX(Products!$A$1:$G$49,MATCH(Orders!$D954,Products!$A$1:$A$49,0),MATCH(Orders!I$1,Products!$A$1:$G$1,0))</f>
        <v>Ara</v>
      </c>
      <c r="J954" t="str">
        <f>INDEX(Products!$A$1:$G$49,MATCH(Orders!$D954,Products!$A$1:$A$49,0),MATCH(Orders!J$1,Products!$A$1:$G$1,0))</f>
        <v>M</v>
      </c>
      <c r="K954" s="4">
        <f>INDEX(Products!$A$1:$G$49,MATCH(Orders!$D954,Products!$A$1:$A$49,0),MATCH(Orders!K$1,Products!$A$1:$G$1,0))</f>
        <v>1</v>
      </c>
      <c r="L954" s="5">
        <f>INDEX(Products!$A$1:$G$49,MATCH(Orders!$D954,Products!$A$1:$A$49,0),MATCH(Orders!L$1,Products!$A$1:$G$1,0))</f>
        <v>11.25</v>
      </c>
      <c r="M954" s="5">
        <f t="shared" si="42"/>
        <v>22.5</v>
      </c>
      <c r="N954" t="str">
        <f t="shared" si="43"/>
        <v>Arabica</v>
      </c>
      <c r="O954" t="str">
        <f t="shared" si="44"/>
        <v>Medium</v>
      </c>
      <c r="P954" t="e">
        <f ca="1">_xlfn.XLOOKUP(Orders[[#This Row],[Customer ID]],Customers!$A$1:$A$1001,Customers!$I$1:$I$1001,,0)</f>
        <v>#NAME?</v>
      </c>
    </row>
    <row r="955" spans="1:16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e">
        <f ca="1">_xlfn.XLOOKUP(C955,Customers!$A$1:$A$1001,Customers!$B$1:$B$1001,,0)</f>
        <v>#NAME?</v>
      </c>
      <c r="G955" s="2" t="e">
        <f ca="1">IF(_xlfn.XLOOKUP(C955,Customers!$A$1:$A$1001,Customers!$C$1:$C$1001,,0)=0,"",_xlfn.XLOOKUP(C955,Customers!$A$1:$A$1001,Customers!$C$1:$C$1001,,0))</f>
        <v>#NAME?</v>
      </c>
      <c r="H955" s="2" t="e">
        <f ca="1">_xlfn.XLOOKUP(C955,Customers!$A$1:$A$1001,Customers!$G$1:$G$1001,,0)</f>
        <v>#NAME?</v>
      </c>
      <c r="I955" t="str">
        <f>INDEX(Products!$A$1:$G$49,MATCH(Orders!$D955,Products!$A$1:$A$49,0),MATCH(Orders!I$1,Products!$A$1:$G$1,0))</f>
        <v>Ara</v>
      </c>
      <c r="J955" t="str">
        <f>INDEX(Products!$A$1:$G$49,MATCH(Orders!$D955,Products!$A$1:$A$49,0),MATCH(Orders!J$1,Products!$A$1:$G$1,0))</f>
        <v>L</v>
      </c>
      <c r="K955" s="4">
        <f>INDEX(Products!$A$1:$G$49,MATCH(Orders!$D955,Products!$A$1:$A$49,0),MATCH(Orders!K$1,Products!$A$1:$G$1,0))</f>
        <v>0.2</v>
      </c>
      <c r="L955" s="5">
        <f>INDEX(Products!$A$1:$G$49,MATCH(Orders!$D955,Products!$A$1:$A$49,0),MATCH(Orders!L$1,Products!$A$1:$G$1,0))</f>
        <v>3.8849999999999998</v>
      </c>
      <c r="M955" s="5">
        <f t="shared" si="42"/>
        <v>3.8849999999999998</v>
      </c>
      <c r="N955" t="str">
        <f t="shared" si="43"/>
        <v>Arabica</v>
      </c>
      <c r="O955" t="str">
        <f t="shared" si="44"/>
        <v>Light</v>
      </c>
      <c r="P955" t="e">
        <f ca="1">_xlfn.XLOOKUP(Orders[[#This Row],[Customer ID]],Customers!$A$1:$A$1001,Customers!$I$1:$I$1001,,0)</f>
        <v>#NAME?</v>
      </c>
    </row>
    <row r="956" spans="1:16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e">
        <f ca="1">_xlfn.XLOOKUP(C956,Customers!$A$1:$A$1001,Customers!$B$1:$B$1001,,0)</f>
        <v>#NAME?</v>
      </c>
      <c r="G956" s="2" t="e">
        <f ca="1">IF(_xlfn.XLOOKUP(C956,Customers!$A$1:$A$1001,Customers!$C$1:$C$1001,,0)=0,"",_xlfn.XLOOKUP(C956,Customers!$A$1:$A$1001,Customers!$C$1:$C$1001,,0))</f>
        <v>#NAME?</v>
      </c>
      <c r="H956" s="2" t="e">
        <f ca="1">_xlfn.XLOOKUP(C956,Customers!$A$1:$A$1001,Customers!$G$1:$G$1001,,0)</f>
        <v>#NAME?</v>
      </c>
      <c r="I956" t="str">
        <f>INDEX(Products!$A$1:$G$49,MATCH(Orders!$D956,Products!$A$1:$A$49,0),MATCH(Orders!I$1,Products!$A$1:$G$1,0))</f>
        <v>Exc</v>
      </c>
      <c r="J956" t="str">
        <f>INDEX(Products!$A$1:$G$49,MATCH(Orders!$D956,Products!$A$1:$A$49,0),MATCH(Orders!J$1,Products!$A$1:$G$1,0))</f>
        <v>D</v>
      </c>
      <c r="K956" s="4">
        <f>INDEX(Products!$A$1:$G$49,MATCH(Orders!$D956,Products!$A$1:$A$49,0),MATCH(Orders!K$1,Products!$A$1:$G$1,0))</f>
        <v>2.5</v>
      </c>
      <c r="L956" s="5">
        <f>INDEX(Products!$A$1:$G$49,MATCH(Orders!$D956,Products!$A$1:$A$49,0),MATCH(Orders!L$1,Products!$A$1:$G$1,0))</f>
        <v>27.945</v>
      </c>
      <c r="M956" s="5">
        <f t="shared" si="42"/>
        <v>27.945</v>
      </c>
      <c r="N956" t="str">
        <f t="shared" si="43"/>
        <v>Excelsa</v>
      </c>
      <c r="O956" t="str">
        <f t="shared" si="44"/>
        <v>Dark</v>
      </c>
      <c r="P956" t="e">
        <f ca="1">_xlfn.XLOOKUP(Orders[[#This Row],[Customer ID]],Customers!$A$1:$A$1001,Customers!$I$1:$I$1001,,0)</f>
        <v>#NAME?</v>
      </c>
    </row>
    <row r="957" spans="1:16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e">
        <f ca="1">_xlfn.XLOOKUP(C957,Customers!$A$1:$A$1001,Customers!$B$1:$B$1001,,0)</f>
        <v>#NAME?</v>
      </c>
      <c r="G957" s="2" t="e">
        <f ca="1">IF(_xlfn.XLOOKUP(C957,Customers!$A$1:$A$1001,Customers!$C$1:$C$1001,,0)=0,"",_xlfn.XLOOKUP(C957,Customers!$A$1:$A$1001,Customers!$C$1:$C$1001,,0))</f>
        <v>#NAME?</v>
      </c>
      <c r="H957" s="2" t="e">
        <f ca="1">_xlfn.XLOOKUP(C957,Customers!$A$1:$A$1001,Customers!$G$1:$G$1001,,0)</f>
        <v>#NAME?</v>
      </c>
      <c r="I957" t="str">
        <f>INDEX(Products!$A$1:$G$49,MATCH(Orders!$D957,Products!$A$1:$A$49,0),MATCH(Orders!I$1,Products!$A$1:$G$1,0))</f>
        <v>Exc</v>
      </c>
      <c r="J957" t="str">
        <f>INDEX(Products!$A$1:$G$49,MATCH(Orders!$D957,Products!$A$1:$A$49,0),MATCH(Orders!J$1,Products!$A$1:$G$1,0))</f>
        <v>L</v>
      </c>
      <c r="K957" s="4">
        <f>INDEX(Products!$A$1:$G$49,MATCH(Orders!$D957,Products!$A$1:$A$49,0),MATCH(Orders!K$1,Products!$A$1:$G$1,0))</f>
        <v>2.5</v>
      </c>
      <c r="L957" s="5">
        <f>INDEX(Products!$A$1:$G$49,MATCH(Orders!$D957,Products!$A$1:$A$49,0),MATCH(Orders!L$1,Products!$A$1:$G$1,0))</f>
        <v>34.154999999999994</v>
      </c>
      <c r="M957" s="5">
        <f t="shared" si="42"/>
        <v>170.77499999999998</v>
      </c>
      <c r="N957" t="str">
        <f t="shared" si="43"/>
        <v>Excelsa</v>
      </c>
      <c r="O957" t="str">
        <f t="shared" si="44"/>
        <v>Light</v>
      </c>
      <c r="P957" t="e">
        <f ca="1">_xlfn.XLOOKUP(Orders[[#This Row],[Customer ID]],Customers!$A$1:$A$1001,Customers!$I$1:$I$1001,,0)</f>
        <v>#NAME?</v>
      </c>
    </row>
    <row r="958" spans="1:16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e">
        <f ca="1">_xlfn.XLOOKUP(C958,Customers!$A$1:$A$1001,Customers!$B$1:$B$1001,,0)</f>
        <v>#NAME?</v>
      </c>
      <c r="G958" s="2" t="e">
        <f ca="1">IF(_xlfn.XLOOKUP(C958,Customers!$A$1:$A$1001,Customers!$C$1:$C$1001,,0)=0,"",_xlfn.XLOOKUP(C958,Customers!$A$1:$A$1001,Customers!$C$1:$C$1001,,0))</f>
        <v>#NAME?</v>
      </c>
      <c r="H958" s="2" t="e">
        <f ca="1">_xlfn.XLOOKUP(C958,Customers!$A$1:$A$1001,Customers!$G$1:$G$1001,,0)</f>
        <v>#NAME?</v>
      </c>
      <c r="I958" t="str">
        <f>INDEX(Products!$A$1:$G$49,MATCH(Orders!$D958,Products!$A$1:$A$49,0),MATCH(Orders!I$1,Products!$A$1:$G$1,0))</f>
        <v>Rob</v>
      </c>
      <c r="J958" t="str">
        <f>INDEX(Products!$A$1:$G$49,MATCH(Orders!$D958,Products!$A$1:$A$49,0),MATCH(Orders!J$1,Products!$A$1:$G$1,0))</f>
        <v>L</v>
      </c>
      <c r="K958" s="4">
        <f>INDEX(Products!$A$1:$G$49,MATCH(Orders!$D958,Products!$A$1:$A$49,0),MATCH(Orders!K$1,Products!$A$1:$G$1,0))</f>
        <v>2.5</v>
      </c>
      <c r="L958" s="5">
        <f>INDEX(Products!$A$1:$G$49,MATCH(Orders!$D958,Products!$A$1:$A$49,0),MATCH(Orders!L$1,Products!$A$1:$G$1,0))</f>
        <v>27.484999999999996</v>
      </c>
      <c r="M958" s="5">
        <f t="shared" si="42"/>
        <v>54.969999999999992</v>
      </c>
      <c r="N958" t="str">
        <f t="shared" si="43"/>
        <v>Robusta</v>
      </c>
      <c r="O958" t="str">
        <f t="shared" si="44"/>
        <v>Light</v>
      </c>
      <c r="P958" t="e">
        <f ca="1">_xlfn.XLOOKUP(Orders[[#This Row],[Customer ID]],Customers!$A$1:$A$1001,Customers!$I$1:$I$1001,,0)</f>
        <v>#NAME?</v>
      </c>
    </row>
    <row r="959" spans="1:16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e">
        <f ca="1">_xlfn.XLOOKUP(C959,Customers!$A$1:$A$1001,Customers!$B$1:$B$1001,,0)</f>
        <v>#NAME?</v>
      </c>
      <c r="G959" s="2" t="e">
        <f ca="1">IF(_xlfn.XLOOKUP(C959,Customers!$A$1:$A$1001,Customers!$C$1:$C$1001,,0)=0,"",_xlfn.XLOOKUP(C959,Customers!$A$1:$A$1001,Customers!$C$1:$C$1001,,0))</f>
        <v>#NAME?</v>
      </c>
      <c r="H959" s="2" t="e">
        <f ca="1">_xlfn.XLOOKUP(C959,Customers!$A$1:$A$1001,Customers!$G$1:$G$1001,,0)</f>
        <v>#NAME?</v>
      </c>
      <c r="I959" t="str">
        <f>INDEX(Products!$A$1:$G$49,MATCH(Orders!$D959,Products!$A$1:$A$49,0),MATCH(Orders!I$1,Products!$A$1:$G$1,0))</f>
        <v>Exc</v>
      </c>
      <c r="J959" t="str">
        <f>INDEX(Products!$A$1:$G$49,MATCH(Orders!$D959,Products!$A$1:$A$49,0),MATCH(Orders!J$1,Products!$A$1:$G$1,0))</f>
        <v>L</v>
      </c>
      <c r="K959" s="4">
        <f>INDEX(Products!$A$1:$G$49,MATCH(Orders!$D959,Products!$A$1:$A$49,0),MATCH(Orders!K$1,Products!$A$1:$G$1,0))</f>
        <v>1</v>
      </c>
      <c r="L959" s="5">
        <f>INDEX(Products!$A$1:$G$49,MATCH(Orders!$D959,Products!$A$1:$A$49,0),MATCH(Orders!L$1,Products!$A$1:$G$1,0))</f>
        <v>14.85</v>
      </c>
      <c r="M959" s="5">
        <f t="shared" si="42"/>
        <v>14.85</v>
      </c>
      <c r="N959" t="str">
        <f t="shared" si="43"/>
        <v>Excelsa</v>
      </c>
      <c r="O959" t="str">
        <f t="shared" si="44"/>
        <v>Light</v>
      </c>
      <c r="P959" t="e">
        <f ca="1">_xlfn.XLOOKUP(Orders[[#This Row],[Customer ID]],Customers!$A$1:$A$1001,Customers!$I$1:$I$1001,,0)</f>
        <v>#NAME?</v>
      </c>
    </row>
    <row r="960" spans="1:16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e">
        <f ca="1">_xlfn.XLOOKUP(C960,Customers!$A$1:$A$1001,Customers!$B$1:$B$1001,,0)</f>
        <v>#NAME?</v>
      </c>
      <c r="G960" s="2" t="e">
        <f ca="1">IF(_xlfn.XLOOKUP(C960,Customers!$A$1:$A$1001,Customers!$C$1:$C$1001,,0)=0,"",_xlfn.XLOOKUP(C960,Customers!$A$1:$A$1001,Customers!$C$1:$C$1001,,0))</f>
        <v>#NAME?</v>
      </c>
      <c r="H960" s="2" t="e">
        <f ca="1">_xlfn.XLOOKUP(C960,Customers!$A$1:$A$1001,Customers!$G$1:$G$1001,,0)</f>
        <v>#NAME?</v>
      </c>
      <c r="I960" t="str">
        <f>INDEX(Products!$A$1:$G$49,MATCH(Orders!$D960,Products!$A$1:$A$49,0),MATCH(Orders!I$1,Products!$A$1:$G$1,0))</f>
        <v>Ara</v>
      </c>
      <c r="J960" t="str">
        <f>INDEX(Products!$A$1:$G$49,MATCH(Orders!$D960,Products!$A$1:$A$49,0),MATCH(Orders!J$1,Products!$A$1:$G$1,0))</f>
        <v>L</v>
      </c>
      <c r="K960" s="4">
        <f>INDEX(Products!$A$1:$G$49,MATCH(Orders!$D960,Products!$A$1:$A$49,0),MATCH(Orders!K$1,Products!$A$1:$G$1,0))</f>
        <v>0.2</v>
      </c>
      <c r="L960" s="5">
        <f>INDEX(Products!$A$1:$G$49,MATCH(Orders!$D960,Products!$A$1:$A$49,0),MATCH(Orders!L$1,Products!$A$1:$G$1,0))</f>
        <v>3.8849999999999998</v>
      </c>
      <c r="M960" s="5">
        <f t="shared" si="42"/>
        <v>7.77</v>
      </c>
      <c r="N960" t="str">
        <f t="shared" si="43"/>
        <v>Arabica</v>
      </c>
      <c r="O960" t="str">
        <f t="shared" si="44"/>
        <v>Light</v>
      </c>
      <c r="P960" t="e">
        <f ca="1">_xlfn.XLOOKUP(Orders[[#This Row],[Customer ID]],Customers!$A$1:$A$1001,Customers!$I$1:$I$1001,,0)</f>
        <v>#NAME?</v>
      </c>
    </row>
    <row r="961" spans="1:16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e">
        <f ca="1">_xlfn.XLOOKUP(C961,Customers!$A$1:$A$1001,Customers!$B$1:$B$1001,,0)</f>
        <v>#NAME?</v>
      </c>
      <c r="G961" s="2" t="e">
        <f ca="1">IF(_xlfn.XLOOKUP(C961,Customers!$A$1:$A$1001,Customers!$C$1:$C$1001,,0)=0,"",_xlfn.XLOOKUP(C961,Customers!$A$1:$A$1001,Customers!$C$1:$C$1001,,0))</f>
        <v>#NAME?</v>
      </c>
      <c r="H961" s="2" t="e">
        <f ca="1">_xlfn.XLOOKUP(C961,Customers!$A$1:$A$1001,Customers!$G$1:$G$1001,,0)</f>
        <v>#NAME?</v>
      </c>
      <c r="I961" t="str">
        <f>INDEX(Products!$A$1:$G$49,MATCH(Orders!$D961,Products!$A$1:$A$49,0),MATCH(Orders!I$1,Products!$A$1:$G$1,0))</f>
        <v>Lib</v>
      </c>
      <c r="J961" t="str">
        <f>INDEX(Products!$A$1:$G$49,MATCH(Orders!$D961,Products!$A$1:$A$49,0),MATCH(Orders!J$1,Products!$A$1:$G$1,0))</f>
        <v>L</v>
      </c>
      <c r="K961" s="4">
        <f>INDEX(Products!$A$1:$G$49,MATCH(Orders!$D961,Products!$A$1:$A$49,0),MATCH(Orders!K$1,Products!$A$1:$G$1,0))</f>
        <v>0.2</v>
      </c>
      <c r="L961" s="5">
        <f>INDEX(Products!$A$1:$G$49,MATCH(Orders!$D961,Products!$A$1:$A$49,0),MATCH(Orders!L$1,Products!$A$1:$G$1,0))</f>
        <v>4.7549999999999999</v>
      </c>
      <c r="M961" s="5">
        <f t="shared" si="42"/>
        <v>23.774999999999999</v>
      </c>
      <c r="N961" t="str">
        <f t="shared" si="43"/>
        <v>Liberica</v>
      </c>
      <c r="O961" t="str">
        <f t="shared" si="44"/>
        <v>Light</v>
      </c>
      <c r="P961" t="e">
        <f ca="1">_xlfn.XLOOKUP(Orders[[#This Row],[Customer ID]],Customers!$A$1:$A$1001,Customers!$I$1:$I$1001,,0)</f>
        <v>#NAME?</v>
      </c>
    </row>
    <row r="962" spans="1:16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e">
        <f ca="1">_xlfn.XLOOKUP(C962,Customers!$A$1:$A$1001,Customers!$B$1:$B$1001,,0)</f>
        <v>#NAME?</v>
      </c>
      <c r="G962" s="2" t="e">
        <f ca="1">IF(_xlfn.XLOOKUP(C962,Customers!$A$1:$A$1001,Customers!$C$1:$C$1001,,0)=0,"",_xlfn.XLOOKUP(C962,Customers!$A$1:$A$1001,Customers!$C$1:$C$1001,,0))</f>
        <v>#NAME?</v>
      </c>
      <c r="H962" s="2" t="e">
        <f ca="1">_xlfn.XLOOKUP(C962,Customers!$A$1:$A$1001,Customers!$G$1:$G$1001,,0)</f>
        <v>#NAME?</v>
      </c>
      <c r="I962" t="str">
        <f>INDEX(Products!$A$1:$G$49,MATCH(Orders!$D962,Products!$A$1:$A$49,0),MATCH(Orders!I$1,Products!$A$1:$G$1,0))</f>
        <v>Lib</v>
      </c>
      <c r="J962" t="str">
        <f>INDEX(Products!$A$1:$G$49,MATCH(Orders!$D962,Products!$A$1:$A$49,0),MATCH(Orders!J$1,Products!$A$1:$G$1,0))</f>
        <v>L</v>
      </c>
      <c r="K962" s="4">
        <f>INDEX(Products!$A$1:$G$49,MATCH(Orders!$D962,Products!$A$1:$A$49,0),MATCH(Orders!K$1,Products!$A$1:$G$1,0))</f>
        <v>1</v>
      </c>
      <c r="L962" s="5">
        <f>INDEX(Products!$A$1:$G$49,MATCH(Orders!$D962,Products!$A$1:$A$49,0),MATCH(Orders!L$1,Products!$A$1:$G$1,0))</f>
        <v>15.85</v>
      </c>
      <c r="M962" s="5">
        <f t="shared" si="42"/>
        <v>79.25</v>
      </c>
      <c r="N962" t="str">
        <f t="shared" si="43"/>
        <v>Liberica</v>
      </c>
      <c r="O962" t="str">
        <f t="shared" si="44"/>
        <v>Light</v>
      </c>
      <c r="P962" t="e">
        <f ca="1">_xlfn.XLOOKUP(Orders[[#This Row],[Customer ID]],Customers!$A$1:$A$1001,Customers!$I$1:$I$1001,,0)</f>
        <v>#NAME?</v>
      </c>
    </row>
    <row r="963" spans="1:16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e">
        <f ca="1">_xlfn.XLOOKUP(C963,Customers!$A$1:$A$1001,Customers!$B$1:$B$1001,,0)</f>
        <v>#NAME?</v>
      </c>
      <c r="G963" s="2" t="e">
        <f ca="1">IF(_xlfn.XLOOKUP(C963,Customers!$A$1:$A$1001,Customers!$C$1:$C$1001,,0)=0,"",_xlfn.XLOOKUP(C963,Customers!$A$1:$A$1001,Customers!$C$1:$C$1001,,0))</f>
        <v>#NAME?</v>
      </c>
      <c r="H963" s="2" t="e">
        <f ca="1">_xlfn.XLOOKUP(C963,Customers!$A$1:$A$1001,Customers!$G$1:$G$1001,,0)</f>
        <v>#NAME?</v>
      </c>
      <c r="I963" t="str">
        <f>INDEX(Products!$A$1:$G$49,MATCH(Orders!$D963,Products!$A$1:$A$49,0),MATCH(Orders!I$1,Products!$A$1:$G$1,0))</f>
        <v>Ara</v>
      </c>
      <c r="J963" t="str">
        <f>INDEX(Products!$A$1:$G$49,MATCH(Orders!$D963,Products!$A$1:$A$49,0),MATCH(Orders!J$1,Products!$A$1:$G$1,0))</f>
        <v>D</v>
      </c>
      <c r="K963" s="4">
        <f>INDEX(Products!$A$1:$G$49,MATCH(Orders!$D963,Products!$A$1:$A$49,0),MATCH(Orders!K$1,Products!$A$1:$G$1,0))</f>
        <v>2.5</v>
      </c>
      <c r="L963" s="5">
        <f>INDEX(Products!$A$1:$G$49,MATCH(Orders!$D963,Products!$A$1:$A$49,0),MATCH(Orders!L$1,Products!$A$1:$G$1,0))</f>
        <v>22.884999999999998</v>
      </c>
      <c r="M963" s="5">
        <f t="shared" ref="M963:M1001" si="45">L963*E963</f>
        <v>45.769999999999996</v>
      </c>
      <c r="N963" t="str">
        <f t="shared" ref="N963:N1001" si="46">IF(I963="Rob","Robusta",IF(I963="Exc","Excelsa",IF(I963="Ara","Arabica",IF(I963="Lib","Liberica",""))))</f>
        <v>Arabica</v>
      </c>
      <c r="O963" t="str">
        <f t="shared" ref="O963:O1001" si="47">IF(J963="M","Medium",IF(J963="L","Light",IF(J963="D","Dark","")))</f>
        <v>Dark</v>
      </c>
      <c r="P963" t="e">
        <f ca="1">_xlfn.XLOOKUP(Orders[[#This Row],[Customer ID]],Customers!$A$1:$A$1001,Customers!$I$1:$I$1001,,0)</f>
        <v>#NAME?</v>
      </c>
    </row>
    <row r="964" spans="1:16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e">
        <f ca="1">_xlfn.XLOOKUP(C964,Customers!$A$1:$A$1001,Customers!$B$1:$B$1001,,0)</f>
        <v>#NAME?</v>
      </c>
      <c r="G964" s="2" t="e">
        <f ca="1">IF(_xlfn.XLOOKUP(C964,Customers!$A$1:$A$1001,Customers!$C$1:$C$1001,,0)=0,"",_xlfn.XLOOKUP(C964,Customers!$A$1:$A$1001,Customers!$C$1:$C$1001,,0))</f>
        <v>#NAME?</v>
      </c>
      <c r="H964" s="2" t="e">
        <f ca="1">_xlfn.XLOOKUP(C964,Customers!$A$1:$A$1001,Customers!$G$1:$G$1001,,0)</f>
        <v>#NAME?</v>
      </c>
      <c r="I964" t="str">
        <f>INDEX(Products!$A$1:$G$49,MATCH(Orders!$D964,Products!$A$1:$A$49,0),MATCH(Orders!I$1,Products!$A$1:$G$1,0))</f>
        <v>Rob</v>
      </c>
      <c r="J964" t="str">
        <f>INDEX(Products!$A$1:$G$49,MATCH(Orders!$D964,Products!$A$1:$A$49,0),MATCH(Orders!J$1,Products!$A$1:$G$1,0))</f>
        <v>D</v>
      </c>
      <c r="K964" s="4">
        <f>INDEX(Products!$A$1:$G$49,MATCH(Orders!$D964,Products!$A$1:$A$49,0),MATCH(Orders!K$1,Products!$A$1:$G$1,0))</f>
        <v>1</v>
      </c>
      <c r="L964" s="5">
        <f>INDEX(Products!$A$1:$G$49,MATCH(Orders!$D964,Products!$A$1:$A$49,0),MATCH(Orders!L$1,Products!$A$1:$G$1,0))</f>
        <v>8.9499999999999993</v>
      </c>
      <c r="M964" s="5">
        <f t="shared" si="45"/>
        <v>8.9499999999999993</v>
      </c>
      <c r="N964" t="str">
        <f t="shared" si="46"/>
        <v>Robusta</v>
      </c>
      <c r="O964" t="str">
        <f t="shared" si="47"/>
        <v>Dark</v>
      </c>
      <c r="P964" t="e">
        <f ca="1">_xlfn.XLOOKUP(Orders[[#This Row],[Customer ID]],Customers!$A$1:$A$1001,Customers!$I$1:$I$1001,,0)</f>
        <v>#NAME?</v>
      </c>
    </row>
    <row r="965" spans="1:16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e">
        <f ca="1">_xlfn.XLOOKUP(C965,Customers!$A$1:$A$1001,Customers!$B$1:$B$1001,,0)</f>
        <v>#NAME?</v>
      </c>
      <c r="G965" s="2" t="e">
        <f ca="1">IF(_xlfn.XLOOKUP(C965,Customers!$A$1:$A$1001,Customers!$C$1:$C$1001,,0)=0,"",_xlfn.XLOOKUP(C965,Customers!$A$1:$A$1001,Customers!$C$1:$C$1001,,0))</f>
        <v>#NAME?</v>
      </c>
      <c r="H965" s="2" t="e">
        <f ca="1">_xlfn.XLOOKUP(C965,Customers!$A$1:$A$1001,Customers!$G$1:$G$1001,,0)</f>
        <v>#NAME?</v>
      </c>
      <c r="I965" t="str">
        <f>INDEX(Products!$A$1:$G$49,MATCH(Orders!$D965,Products!$A$1:$A$49,0),MATCH(Orders!I$1,Products!$A$1:$G$1,0))</f>
        <v>Rob</v>
      </c>
      <c r="J965" t="str">
        <f>INDEX(Products!$A$1:$G$49,MATCH(Orders!$D965,Products!$A$1:$A$49,0),MATCH(Orders!J$1,Products!$A$1:$G$1,0))</f>
        <v>M</v>
      </c>
      <c r="K965" s="4">
        <f>INDEX(Products!$A$1:$G$49,MATCH(Orders!$D965,Products!$A$1:$A$49,0),MATCH(Orders!K$1,Products!$A$1:$G$1,0))</f>
        <v>0.5</v>
      </c>
      <c r="L965" s="5">
        <f>INDEX(Products!$A$1:$G$49,MATCH(Orders!$D965,Products!$A$1:$A$49,0),MATCH(Orders!L$1,Products!$A$1:$G$1,0))</f>
        <v>5.97</v>
      </c>
      <c r="M965" s="5">
        <f t="shared" si="45"/>
        <v>23.88</v>
      </c>
      <c r="N965" t="str">
        <f t="shared" si="46"/>
        <v>Robusta</v>
      </c>
      <c r="O965" t="str">
        <f t="shared" si="47"/>
        <v>Medium</v>
      </c>
      <c r="P965" t="e">
        <f ca="1">_xlfn.XLOOKUP(Orders[[#This Row],[Customer ID]],Customers!$A$1:$A$1001,Customers!$I$1:$I$1001,,0)</f>
        <v>#NAME?</v>
      </c>
    </row>
    <row r="966" spans="1:16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e">
        <f ca="1">_xlfn.XLOOKUP(C966,Customers!$A$1:$A$1001,Customers!$B$1:$B$1001,,0)</f>
        <v>#NAME?</v>
      </c>
      <c r="G966" s="2" t="e">
        <f ca="1">IF(_xlfn.XLOOKUP(C966,Customers!$A$1:$A$1001,Customers!$C$1:$C$1001,,0)=0,"",_xlfn.XLOOKUP(C966,Customers!$A$1:$A$1001,Customers!$C$1:$C$1001,,0))</f>
        <v>#NAME?</v>
      </c>
      <c r="H966" s="2" t="e">
        <f ca="1">_xlfn.XLOOKUP(C966,Customers!$A$1:$A$1001,Customers!$G$1:$G$1001,,0)</f>
        <v>#NAME?</v>
      </c>
      <c r="I966" t="str">
        <f>INDEX(Products!$A$1:$G$49,MATCH(Orders!$D966,Products!$A$1:$A$49,0),MATCH(Orders!I$1,Products!$A$1:$G$1,0))</f>
        <v>Exc</v>
      </c>
      <c r="J966" t="str">
        <f>INDEX(Products!$A$1:$G$49,MATCH(Orders!$D966,Products!$A$1:$A$49,0),MATCH(Orders!J$1,Products!$A$1:$G$1,0))</f>
        <v>L</v>
      </c>
      <c r="K966" s="4">
        <f>INDEX(Products!$A$1:$G$49,MATCH(Orders!$D966,Products!$A$1:$A$49,0),MATCH(Orders!K$1,Products!$A$1:$G$1,0))</f>
        <v>0.2</v>
      </c>
      <c r="L966" s="5">
        <f>INDEX(Products!$A$1:$G$49,MATCH(Orders!$D966,Products!$A$1:$A$49,0),MATCH(Orders!L$1,Products!$A$1:$G$1,0))</f>
        <v>4.4550000000000001</v>
      </c>
      <c r="M966" s="5">
        <f t="shared" si="45"/>
        <v>22.274999999999999</v>
      </c>
      <c r="N966" t="str">
        <f t="shared" si="46"/>
        <v>Excelsa</v>
      </c>
      <c r="O966" t="str">
        <f t="shared" si="47"/>
        <v>Light</v>
      </c>
      <c r="P966" t="e">
        <f ca="1">_xlfn.XLOOKUP(Orders[[#This Row],[Customer ID]],Customers!$A$1:$A$1001,Customers!$I$1:$I$1001,,0)</f>
        <v>#NAME?</v>
      </c>
    </row>
    <row r="967" spans="1:16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e">
        <f ca="1">_xlfn.XLOOKUP(C967,Customers!$A$1:$A$1001,Customers!$B$1:$B$1001,,0)</f>
        <v>#NAME?</v>
      </c>
      <c r="G967" s="2" t="e">
        <f ca="1">IF(_xlfn.XLOOKUP(C967,Customers!$A$1:$A$1001,Customers!$C$1:$C$1001,,0)=0,"",_xlfn.XLOOKUP(C967,Customers!$A$1:$A$1001,Customers!$C$1:$C$1001,,0))</f>
        <v>#NAME?</v>
      </c>
      <c r="H967" s="2" t="e">
        <f ca="1">_xlfn.XLOOKUP(C967,Customers!$A$1:$A$1001,Customers!$G$1:$G$1001,,0)</f>
        <v>#NAME?</v>
      </c>
      <c r="I967" t="str">
        <f>INDEX(Products!$A$1:$G$49,MATCH(Orders!$D967,Products!$A$1:$A$49,0),MATCH(Orders!I$1,Products!$A$1:$G$1,0))</f>
        <v>Rob</v>
      </c>
      <c r="J967" t="str">
        <f>INDEX(Products!$A$1:$G$49,MATCH(Orders!$D967,Products!$A$1:$A$49,0),MATCH(Orders!J$1,Products!$A$1:$G$1,0))</f>
        <v>M</v>
      </c>
      <c r="K967" s="4">
        <f>INDEX(Products!$A$1:$G$49,MATCH(Orders!$D967,Products!$A$1:$A$49,0),MATCH(Orders!K$1,Products!$A$1:$G$1,0))</f>
        <v>1</v>
      </c>
      <c r="L967" s="5">
        <f>INDEX(Products!$A$1:$G$49,MATCH(Orders!$D967,Products!$A$1:$A$49,0),MATCH(Orders!L$1,Products!$A$1:$G$1,0))</f>
        <v>9.9499999999999993</v>
      </c>
      <c r="M967" s="5">
        <f t="shared" si="45"/>
        <v>29.849999999999998</v>
      </c>
      <c r="N967" t="str">
        <f t="shared" si="46"/>
        <v>Robusta</v>
      </c>
      <c r="O967" t="str">
        <f t="shared" si="47"/>
        <v>Medium</v>
      </c>
      <c r="P967" t="e">
        <f ca="1">_xlfn.XLOOKUP(Orders[[#This Row],[Customer ID]],Customers!$A$1:$A$1001,Customers!$I$1:$I$1001,,0)</f>
        <v>#NAME?</v>
      </c>
    </row>
    <row r="968" spans="1:16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e">
        <f ca="1">_xlfn.XLOOKUP(C968,Customers!$A$1:$A$1001,Customers!$B$1:$B$1001,,0)</f>
        <v>#NAME?</v>
      </c>
      <c r="G968" s="2" t="e">
        <f ca="1">IF(_xlfn.XLOOKUP(C968,Customers!$A$1:$A$1001,Customers!$C$1:$C$1001,,0)=0,"",_xlfn.XLOOKUP(C968,Customers!$A$1:$A$1001,Customers!$C$1:$C$1001,,0))</f>
        <v>#NAME?</v>
      </c>
      <c r="H968" s="2" t="e">
        <f ca="1">_xlfn.XLOOKUP(C968,Customers!$A$1:$A$1001,Customers!$G$1:$G$1001,,0)</f>
        <v>#NAME?</v>
      </c>
      <c r="I968" t="str">
        <f>INDEX(Products!$A$1:$G$49,MATCH(Orders!$D968,Products!$A$1:$A$49,0),MATCH(Orders!I$1,Products!$A$1:$G$1,0))</f>
        <v>Exc</v>
      </c>
      <c r="J968" t="str">
        <f>INDEX(Products!$A$1:$G$49,MATCH(Orders!$D968,Products!$A$1:$A$49,0),MATCH(Orders!J$1,Products!$A$1:$G$1,0))</f>
        <v>L</v>
      </c>
      <c r="K968" s="4">
        <f>INDEX(Products!$A$1:$G$49,MATCH(Orders!$D968,Products!$A$1:$A$49,0),MATCH(Orders!K$1,Products!$A$1:$G$1,0))</f>
        <v>0.5</v>
      </c>
      <c r="L968" s="5">
        <f>INDEX(Products!$A$1:$G$49,MATCH(Orders!$D968,Products!$A$1:$A$49,0),MATCH(Orders!L$1,Products!$A$1:$G$1,0))</f>
        <v>8.91</v>
      </c>
      <c r="M968" s="5">
        <f t="shared" si="45"/>
        <v>53.46</v>
      </c>
      <c r="N968" t="str">
        <f t="shared" si="46"/>
        <v>Excelsa</v>
      </c>
      <c r="O968" t="str">
        <f t="shared" si="47"/>
        <v>Light</v>
      </c>
      <c r="P968" t="e">
        <f ca="1">_xlfn.XLOOKUP(Orders[[#This Row],[Customer ID]],Customers!$A$1:$A$1001,Customers!$I$1:$I$1001,,0)</f>
        <v>#NAME?</v>
      </c>
    </row>
    <row r="969" spans="1:16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e">
        <f ca="1">_xlfn.XLOOKUP(C969,Customers!$A$1:$A$1001,Customers!$B$1:$B$1001,,0)</f>
        <v>#NAME?</v>
      </c>
      <c r="G969" s="2" t="e">
        <f ca="1">IF(_xlfn.XLOOKUP(C969,Customers!$A$1:$A$1001,Customers!$C$1:$C$1001,,0)=0,"",_xlfn.XLOOKUP(C969,Customers!$A$1:$A$1001,Customers!$C$1:$C$1001,,0))</f>
        <v>#NAME?</v>
      </c>
      <c r="H969" s="2" t="e">
        <f ca="1">_xlfn.XLOOKUP(C969,Customers!$A$1:$A$1001,Customers!$G$1:$G$1001,,0)</f>
        <v>#NAME?</v>
      </c>
      <c r="I969" t="str">
        <f>INDEX(Products!$A$1:$G$49,MATCH(Orders!$D969,Products!$A$1:$A$49,0),MATCH(Orders!I$1,Products!$A$1:$G$1,0))</f>
        <v>Rob</v>
      </c>
      <c r="J969" t="str">
        <f>INDEX(Products!$A$1:$G$49,MATCH(Orders!$D969,Products!$A$1:$A$49,0),MATCH(Orders!J$1,Products!$A$1:$G$1,0))</f>
        <v>D</v>
      </c>
      <c r="K969" s="4">
        <f>INDEX(Products!$A$1:$G$49,MATCH(Orders!$D969,Products!$A$1:$A$49,0),MATCH(Orders!K$1,Products!$A$1:$G$1,0))</f>
        <v>0.2</v>
      </c>
      <c r="L969" s="5">
        <f>INDEX(Products!$A$1:$G$49,MATCH(Orders!$D969,Products!$A$1:$A$49,0),MATCH(Orders!L$1,Products!$A$1:$G$1,0))</f>
        <v>2.6849999999999996</v>
      </c>
      <c r="M969" s="5">
        <f t="shared" si="45"/>
        <v>2.6849999999999996</v>
      </c>
      <c r="N969" t="str">
        <f t="shared" si="46"/>
        <v>Robusta</v>
      </c>
      <c r="O969" t="str">
        <f t="shared" si="47"/>
        <v>Dark</v>
      </c>
      <c r="P969" t="e">
        <f ca="1">_xlfn.XLOOKUP(Orders[[#This Row],[Customer ID]],Customers!$A$1:$A$1001,Customers!$I$1:$I$1001,,0)</f>
        <v>#NAME?</v>
      </c>
    </row>
    <row r="970" spans="1:16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e">
        <f ca="1">_xlfn.XLOOKUP(C970,Customers!$A$1:$A$1001,Customers!$B$1:$B$1001,,0)</f>
        <v>#NAME?</v>
      </c>
      <c r="G970" s="2" t="e">
        <f ca="1">IF(_xlfn.XLOOKUP(C970,Customers!$A$1:$A$1001,Customers!$C$1:$C$1001,,0)=0,"",_xlfn.XLOOKUP(C970,Customers!$A$1:$A$1001,Customers!$C$1:$C$1001,,0))</f>
        <v>#NAME?</v>
      </c>
      <c r="H970" s="2" t="e">
        <f ca="1">_xlfn.XLOOKUP(C970,Customers!$A$1:$A$1001,Customers!$G$1:$G$1001,,0)</f>
        <v>#NAME?</v>
      </c>
      <c r="I970" t="str">
        <f>INDEX(Products!$A$1:$G$49,MATCH(Orders!$D970,Products!$A$1:$A$49,0),MATCH(Orders!I$1,Products!$A$1:$G$1,0))</f>
        <v>Rob</v>
      </c>
      <c r="J970" t="str">
        <f>INDEX(Products!$A$1:$G$49,MATCH(Orders!$D970,Products!$A$1:$A$49,0),MATCH(Orders!J$1,Products!$A$1:$G$1,0))</f>
        <v>M</v>
      </c>
      <c r="K970" s="4">
        <f>INDEX(Products!$A$1:$G$49,MATCH(Orders!$D970,Products!$A$1:$A$49,0),MATCH(Orders!K$1,Products!$A$1:$G$1,0))</f>
        <v>0.2</v>
      </c>
      <c r="L970" s="5">
        <f>INDEX(Products!$A$1:$G$49,MATCH(Orders!$D970,Products!$A$1:$A$49,0),MATCH(Orders!L$1,Products!$A$1:$G$1,0))</f>
        <v>2.9849999999999999</v>
      </c>
      <c r="M970" s="5">
        <f t="shared" si="45"/>
        <v>5.97</v>
      </c>
      <c r="N970" t="str">
        <f t="shared" si="46"/>
        <v>Robusta</v>
      </c>
      <c r="O970" t="str">
        <f t="shared" si="47"/>
        <v>Medium</v>
      </c>
      <c r="P970" t="e">
        <f ca="1">_xlfn.XLOOKUP(Orders[[#This Row],[Customer ID]],Customers!$A$1:$A$1001,Customers!$I$1:$I$1001,,0)</f>
        <v>#NAME?</v>
      </c>
    </row>
    <row r="971" spans="1:16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e">
        <f ca="1">_xlfn.XLOOKUP(C971,Customers!$A$1:$A$1001,Customers!$B$1:$B$1001,,0)</f>
        <v>#NAME?</v>
      </c>
      <c r="G971" s="2" t="e">
        <f ca="1">IF(_xlfn.XLOOKUP(C971,Customers!$A$1:$A$1001,Customers!$C$1:$C$1001,,0)=0,"",_xlfn.XLOOKUP(C971,Customers!$A$1:$A$1001,Customers!$C$1:$C$1001,,0))</f>
        <v>#NAME?</v>
      </c>
      <c r="H971" s="2" t="e">
        <f ca="1">_xlfn.XLOOKUP(C971,Customers!$A$1:$A$1001,Customers!$G$1:$G$1001,,0)</f>
        <v>#NAME?</v>
      </c>
      <c r="I971" t="str">
        <f>INDEX(Products!$A$1:$G$49,MATCH(Orders!$D971,Products!$A$1:$A$49,0),MATCH(Orders!I$1,Products!$A$1:$G$1,0))</f>
        <v>Lib</v>
      </c>
      <c r="J971" t="str">
        <f>INDEX(Products!$A$1:$G$49,MATCH(Orders!$D971,Products!$A$1:$A$49,0),MATCH(Orders!J$1,Products!$A$1:$G$1,0))</f>
        <v>D</v>
      </c>
      <c r="K971" s="4">
        <f>INDEX(Products!$A$1:$G$49,MATCH(Orders!$D971,Products!$A$1:$A$49,0),MATCH(Orders!K$1,Products!$A$1:$G$1,0))</f>
        <v>1</v>
      </c>
      <c r="L971" s="5">
        <f>INDEX(Products!$A$1:$G$49,MATCH(Orders!$D971,Products!$A$1:$A$49,0),MATCH(Orders!L$1,Products!$A$1:$G$1,0))</f>
        <v>12.95</v>
      </c>
      <c r="M971" s="5">
        <f t="shared" si="45"/>
        <v>12.95</v>
      </c>
      <c r="N971" t="str">
        <f t="shared" si="46"/>
        <v>Liberica</v>
      </c>
      <c r="O971" t="str">
        <f t="shared" si="47"/>
        <v>Dark</v>
      </c>
      <c r="P971" t="e">
        <f ca="1">_xlfn.XLOOKUP(Orders[[#This Row],[Customer ID]],Customers!$A$1:$A$1001,Customers!$I$1:$I$1001,,0)</f>
        <v>#NAME?</v>
      </c>
    </row>
    <row r="972" spans="1:16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e">
        <f ca="1">_xlfn.XLOOKUP(C972,Customers!$A$1:$A$1001,Customers!$B$1:$B$1001,,0)</f>
        <v>#NAME?</v>
      </c>
      <c r="G972" s="2" t="e">
        <f ca="1">IF(_xlfn.XLOOKUP(C972,Customers!$A$1:$A$1001,Customers!$C$1:$C$1001,,0)=0,"",_xlfn.XLOOKUP(C972,Customers!$A$1:$A$1001,Customers!$C$1:$C$1001,,0))</f>
        <v>#NAME?</v>
      </c>
      <c r="H972" s="2" t="e">
        <f ca="1">_xlfn.XLOOKUP(C972,Customers!$A$1:$A$1001,Customers!$G$1:$G$1001,,0)</f>
        <v>#NAME?</v>
      </c>
      <c r="I972" t="str">
        <f>INDEX(Products!$A$1:$G$49,MATCH(Orders!$D972,Products!$A$1:$A$49,0),MATCH(Orders!I$1,Products!$A$1:$G$1,0))</f>
        <v>Exc</v>
      </c>
      <c r="J972" t="str">
        <f>INDEX(Products!$A$1:$G$49,MATCH(Orders!$D972,Products!$A$1:$A$49,0),MATCH(Orders!J$1,Products!$A$1:$G$1,0))</f>
        <v>M</v>
      </c>
      <c r="K972" s="4">
        <f>INDEX(Products!$A$1:$G$49,MATCH(Orders!$D972,Products!$A$1:$A$49,0),MATCH(Orders!K$1,Products!$A$1:$G$1,0))</f>
        <v>0.5</v>
      </c>
      <c r="L972" s="5">
        <f>INDEX(Products!$A$1:$G$49,MATCH(Orders!$D972,Products!$A$1:$A$49,0),MATCH(Orders!L$1,Products!$A$1:$G$1,0))</f>
        <v>8.25</v>
      </c>
      <c r="M972" s="5">
        <f t="shared" si="45"/>
        <v>8.25</v>
      </c>
      <c r="N972" t="str">
        <f t="shared" si="46"/>
        <v>Excelsa</v>
      </c>
      <c r="O972" t="str">
        <f t="shared" si="47"/>
        <v>Medium</v>
      </c>
      <c r="P972" t="e">
        <f ca="1">_xlfn.XLOOKUP(Orders[[#This Row],[Customer ID]],Customers!$A$1:$A$1001,Customers!$I$1:$I$1001,,0)</f>
        <v>#NAME?</v>
      </c>
    </row>
    <row r="973" spans="1:16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e">
        <f ca="1">_xlfn.XLOOKUP(C973,Customers!$A$1:$A$1001,Customers!$B$1:$B$1001,,0)</f>
        <v>#NAME?</v>
      </c>
      <c r="G973" s="2" t="e">
        <f ca="1">IF(_xlfn.XLOOKUP(C973,Customers!$A$1:$A$1001,Customers!$C$1:$C$1001,,0)=0,"",_xlfn.XLOOKUP(C973,Customers!$A$1:$A$1001,Customers!$C$1:$C$1001,,0))</f>
        <v>#NAME?</v>
      </c>
      <c r="H973" s="2" t="e">
        <f ca="1">_xlfn.XLOOKUP(C973,Customers!$A$1:$A$1001,Customers!$G$1:$G$1001,,0)</f>
        <v>#NAME?</v>
      </c>
      <c r="I973" t="str">
        <f>INDEX(Products!$A$1:$G$49,MATCH(Orders!$D973,Products!$A$1:$A$49,0),MATCH(Orders!I$1,Products!$A$1:$G$1,0))</f>
        <v>Ara</v>
      </c>
      <c r="J973" t="str">
        <f>INDEX(Products!$A$1:$G$49,MATCH(Orders!$D973,Products!$A$1:$A$49,0),MATCH(Orders!J$1,Products!$A$1:$G$1,0))</f>
        <v>L</v>
      </c>
      <c r="K973" s="4">
        <f>INDEX(Products!$A$1:$G$49,MATCH(Orders!$D973,Products!$A$1:$A$49,0),MATCH(Orders!K$1,Products!$A$1:$G$1,0))</f>
        <v>2.5</v>
      </c>
      <c r="L973" s="5">
        <f>INDEX(Products!$A$1:$G$49,MATCH(Orders!$D973,Products!$A$1:$A$49,0),MATCH(Orders!L$1,Products!$A$1:$G$1,0))</f>
        <v>29.784999999999997</v>
      </c>
      <c r="M973" s="5">
        <f t="shared" si="45"/>
        <v>148.92499999999998</v>
      </c>
      <c r="N973" t="str">
        <f t="shared" si="46"/>
        <v>Arabica</v>
      </c>
      <c r="O973" t="str">
        <f t="shared" si="47"/>
        <v>Light</v>
      </c>
      <c r="P973" t="e">
        <f ca="1">_xlfn.XLOOKUP(Orders[[#This Row],[Customer ID]],Customers!$A$1:$A$1001,Customers!$I$1:$I$1001,,0)</f>
        <v>#NAME?</v>
      </c>
    </row>
    <row r="974" spans="1:16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e">
        <f ca="1">_xlfn.XLOOKUP(C974,Customers!$A$1:$A$1001,Customers!$B$1:$B$1001,,0)</f>
        <v>#NAME?</v>
      </c>
      <c r="G974" s="2" t="e">
        <f ca="1">IF(_xlfn.XLOOKUP(C974,Customers!$A$1:$A$1001,Customers!$C$1:$C$1001,,0)=0,"",_xlfn.XLOOKUP(C974,Customers!$A$1:$A$1001,Customers!$C$1:$C$1001,,0))</f>
        <v>#NAME?</v>
      </c>
      <c r="H974" s="2" t="e">
        <f ca="1">_xlfn.XLOOKUP(C974,Customers!$A$1:$A$1001,Customers!$G$1:$G$1001,,0)</f>
        <v>#NAME?</v>
      </c>
      <c r="I974" t="str">
        <f>INDEX(Products!$A$1:$G$49,MATCH(Orders!$D974,Products!$A$1:$A$49,0),MATCH(Orders!I$1,Products!$A$1:$G$1,0))</f>
        <v>Ara</v>
      </c>
      <c r="J974" t="str">
        <f>INDEX(Products!$A$1:$G$49,MATCH(Orders!$D974,Products!$A$1:$A$49,0),MATCH(Orders!J$1,Products!$A$1:$G$1,0))</f>
        <v>L</v>
      </c>
      <c r="K974" s="4">
        <f>INDEX(Products!$A$1:$G$49,MATCH(Orders!$D974,Products!$A$1:$A$49,0),MATCH(Orders!K$1,Products!$A$1:$G$1,0))</f>
        <v>2.5</v>
      </c>
      <c r="L974" s="5">
        <f>INDEX(Products!$A$1:$G$49,MATCH(Orders!$D974,Products!$A$1:$A$49,0),MATCH(Orders!L$1,Products!$A$1:$G$1,0))</f>
        <v>29.784999999999997</v>
      </c>
      <c r="M974" s="5">
        <f t="shared" si="45"/>
        <v>89.35499999999999</v>
      </c>
      <c r="N974" t="str">
        <f t="shared" si="46"/>
        <v>Arabica</v>
      </c>
      <c r="O974" t="str">
        <f t="shared" si="47"/>
        <v>Light</v>
      </c>
      <c r="P974" t="e">
        <f ca="1">_xlfn.XLOOKUP(Orders[[#This Row],[Customer ID]],Customers!$A$1:$A$1001,Customers!$I$1:$I$1001,,0)</f>
        <v>#NAME?</v>
      </c>
    </row>
    <row r="975" spans="1:16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e">
        <f ca="1">_xlfn.XLOOKUP(C975,Customers!$A$1:$A$1001,Customers!$B$1:$B$1001,,0)</f>
        <v>#NAME?</v>
      </c>
      <c r="G975" s="2" t="e">
        <f ca="1">IF(_xlfn.XLOOKUP(C975,Customers!$A$1:$A$1001,Customers!$C$1:$C$1001,,0)=0,"",_xlfn.XLOOKUP(C975,Customers!$A$1:$A$1001,Customers!$C$1:$C$1001,,0))</f>
        <v>#NAME?</v>
      </c>
      <c r="H975" s="2" t="e">
        <f ca="1">_xlfn.XLOOKUP(C975,Customers!$A$1:$A$1001,Customers!$G$1:$G$1001,,0)</f>
        <v>#NAME?</v>
      </c>
      <c r="I975" t="str">
        <f>INDEX(Products!$A$1:$G$49,MATCH(Orders!$D975,Products!$A$1:$A$49,0),MATCH(Orders!I$1,Products!$A$1:$G$1,0))</f>
        <v>Lib</v>
      </c>
      <c r="J975" t="str">
        <f>INDEX(Products!$A$1:$G$49,MATCH(Orders!$D975,Products!$A$1:$A$49,0),MATCH(Orders!J$1,Products!$A$1:$G$1,0))</f>
        <v>M</v>
      </c>
      <c r="K975" s="4">
        <f>INDEX(Products!$A$1:$G$49,MATCH(Orders!$D975,Products!$A$1:$A$49,0),MATCH(Orders!K$1,Products!$A$1:$G$1,0))</f>
        <v>1</v>
      </c>
      <c r="L975" s="5">
        <f>INDEX(Products!$A$1:$G$49,MATCH(Orders!$D975,Products!$A$1:$A$49,0),MATCH(Orders!L$1,Products!$A$1:$G$1,0))</f>
        <v>14.55</v>
      </c>
      <c r="M975" s="5">
        <f t="shared" si="45"/>
        <v>87.300000000000011</v>
      </c>
      <c r="N975" t="str">
        <f t="shared" si="46"/>
        <v>Liberica</v>
      </c>
      <c r="O975" t="str">
        <f t="shared" si="47"/>
        <v>Medium</v>
      </c>
      <c r="P975" t="e">
        <f ca="1">_xlfn.XLOOKUP(Orders[[#This Row],[Customer ID]],Customers!$A$1:$A$1001,Customers!$I$1:$I$1001,,0)</f>
        <v>#NAME?</v>
      </c>
    </row>
    <row r="976" spans="1:16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e">
        <f ca="1">_xlfn.XLOOKUP(C976,Customers!$A$1:$A$1001,Customers!$B$1:$B$1001,,0)</f>
        <v>#NAME?</v>
      </c>
      <c r="G976" s="2" t="e">
        <f ca="1">IF(_xlfn.XLOOKUP(C976,Customers!$A$1:$A$1001,Customers!$C$1:$C$1001,,0)=0,"",_xlfn.XLOOKUP(C976,Customers!$A$1:$A$1001,Customers!$C$1:$C$1001,,0))</f>
        <v>#NAME?</v>
      </c>
      <c r="H976" s="2" t="e">
        <f ca="1">_xlfn.XLOOKUP(C976,Customers!$A$1:$A$1001,Customers!$G$1:$G$1001,,0)</f>
        <v>#NAME?</v>
      </c>
      <c r="I976" t="str">
        <f>INDEX(Products!$A$1:$G$49,MATCH(Orders!$D976,Products!$A$1:$A$49,0),MATCH(Orders!I$1,Products!$A$1:$G$1,0))</f>
        <v>Rob</v>
      </c>
      <c r="J976" t="str">
        <f>INDEX(Products!$A$1:$G$49,MATCH(Orders!$D976,Products!$A$1:$A$49,0),MATCH(Orders!J$1,Products!$A$1:$G$1,0))</f>
        <v>D</v>
      </c>
      <c r="K976" s="4">
        <f>INDEX(Products!$A$1:$G$49,MATCH(Orders!$D976,Products!$A$1:$A$49,0),MATCH(Orders!K$1,Products!$A$1:$G$1,0))</f>
        <v>0.5</v>
      </c>
      <c r="L976" s="5">
        <f>INDEX(Products!$A$1:$G$49,MATCH(Orders!$D976,Products!$A$1:$A$49,0),MATCH(Orders!L$1,Products!$A$1:$G$1,0))</f>
        <v>5.3699999999999992</v>
      </c>
      <c r="M976" s="5">
        <f t="shared" si="45"/>
        <v>5.3699999999999992</v>
      </c>
      <c r="N976" t="str">
        <f t="shared" si="46"/>
        <v>Robusta</v>
      </c>
      <c r="O976" t="str">
        <f t="shared" si="47"/>
        <v>Dark</v>
      </c>
      <c r="P976" t="e">
        <f ca="1">_xlfn.XLOOKUP(Orders[[#This Row],[Customer ID]],Customers!$A$1:$A$1001,Customers!$I$1:$I$1001,,0)</f>
        <v>#NAME?</v>
      </c>
    </row>
    <row r="977" spans="1:16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e">
        <f ca="1">_xlfn.XLOOKUP(C977,Customers!$A$1:$A$1001,Customers!$B$1:$B$1001,,0)</f>
        <v>#NAME?</v>
      </c>
      <c r="G977" s="2" t="e">
        <f ca="1">IF(_xlfn.XLOOKUP(C977,Customers!$A$1:$A$1001,Customers!$C$1:$C$1001,,0)=0,"",_xlfn.XLOOKUP(C977,Customers!$A$1:$A$1001,Customers!$C$1:$C$1001,,0))</f>
        <v>#NAME?</v>
      </c>
      <c r="H977" s="2" t="e">
        <f ca="1">_xlfn.XLOOKUP(C977,Customers!$A$1:$A$1001,Customers!$G$1:$G$1001,,0)</f>
        <v>#NAME?</v>
      </c>
      <c r="I977" t="str">
        <f>INDEX(Products!$A$1:$G$49,MATCH(Orders!$D977,Products!$A$1:$A$49,0),MATCH(Orders!I$1,Products!$A$1:$G$1,0))</f>
        <v>Ara</v>
      </c>
      <c r="J977" t="str">
        <f>INDEX(Products!$A$1:$G$49,MATCH(Orders!$D977,Products!$A$1:$A$49,0),MATCH(Orders!J$1,Products!$A$1:$G$1,0))</f>
        <v>D</v>
      </c>
      <c r="K977" s="4">
        <f>INDEX(Products!$A$1:$G$49,MATCH(Orders!$D977,Products!$A$1:$A$49,0),MATCH(Orders!K$1,Products!$A$1:$G$1,0))</f>
        <v>0.2</v>
      </c>
      <c r="L977" s="5">
        <f>INDEX(Products!$A$1:$G$49,MATCH(Orders!$D977,Products!$A$1:$A$49,0),MATCH(Orders!L$1,Products!$A$1:$G$1,0))</f>
        <v>2.9849999999999999</v>
      </c>
      <c r="M977" s="5">
        <f t="shared" si="45"/>
        <v>8.9550000000000001</v>
      </c>
      <c r="N977" t="str">
        <f t="shared" si="46"/>
        <v>Arabica</v>
      </c>
      <c r="O977" t="str">
        <f t="shared" si="47"/>
        <v>Dark</v>
      </c>
      <c r="P977" t="e">
        <f ca="1">_xlfn.XLOOKUP(Orders[[#This Row],[Customer ID]],Customers!$A$1:$A$1001,Customers!$I$1:$I$1001,,0)</f>
        <v>#NAME?</v>
      </c>
    </row>
    <row r="978" spans="1:16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e">
        <f ca="1">_xlfn.XLOOKUP(C978,Customers!$A$1:$A$1001,Customers!$B$1:$B$1001,,0)</f>
        <v>#NAME?</v>
      </c>
      <c r="G978" s="2" t="e">
        <f ca="1">IF(_xlfn.XLOOKUP(C978,Customers!$A$1:$A$1001,Customers!$C$1:$C$1001,,0)=0,"",_xlfn.XLOOKUP(C978,Customers!$A$1:$A$1001,Customers!$C$1:$C$1001,,0))</f>
        <v>#NAME?</v>
      </c>
      <c r="H978" s="2" t="e">
        <f ca="1">_xlfn.XLOOKUP(C978,Customers!$A$1:$A$1001,Customers!$G$1:$G$1001,,0)</f>
        <v>#NAME?</v>
      </c>
      <c r="I978" t="str">
        <f>INDEX(Products!$A$1:$G$49,MATCH(Orders!$D978,Products!$A$1:$A$49,0),MATCH(Orders!I$1,Products!$A$1:$G$1,0))</f>
        <v>Rob</v>
      </c>
      <c r="J978" t="str">
        <f>INDEX(Products!$A$1:$G$49,MATCH(Orders!$D978,Products!$A$1:$A$49,0),MATCH(Orders!J$1,Products!$A$1:$G$1,0))</f>
        <v>L</v>
      </c>
      <c r="K978" s="4">
        <f>INDEX(Products!$A$1:$G$49,MATCH(Orders!$D978,Products!$A$1:$A$49,0),MATCH(Orders!K$1,Products!$A$1:$G$1,0))</f>
        <v>2.5</v>
      </c>
      <c r="L978" s="5">
        <f>INDEX(Products!$A$1:$G$49,MATCH(Orders!$D978,Products!$A$1:$A$49,0),MATCH(Orders!L$1,Products!$A$1:$G$1,0))</f>
        <v>27.484999999999996</v>
      </c>
      <c r="M978" s="5">
        <f t="shared" si="45"/>
        <v>137.42499999999998</v>
      </c>
      <c r="N978" t="str">
        <f t="shared" si="46"/>
        <v>Robusta</v>
      </c>
      <c r="O978" t="str">
        <f t="shared" si="47"/>
        <v>Light</v>
      </c>
      <c r="P978" t="e">
        <f ca="1">_xlfn.XLOOKUP(Orders[[#This Row],[Customer ID]],Customers!$A$1:$A$1001,Customers!$I$1:$I$1001,,0)</f>
        <v>#NAME?</v>
      </c>
    </row>
    <row r="979" spans="1:16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e">
        <f ca="1">_xlfn.XLOOKUP(C979,Customers!$A$1:$A$1001,Customers!$B$1:$B$1001,,0)</f>
        <v>#NAME?</v>
      </c>
      <c r="G979" s="2" t="e">
        <f ca="1">IF(_xlfn.XLOOKUP(C979,Customers!$A$1:$A$1001,Customers!$C$1:$C$1001,,0)=0,"",_xlfn.XLOOKUP(C979,Customers!$A$1:$A$1001,Customers!$C$1:$C$1001,,0))</f>
        <v>#NAME?</v>
      </c>
      <c r="H979" s="2" t="e">
        <f ca="1">_xlfn.XLOOKUP(C979,Customers!$A$1:$A$1001,Customers!$G$1:$G$1001,,0)</f>
        <v>#NAME?</v>
      </c>
      <c r="I979" t="str">
        <f>INDEX(Products!$A$1:$G$49,MATCH(Orders!$D979,Products!$A$1:$A$49,0),MATCH(Orders!I$1,Products!$A$1:$G$1,0))</f>
        <v>Rob</v>
      </c>
      <c r="J979" t="str">
        <f>INDEX(Products!$A$1:$G$49,MATCH(Orders!$D979,Products!$A$1:$A$49,0),MATCH(Orders!J$1,Products!$A$1:$G$1,0))</f>
        <v>L</v>
      </c>
      <c r="K979" s="4">
        <f>INDEX(Products!$A$1:$G$49,MATCH(Orders!$D979,Products!$A$1:$A$49,0),MATCH(Orders!K$1,Products!$A$1:$G$1,0))</f>
        <v>1</v>
      </c>
      <c r="L979" s="5">
        <f>INDEX(Products!$A$1:$G$49,MATCH(Orders!$D979,Products!$A$1:$A$49,0),MATCH(Orders!L$1,Products!$A$1:$G$1,0))</f>
        <v>11.95</v>
      </c>
      <c r="M979" s="5">
        <f t="shared" si="45"/>
        <v>59.75</v>
      </c>
      <c r="N979" t="str">
        <f t="shared" si="46"/>
        <v>Robusta</v>
      </c>
      <c r="O979" t="str">
        <f t="shared" si="47"/>
        <v>Light</v>
      </c>
      <c r="P979" t="e">
        <f ca="1">_xlfn.XLOOKUP(Orders[[#This Row],[Customer ID]],Customers!$A$1:$A$1001,Customers!$I$1:$I$1001,,0)</f>
        <v>#NAME?</v>
      </c>
    </row>
    <row r="980" spans="1:16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e">
        <f ca="1">_xlfn.XLOOKUP(C980,Customers!$A$1:$A$1001,Customers!$B$1:$B$1001,,0)</f>
        <v>#NAME?</v>
      </c>
      <c r="G980" s="2" t="e">
        <f ca="1">IF(_xlfn.XLOOKUP(C980,Customers!$A$1:$A$1001,Customers!$C$1:$C$1001,,0)=0,"",_xlfn.XLOOKUP(C980,Customers!$A$1:$A$1001,Customers!$C$1:$C$1001,,0))</f>
        <v>#NAME?</v>
      </c>
      <c r="H980" s="2" t="e">
        <f ca="1">_xlfn.XLOOKUP(C980,Customers!$A$1:$A$1001,Customers!$G$1:$G$1001,,0)</f>
        <v>#NAME?</v>
      </c>
      <c r="I980" t="str">
        <f>INDEX(Products!$A$1:$G$49,MATCH(Orders!$D980,Products!$A$1:$A$49,0),MATCH(Orders!I$1,Products!$A$1:$G$1,0))</f>
        <v>Ara</v>
      </c>
      <c r="J980" t="str">
        <f>INDEX(Products!$A$1:$G$49,MATCH(Orders!$D980,Products!$A$1:$A$49,0),MATCH(Orders!J$1,Products!$A$1:$G$1,0))</f>
        <v>L</v>
      </c>
      <c r="K980" s="4">
        <f>INDEX(Products!$A$1:$G$49,MATCH(Orders!$D980,Products!$A$1:$A$49,0),MATCH(Orders!K$1,Products!$A$1:$G$1,0))</f>
        <v>0.5</v>
      </c>
      <c r="L980" s="5">
        <f>INDEX(Products!$A$1:$G$49,MATCH(Orders!$D980,Products!$A$1:$A$49,0),MATCH(Orders!L$1,Products!$A$1:$G$1,0))</f>
        <v>7.77</v>
      </c>
      <c r="M980" s="5">
        <f t="shared" si="45"/>
        <v>23.31</v>
      </c>
      <c r="N980" t="str">
        <f t="shared" si="46"/>
        <v>Arabica</v>
      </c>
      <c r="O980" t="str">
        <f t="shared" si="47"/>
        <v>Light</v>
      </c>
      <c r="P980" t="e">
        <f ca="1">_xlfn.XLOOKUP(Orders[[#This Row],[Customer ID]],Customers!$A$1:$A$1001,Customers!$I$1:$I$1001,,0)</f>
        <v>#NAME?</v>
      </c>
    </row>
    <row r="981" spans="1:16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e">
        <f ca="1">_xlfn.XLOOKUP(C981,Customers!$A$1:$A$1001,Customers!$B$1:$B$1001,,0)</f>
        <v>#NAME?</v>
      </c>
      <c r="G981" s="2" t="e">
        <f ca="1">IF(_xlfn.XLOOKUP(C981,Customers!$A$1:$A$1001,Customers!$C$1:$C$1001,,0)=0,"",_xlfn.XLOOKUP(C981,Customers!$A$1:$A$1001,Customers!$C$1:$C$1001,,0))</f>
        <v>#NAME?</v>
      </c>
      <c r="H981" s="2" t="e">
        <f ca="1">_xlfn.XLOOKUP(C981,Customers!$A$1:$A$1001,Customers!$G$1:$G$1001,,0)</f>
        <v>#NAME?</v>
      </c>
      <c r="I981" t="str">
        <f>INDEX(Products!$A$1:$G$49,MATCH(Orders!$D981,Products!$A$1:$A$49,0),MATCH(Orders!I$1,Products!$A$1:$G$1,0))</f>
        <v>Rob</v>
      </c>
      <c r="J981" t="str">
        <f>INDEX(Products!$A$1:$G$49,MATCH(Orders!$D981,Products!$A$1:$A$49,0),MATCH(Orders!J$1,Products!$A$1:$G$1,0))</f>
        <v>D</v>
      </c>
      <c r="K981" s="4">
        <f>INDEX(Products!$A$1:$G$49,MATCH(Orders!$D981,Products!$A$1:$A$49,0),MATCH(Orders!K$1,Products!$A$1:$G$1,0))</f>
        <v>0.5</v>
      </c>
      <c r="L981" s="5">
        <f>INDEX(Products!$A$1:$G$49,MATCH(Orders!$D981,Products!$A$1:$A$49,0),MATCH(Orders!L$1,Products!$A$1:$G$1,0))</f>
        <v>5.3699999999999992</v>
      </c>
      <c r="M981" s="5">
        <f t="shared" si="45"/>
        <v>10.739999999999998</v>
      </c>
      <c r="N981" t="str">
        <f t="shared" si="46"/>
        <v>Robusta</v>
      </c>
      <c r="O981" t="str">
        <f t="shared" si="47"/>
        <v>Dark</v>
      </c>
      <c r="P981" t="e">
        <f ca="1">_xlfn.XLOOKUP(Orders[[#This Row],[Customer ID]],Customers!$A$1:$A$1001,Customers!$I$1:$I$1001,,0)</f>
        <v>#NAME?</v>
      </c>
    </row>
    <row r="982" spans="1:16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e">
        <f ca="1">_xlfn.XLOOKUP(C982,Customers!$A$1:$A$1001,Customers!$B$1:$B$1001,,0)</f>
        <v>#NAME?</v>
      </c>
      <c r="G982" s="2" t="e">
        <f ca="1">IF(_xlfn.XLOOKUP(C982,Customers!$A$1:$A$1001,Customers!$C$1:$C$1001,,0)=0,"",_xlfn.XLOOKUP(C982,Customers!$A$1:$A$1001,Customers!$C$1:$C$1001,,0))</f>
        <v>#NAME?</v>
      </c>
      <c r="H982" s="2" t="e">
        <f ca="1">_xlfn.XLOOKUP(C982,Customers!$A$1:$A$1001,Customers!$G$1:$G$1001,,0)</f>
        <v>#NAME?</v>
      </c>
      <c r="I982" t="str">
        <f>INDEX(Products!$A$1:$G$49,MATCH(Orders!$D982,Products!$A$1:$A$49,0),MATCH(Orders!I$1,Products!$A$1:$G$1,0))</f>
        <v>Exc</v>
      </c>
      <c r="J982" t="str">
        <f>INDEX(Products!$A$1:$G$49,MATCH(Orders!$D982,Products!$A$1:$A$49,0),MATCH(Orders!J$1,Products!$A$1:$G$1,0))</f>
        <v>D</v>
      </c>
      <c r="K982" s="4">
        <f>INDEX(Products!$A$1:$G$49,MATCH(Orders!$D982,Products!$A$1:$A$49,0),MATCH(Orders!K$1,Products!$A$1:$G$1,0))</f>
        <v>2.5</v>
      </c>
      <c r="L982" s="5">
        <f>INDEX(Products!$A$1:$G$49,MATCH(Orders!$D982,Products!$A$1:$A$49,0),MATCH(Orders!L$1,Products!$A$1:$G$1,0))</f>
        <v>27.945</v>
      </c>
      <c r="M982" s="5">
        <f t="shared" si="45"/>
        <v>167.67000000000002</v>
      </c>
      <c r="N982" t="str">
        <f t="shared" si="46"/>
        <v>Excelsa</v>
      </c>
      <c r="O982" t="str">
        <f t="shared" si="47"/>
        <v>Dark</v>
      </c>
      <c r="P982" t="e">
        <f ca="1">_xlfn.XLOOKUP(Orders[[#This Row],[Customer ID]],Customers!$A$1:$A$1001,Customers!$I$1:$I$1001,,0)</f>
        <v>#NAME?</v>
      </c>
    </row>
    <row r="983" spans="1:16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e">
        <f ca="1">_xlfn.XLOOKUP(C983,Customers!$A$1:$A$1001,Customers!$B$1:$B$1001,,0)</f>
        <v>#NAME?</v>
      </c>
      <c r="G983" s="2" t="e">
        <f ca="1">IF(_xlfn.XLOOKUP(C983,Customers!$A$1:$A$1001,Customers!$C$1:$C$1001,,0)=0,"",_xlfn.XLOOKUP(C983,Customers!$A$1:$A$1001,Customers!$C$1:$C$1001,,0))</f>
        <v>#NAME?</v>
      </c>
      <c r="H983" s="2" t="e">
        <f ca="1">_xlfn.XLOOKUP(C983,Customers!$A$1:$A$1001,Customers!$G$1:$G$1001,,0)</f>
        <v>#NAME?</v>
      </c>
      <c r="I983" t="str">
        <f>INDEX(Products!$A$1:$G$49,MATCH(Orders!$D983,Products!$A$1:$A$49,0),MATCH(Orders!I$1,Products!$A$1:$G$1,0))</f>
        <v>Exc</v>
      </c>
      <c r="J983" t="str">
        <f>INDEX(Products!$A$1:$G$49,MATCH(Orders!$D983,Products!$A$1:$A$49,0),MATCH(Orders!J$1,Products!$A$1:$G$1,0))</f>
        <v>D</v>
      </c>
      <c r="K983" s="4">
        <f>INDEX(Products!$A$1:$G$49,MATCH(Orders!$D983,Products!$A$1:$A$49,0),MATCH(Orders!K$1,Products!$A$1:$G$1,0))</f>
        <v>0.2</v>
      </c>
      <c r="L983" s="5">
        <f>INDEX(Products!$A$1:$G$49,MATCH(Orders!$D983,Products!$A$1:$A$49,0),MATCH(Orders!L$1,Products!$A$1:$G$1,0))</f>
        <v>3.645</v>
      </c>
      <c r="M983" s="5">
        <f t="shared" si="45"/>
        <v>21.87</v>
      </c>
      <c r="N983" t="str">
        <f t="shared" si="46"/>
        <v>Excelsa</v>
      </c>
      <c r="O983" t="str">
        <f t="shared" si="47"/>
        <v>Dark</v>
      </c>
      <c r="P983" t="e">
        <f ca="1">_xlfn.XLOOKUP(Orders[[#This Row],[Customer ID]],Customers!$A$1:$A$1001,Customers!$I$1:$I$1001,,0)</f>
        <v>#NAME?</v>
      </c>
    </row>
    <row r="984" spans="1:16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e">
        <f ca="1">_xlfn.XLOOKUP(C984,Customers!$A$1:$A$1001,Customers!$B$1:$B$1001,,0)</f>
        <v>#NAME?</v>
      </c>
      <c r="G984" s="2" t="e">
        <f ca="1">IF(_xlfn.XLOOKUP(C984,Customers!$A$1:$A$1001,Customers!$C$1:$C$1001,,0)=0,"",_xlfn.XLOOKUP(C984,Customers!$A$1:$A$1001,Customers!$C$1:$C$1001,,0))</f>
        <v>#NAME?</v>
      </c>
      <c r="H984" s="2" t="e">
        <f ca="1">_xlfn.XLOOKUP(C984,Customers!$A$1:$A$1001,Customers!$G$1:$G$1001,,0)</f>
        <v>#NAME?</v>
      </c>
      <c r="I984" t="str">
        <f>INDEX(Products!$A$1:$G$49,MATCH(Orders!$D984,Products!$A$1:$A$49,0),MATCH(Orders!I$1,Products!$A$1:$G$1,0))</f>
        <v>Rob</v>
      </c>
      <c r="J984" t="str">
        <f>INDEX(Products!$A$1:$G$49,MATCH(Orders!$D984,Products!$A$1:$A$49,0),MATCH(Orders!J$1,Products!$A$1:$G$1,0))</f>
        <v>L</v>
      </c>
      <c r="K984" s="4">
        <f>INDEX(Products!$A$1:$G$49,MATCH(Orders!$D984,Products!$A$1:$A$49,0),MATCH(Orders!K$1,Products!$A$1:$G$1,0))</f>
        <v>1</v>
      </c>
      <c r="L984" s="5">
        <f>INDEX(Products!$A$1:$G$49,MATCH(Orders!$D984,Products!$A$1:$A$49,0),MATCH(Orders!L$1,Products!$A$1:$G$1,0))</f>
        <v>11.95</v>
      </c>
      <c r="M984" s="5">
        <f t="shared" si="45"/>
        <v>23.9</v>
      </c>
      <c r="N984" t="str">
        <f t="shared" si="46"/>
        <v>Robusta</v>
      </c>
      <c r="O984" t="str">
        <f t="shared" si="47"/>
        <v>Light</v>
      </c>
      <c r="P984" t="e">
        <f ca="1">_xlfn.XLOOKUP(Orders[[#This Row],[Customer ID]],Customers!$A$1:$A$1001,Customers!$I$1:$I$1001,,0)</f>
        <v>#NAME?</v>
      </c>
    </row>
    <row r="985" spans="1:16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e">
        <f ca="1">_xlfn.XLOOKUP(C985,Customers!$A$1:$A$1001,Customers!$B$1:$B$1001,,0)</f>
        <v>#NAME?</v>
      </c>
      <c r="G985" s="2" t="e">
        <f ca="1">IF(_xlfn.XLOOKUP(C985,Customers!$A$1:$A$1001,Customers!$C$1:$C$1001,,0)=0,"",_xlfn.XLOOKUP(C985,Customers!$A$1:$A$1001,Customers!$C$1:$C$1001,,0))</f>
        <v>#NAME?</v>
      </c>
      <c r="H985" s="2" t="e">
        <f ca="1">_xlfn.XLOOKUP(C985,Customers!$A$1:$A$1001,Customers!$G$1:$G$1001,,0)</f>
        <v>#NAME?</v>
      </c>
      <c r="I985" t="str">
        <f>INDEX(Products!$A$1:$G$49,MATCH(Orders!$D985,Products!$A$1:$A$49,0),MATCH(Orders!I$1,Products!$A$1:$G$1,0))</f>
        <v>Ara</v>
      </c>
      <c r="J985" t="str">
        <f>INDEX(Products!$A$1:$G$49,MATCH(Orders!$D985,Products!$A$1:$A$49,0),MATCH(Orders!J$1,Products!$A$1:$G$1,0))</f>
        <v>M</v>
      </c>
      <c r="K985" s="4">
        <f>INDEX(Products!$A$1:$G$49,MATCH(Orders!$D985,Products!$A$1:$A$49,0),MATCH(Orders!K$1,Products!$A$1:$G$1,0))</f>
        <v>0.2</v>
      </c>
      <c r="L985" s="5">
        <f>INDEX(Products!$A$1:$G$49,MATCH(Orders!$D985,Products!$A$1:$A$49,0),MATCH(Orders!L$1,Products!$A$1:$G$1,0))</f>
        <v>3.375</v>
      </c>
      <c r="M985" s="5">
        <f t="shared" si="45"/>
        <v>6.75</v>
      </c>
      <c r="N985" t="str">
        <f t="shared" si="46"/>
        <v>Arabica</v>
      </c>
      <c r="O985" t="str">
        <f t="shared" si="47"/>
        <v>Medium</v>
      </c>
      <c r="P985" t="e">
        <f ca="1">_xlfn.XLOOKUP(Orders[[#This Row],[Customer ID]],Customers!$A$1:$A$1001,Customers!$I$1:$I$1001,,0)</f>
        <v>#NAME?</v>
      </c>
    </row>
    <row r="986" spans="1:16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e">
        <f ca="1">_xlfn.XLOOKUP(C986,Customers!$A$1:$A$1001,Customers!$B$1:$B$1001,,0)</f>
        <v>#NAME?</v>
      </c>
      <c r="G986" s="2" t="e">
        <f ca="1">IF(_xlfn.XLOOKUP(C986,Customers!$A$1:$A$1001,Customers!$C$1:$C$1001,,0)=0,"",_xlfn.XLOOKUP(C986,Customers!$A$1:$A$1001,Customers!$C$1:$C$1001,,0))</f>
        <v>#NAME?</v>
      </c>
      <c r="H986" s="2" t="e">
        <f ca="1">_xlfn.XLOOKUP(C986,Customers!$A$1:$A$1001,Customers!$G$1:$G$1001,,0)</f>
        <v>#NAME?</v>
      </c>
      <c r="I986" t="str">
        <f>INDEX(Products!$A$1:$G$49,MATCH(Orders!$D986,Products!$A$1:$A$49,0),MATCH(Orders!I$1,Products!$A$1:$G$1,0))</f>
        <v>Exc</v>
      </c>
      <c r="J986" t="str">
        <f>INDEX(Products!$A$1:$G$49,MATCH(Orders!$D986,Products!$A$1:$A$49,0),MATCH(Orders!J$1,Products!$A$1:$G$1,0))</f>
        <v>M</v>
      </c>
      <c r="K986" s="4">
        <f>INDEX(Products!$A$1:$G$49,MATCH(Orders!$D986,Products!$A$1:$A$49,0),MATCH(Orders!K$1,Products!$A$1:$G$1,0))</f>
        <v>2.5</v>
      </c>
      <c r="L986" s="5">
        <f>INDEX(Products!$A$1:$G$49,MATCH(Orders!$D986,Products!$A$1:$A$49,0),MATCH(Orders!L$1,Products!$A$1:$G$1,0))</f>
        <v>31.624999999999996</v>
      </c>
      <c r="M986" s="5">
        <f t="shared" si="45"/>
        <v>31.624999999999996</v>
      </c>
      <c r="N986" t="str">
        <f t="shared" si="46"/>
        <v>Excelsa</v>
      </c>
      <c r="O986" t="str">
        <f t="shared" si="47"/>
        <v>Medium</v>
      </c>
      <c r="P986" t="e">
        <f ca="1">_xlfn.XLOOKUP(Orders[[#This Row],[Customer ID]],Customers!$A$1:$A$1001,Customers!$I$1:$I$1001,,0)</f>
        <v>#NAME?</v>
      </c>
    </row>
    <row r="987" spans="1:16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e">
        <f ca="1">_xlfn.XLOOKUP(C987,Customers!$A$1:$A$1001,Customers!$B$1:$B$1001,,0)</f>
        <v>#NAME?</v>
      </c>
      <c r="G987" s="2" t="e">
        <f ca="1">IF(_xlfn.XLOOKUP(C987,Customers!$A$1:$A$1001,Customers!$C$1:$C$1001,,0)=0,"",_xlfn.XLOOKUP(C987,Customers!$A$1:$A$1001,Customers!$C$1:$C$1001,,0))</f>
        <v>#NAME?</v>
      </c>
      <c r="H987" s="2" t="e">
        <f ca="1">_xlfn.XLOOKUP(C987,Customers!$A$1:$A$1001,Customers!$G$1:$G$1001,,0)</f>
        <v>#NAME?</v>
      </c>
      <c r="I987" t="str">
        <f>INDEX(Products!$A$1:$G$49,MATCH(Orders!$D987,Products!$A$1:$A$49,0),MATCH(Orders!I$1,Products!$A$1:$G$1,0))</f>
        <v>Rob</v>
      </c>
      <c r="J987" t="str">
        <f>INDEX(Products!$A$1:$G$49,MATCH(Orders!$D987,Products!$A$1:$A$49,0),MATCH(Orders!J$1,Products!$A$1:$G$1,0))</f>
        <v>L</v>
      </c>
      <c r="K987" s="4">
        <f>INDEX(Products!$A$1:$G$49,MATCH(Orders!$D987,Products!$A$1:$A$49,0),MATCH(Orders!K$1,Products!$A$1:$G$1,0))</f>
        <v>1</v>
      </c>
      <c r="L987" s="5">
        <f>INDEX(Products!$A$1:$G$49,MATCH(Orders!$D987,Products!$A$1:$A$49,0),MATCH(Orders!L$1,Products!$A$1:$G$1,0))</f>
        <v>11.95</v>
      </c>
      <c r="M987" s="5">
        <f t="shared" si="45"/>
        <v>47.8</v>
      </c>
      <c r="N987" t="str">
        <f t="shared" si="46"/>
        <v>Robusta</v>
      </c>
      <c r="O987" t="str">
        <f t="shared" si="47"/>
        <v>Light</v>
      </c>
      <c r="P987" t="e">
        <f ca="1">_xlfn.XLOOKUP(Orders[[#This Row],[Customer ID]],Customers!$A$1:$A$1001,Customers!$I$1:$I$1001,,0)</f>
        <v>#NAME?</v>
      </c>
    </row>
    <row r="988" spans="1:16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e">
        <f ca="1">_xlfn.XLOOKUP(C988,Customers!$A$1:$A$1001,Customers!$B$1:$B$1001,,0)</f>
        <v>#NAME?</v>
      </c>
      <c r="G988" s="2" t="e">
        <f ca="1">IF(_xlfn.XLOOKUP(C988,Customers!$A$1:$A$1001,Customers!$C$1:$C$1001,,0)=0,"",_xlfn.XLOOKUP(C988,Customers!$A$1:$A$1001,Customers!$C$1:$C$1001,,0))</f>
        <v>#NAME?</v>
      </c>
      <c r="H988" s="2" t="e">
        <f ca="1">_xlfn.XLOOKUP(C988,Customers!$A$1:$A$1001,Customers!$G$1:$G$1001,,0)</f>
        <v>#NAME?</v>
      </c>
      <c r="I988" t="str">
        <f>INDEX(Products!$A$1:$G$49,MATCH(Orders!$D988,Products!$A$1:$A$49,0),MATCH(Orders!I$1,Products!$A$1:$G$1,0))</f>
        <v>Lib</v>
      </c>
      <c r="J988" t="str">
        <f>INDEX(Products!$A$1:$G$49,MATCH(Orders!$D988,Products!$A$1:$A$49,0),MATCH(Orders!J$1,Products!$A$1:$G$1,0))</f>
        <v>M</v>
      </c>
      <c r="K988" s="4">
        <f>INDEX(Products!$A$1:$G$49,MATCH(Orders!$D988,Products!$A$1:$A$49,0),MATCH(Orders!K$1,Products!$A$1:$G$1,0))</f>
        <v>2.5</v>
      </c>
      <c r="L988" s="5">
        <f>INDEX(Products!$A$1:$G$49,MATCH(Orders!$D988,Products!$A$1:$A$49,0),MATCH(Orders!L$1,Products!$A$1:$G$1,0))</f>
        <v>33.464999999999996</v>
      </c>
      <c r="M988" s="5">
        <f t="shared" si="45"/>
        <v>33.464999999999996</v>
      </c>
      <c r="N988" t="str">
        <f t="shared" si="46"/>
        <v>Liberica</v>
      </c>
      <c r="O988" t="str">
        <f t="shared" si="47"/>
        <v>Medium</v>
      </c>
      <c r="P988" t="e">
        <f ca="1">_xlfn.XLOOKUP(Orders[[#This Row],[Customer ID]],Customers!$A$1:$A$1001,Customers!$I$1:$I$1001,,0)</f>
        <v>#NAME?</v>
      </c>
    </row>
    <row r="989" spans="1:16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e">
        <f ca="1">_xlfn.XLOOKUP(C989,Customers!$A$1:$A$1001,Customers!$B$1:$B$1001,,0)</f>
        <v>#NAME?</v>
      </c>
      <c r="G989" s="2" t="e">
        <f ca="1">IF(_xlfn.XLOOKUP(C989,Customers!$A$1:$A$1001,Customers!$C$1:$C$1001,,0)=0,"",_xlfn.XLOOKUP(C989,Customers!$A$1:$A$1001,Customers!$C$1:$C$1001,,0))</f>
        <v>#NAME?</v>
      </c>
      <c r="H989" s="2" t="e">
        <f ca="1">_xlfn.XLOOKUP(C989,Customers!$A$1:$A$1001,Customers!$G$1:$G$1001,,0)</f>
        <v>#NAME?</v>
      </c>
      <c r="I989" t="str">
        <f>INDEX(Products!$A$1:$G$49,MATCH(Orders!$D989,Products!$A$1:$A$49,0),MATCH(Orders!I$1,Products!$A$1:$G$1,0))</f>
        <v>Ara</v>
      </c>
      <c r="J989" t="str">
        <f>INDEX(Products!$A$1:$G$49,MATCH(Orders!$D989,Products!$A$1:$A$49,0),MATCH(Orders!J$1,Products!$A$1:$G$1,0))</f>
        <v>D</v>
      </c>
      <c r="K989" s="4">
        <f>INDEX(Products!$A$1:$G$49,MATCH(Orders!$D989,Products!$A$1:$A$49,0),MATCH(Orders!K$1,Products!$A$1:$G$1,0))</f>
        <v>0.5</v>
      </c>
      <c r="L989" s="5">
        <f>INDEX(Products!$A$1:$G$49,MATCH(Orders!$D989,Products!$A$1:$A$49,0),MATCH(Orders!L$1,Products!$A$1:$G$1,0))</f>
        <v>5.97</v>
      </c>
      <c r="M989" s="5">
        <f t="shared" si="45"/>
        <v>29.849999999999998</v>
      </c>
      <c r="N989" t="str">
        <f t="shared" si="46"/>
        <v>Arabica</v>
      </c>
      <c r="O989" t="str">
        <f t="shared" si="47"/>
        <v>Dark</v>
      </c>
      <c r="P989" t="e">
        <f ca="1">_xlfn.XLOOKUP(Orders[[#This Row],[Customer ID]],Customers!$A$1:$A$1001,Customers!$I$1:$I$1001,,0)</f>
        <v>#NAME?</v>
      </c>
    </row>
    <row r="990" spans="1:16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e">
        <f ca="1">_xlfn.XLOOKUP(C990,Customers!$A$1:$A$1001,Customers!$B$1:$B$1001,,0)</f>
        <v>#NAME?</v>
      </c>
      <c r="G990" s="2" t="e">
        <f ca="1">IF(_xlfn.XLOOKUP(C990,Customers!$A$1:$A$1001,Customers!$C$1:$C$1001,,0)=0,"",_xlfn.XLOOKUP(C990,Customers!$A$1:$A$1001,Customers!$C$1:$C$1001,,0))</f>
        <v>#NAME?</v>
      </c>
      <c r="H990" s="2" t="e">
        <f ca="1">_xlfn.XLOOKUP(C990,Customers!$A$1:$A$1001,Customers!$G$1:$G$1001,,0)</f>
        <v>#NAME?</v>
      </c>
      <c r="I990" t="str">
        <f>INDEX(Products!$A$1:$G$49,MATCH(Orders!$D990,Products!$A$1:$A$49,0),MATCH(Orders!I$1,Products!$A$1:$G$1,0))</f>
        <v>Rob</v>
      </c>
      <c r="J990" t="str">
        <f>INDEX(Products!$A$1:$G$49,MATCH(Orders!$D990,Products!$A$1:$A$49,0),MATCH(Orders!J$1,Products!$A$1:$G$1,0))</f>
        <v>M</v>
      </c>
      <c r="K990" s="4">
        <f>INDEX(Products!$A$1:$G$49,MATCH(Orders!$D990,Products!$A$1:$A$49,0),MATCH(Orders!K$1,Products!$A$1:$G$1,0))</f>
        <v>1</v>
      </c>
      <c r="L990" s="5">
        <f>INDEX(Products!$A$1:$G$49,MATCH(Orders!$D990,Products!$A$1:$A$49,0),MATCH(Orders!L$1,Products!$A$1:$G$1,0))</f>
        <v>9.9499999999999993</v>
      </c>
      <c r="M990" s="5">
        <f t="shared" si="45"/>
        <v>29.849999999999998</v>
      </c>
      <c r="N990" t="str">
        <f t="shared" si="46"/>
        <v>Robusta</v>
      </c>
      <c r="O990" t="str">
        <f t="shared" si="47"/>
        <v>Medium</v>
      </c>
      <c r="P990" t="e">
        <f ca="1">_xlfn.XLOOKUP(Orders[[#This Row],[Customer ID]],Customers!$A$1:$A$1001,Customers!$I$1:$I$1001,,0)</f>
        <v>#NAME?</v>
      </c>
    </row>
    <row r="991" spans="1:16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e">
        <f ca="1">_xlfn.XLOOKUP(C991,Customers!$A$1:$A$1001,Customers!$B$1:$B$1001,,0)</f>
        <v>#NAME?</v>
      </c>
      <c r="G991" s="2" t="e">
        <f ca="1">IF(_xlfn.XLOOKUP(C991,Customers!$A$1:$A$1001,Customers!$C$1:$C$1001,,0)=0,"",_xlfn.XLOOKUP(C991,Customers!$A$1:$A$1001,Customers!$C$1:$C$1001,,0))</f>
        <v>#NAME?</v>
      </c>
      <c r="H991" s="2" t="e">
        <f ca="1">_xlfn.XLOOKUP(C991,Customers!$A$1:$A$1001,Customers!$G$1:$G$1001,,0)</f>
        <v>#NAME?</v>
      </c>
      <c r="I991" t="str">
        <f>INDEX(Products!$A$1:$G$49,MATCH(Orders!$D991,Products!$A$1:$A$49,0),MATCH(Orders!I$1,Products!$A$1:$G$1,0))</f>
        <v>Ara</v>
      </c>
      <c r="J991" t="str">
        <f>INDEX(Products!$A$1:$G$49,MATCH(Orders!$D991,Products!$A$1:$A$49,0),MATCH(Orders!J$1,Products!$A$1:$G$1,0))</f>
        <v>M</v>
      </c>
      <c r="K991" s="4">
        <f>INDEX(Products!$A$1:$G$49,MATCH(Orders!$D991,Products!$A$1:$A$49,0),MATCH(Orders!K$1,Products!$A$1:$G$1,0))</f>
        <v>2.5</v>
      </c>
      <c r="L991" s="5">
        <f>INDEX(Products!$A$1:$G$49,MATCH(Orders!$D991,Products!$A$1:$A$49,0),MATCH(Orders!L$1,Products!$A$1:$G$1,0))</f>
        <v>25.874999999999996</v>
      </c>
      <c r="M991" s="5">
        <f t="shared" si="45"/>
        <v>155.24999999999997</v>
      </c>
      <c r="N991" t="str">
        <f t="shared" si="46"/>
        <v>Arabica</v>
      </c>
      <c r="O991" t="str">
        <f t="shared" si="47"/>
        <v>Medium</v>
      </c>
      <c r="P991" t="e">
        <f ca="1">_xlfn.XLOOKUP(Orders[[#This Row],[Customer ID]],Customers!$A$1:$A$1001,Customers!$I$1:$I$1001,,0)</f>
        <v>#NAME?</v>
      </c>
    </row>
    <row r="992" spans="1:16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e">
        <f ca="1">_xlfn.XLOOKUP(C992,Customers!$A$1:$A$1001,Customers!$B$1:$B$1001,,0)</f>
        <v>#NAME?</v>
      </c>
      <c r="G992" s="2" t="e">
        <f ca="1">IF(_xlfn.XLOOKUP(C992,Customers!$A$1:$A$1001,Customers!$C$1:$C$1001,,0)=0,"",_xlfn.XLOOKUP(C992,Customers!$A$1:$A$1001,Customers!$C$1:$C$1001,,0))</f>
        <v>#NAME?</v>
      </c>
      <c r="H992" s="2" t="e">
        <f ca="1">_xlfn.XLOOKUP(C992,Customers!$A$1:$A$1001,Customers!$G$1:$G$1001,,0)</f>
        <v>#NAME?</v>
      </c>
      <c r="I992" t="str">
        <f>INDEX(Products!$A$1:$G$49,MATCH(Orders!$D992,Products!$A$1:$A$49,0),MATCH(Orders!I$1,Products!$A$1:$G$1,0))</f>
        <v>Exc</v>
      </c>
      <c r="J992" t="str">
        <f>INDEX(Products!$A$1:$G$49,MATCH(Orders!$D992,Products!$A$1:$A$49,0),MATCH(Orders!J$1,Products!$A$1:$G$1,0))</f>
        <v>D</v>
      </c>
      <c r="K992" s="4">
        <f>INDEX(Products!$A$1:$G$49,MATCH(Orders!$D992,Products!$A$1:$A$49,0),MATCH(Orders!K$1,Products!$A$1:$G$1,0))</f>
        <v>0.2</v>
      </c>
      <c r="L992" s="5">
        <f>INDEX(Products!$A$1:$G$49,MATCH(Orders!$D992,Products!$A$1:$A$49,0),MATCH(Orders!L$1,Products!$A$1:$G$1,0))</f>
        <v>3.645</v>
      </c>
      <c r="M992" s="5">
        <f t="shared" si="45"/>
        <v>18.225000000000001</v>
      </c>
      <c r="N992" t="str">
        <f t="shared" si="46"/>
        <v>Excelsa</v>
      </c>
      <c r="O992" t="str">
        <f t="shared" si="47"/>
        <v>Dark</v>
      </c>
      <c r="P992" t="e">
        <f ca="1">_xlfn.XLOOKUP(Orders[[#This Row],[Customer ID]],Customers!$A$1:$A$1001,Customers!$I$1:$I$1001,,0)</f>
        <v>#NAME?</v>
      </c>
    </row>
    <row r="993" spans="1:16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e">
        <f ca="1">_xlfn.XLOOKUP(C993,Customers!$A$1:$A$1001,Customers!$B$1:$B$1001,,0)</f>
        <v>#NAME?</v>
      </c>
      <c r="G993" s="2" t="e">
        <f ca="1">IF(_xlfn.XLOOKUP(C993,Customers!$A$1:$A$1001,Customers!$C$1:$C$1001,,0)=0,"",_xlfn.XLOOKUP(C993,Customers!$A$1:$A$1001,Customers!$C$1:$C$1001,,0))</f>
        <v>#NAME?</v>
      </c>
      <c r="H993" s="2" t="e">
        <f ca="1">_xlfn.XLOOKUP(C993,Customers!$A$1:$A$1001,Customers!$G$1:$G$1001,,0)</f>
        <v>#NAME?</v>
      </c>
      <c r="I993" t="str">
        <f>INDEX(Products!$A$1:$G$49,MATCH(Orders!$D993,Products!$A$1:$A$49,0),MATCH(Orders!I$1,Products!$A$1:$G$1,0))</f>
        <v>Lib</v>
      </c>
      <c r="J993" t="str">
        <f>INDEX(Products!$A$1:$G$49,MATCH(Orders!$D993,Products!$A$1:$A$49,0),MATCH(Orders!J$1,Products!$A$1:$G$1,0))</f>
        <v>D</v>
      </c>
      <c r="K993" s="4">
        <f>INDEX(Products!$A$1:$G$49,MATCH(Orders!$D993,Products!$A$1:$A$49,0),MATCH(Orders!K$1,Products!$A$1:$G$1,0))</f>
        <v>0.5</v>
      </c>
      <c r="L993" s="5">
        <f>INDEX(Products!$A$1:$G$49,MATCH(Orders!$D993,Products!$A$1:$A$49,0),MATCH(Orders!L$1,Products!$A$1:$G$1,0))</f>
        <v>7.77</v>
      </c>
      <c r="M993" s="5">
        <f t="shared" si="45"/>
        <v>15.54</v>
      </c>
      <c r="N993" t="str">
        <f t="shared" si="46"/>
        <v>Liberica</v>
      </c>
      <c r="O993" t="str">
        <f t="shared" si="47"/>
        <v>Dark</v>
      </c>
      <c r="P993" t="e">
        <f ca="1">_xlfn.XLOOKUP(Orders[[#This Row],[Customer ID]],Customers!$A$1:$A$1001,Customers!$I$1:$I$1001,,0)</f>
        <v>#NAME?</v>
      </c>
    </row>
    <row r="994" spans="1:16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e">
        <f ca="1">_xlfn.XLOOKUP(C994,Customers!$A$1:$A$1001,Customers!$B$1:$B$1001,,0)</f>
        <v>#NAME?</v>
      </c>
      <c r="G994" s="2" t="e">
        <f ca="1">IF(_xlfn.XLOOKUP(C994,Customers!$A$1:$A$1001,Customers!$C$1:$C$1001,,0)=0,"",_xlfn.XLOOKUP(C994,Customers!$A$1:$A$1001,Customers!$C$1:$C$1001,,0))</f>
        <v>#NAME?</v>
      </c>
      <c r="H994" s="2" t="e">
        <f ca="1">_xlfn.XLOOKUP(C994,Customers!$A$1:$A$1001,Customers!$G$1:$G$1001,,0)</f>
        <v>#NAME?</v>
      </c>
      <c r="I994" t="str">
        <f>INDEX(Products!$A$1:$G$49,MATCH(Orders!$D994,Products!$A$1:$A$49,0),MATCH(Orders!I$1,Products!$A$1:$G$1,0))</f>
        <v>Lib</v>
      </c>
      <c r="J994" t="str">
        <f>INDEX(Products!$A$1:$G$49,MATCH(Orders!$D994,Products!$A$1:$A$49,0),MATCH(Orders!J$1,Products!$A$1:$G$1,0))</f>
        <v>L</v>
      </c>
      <c r="K994" s="4">
        <f>INDEX(Products!$A$1:$G$49,MATCH(Orders!$D994,Products!$A$1:$A$49,0),MATCH(Orders!K$1,Products!$A$1:$G$1,0))</f>
        <v>2.5</v>
      </c>
      <c r="L994" s="5">
        <f>INDEX(Products!$A$1:$G$49,MATCH(Orders!$D994,Products!$A$1:$A$49,0),MATCH(Orders!L$1,Products!$A$1:$G$1,0))</f>
        <v>36.454999999999998</v>
      </c>
      <c r="M994" s="5">
        <f t="shared" si="45"/>
        <v>109.36499999999999</v>
      </c>
      <c r="N994" t="str">
        <f t="shared" si="46"/>
        <v>Liberica</v>
      </c>
      <c r="O994" t="str">
        <f t="shared" si="47"/>
        <v>Light</v>
      </c>
      <c r="P994" t="e">
        <f ca="1">_xlfn.XLOOKUP(Orders[[#This Row],[Customer ID]],Customers!$A$1:$A$1001,Customers!$I$1:$I$1001,,0)</f>
        <v>#NAME?</v>
      </c>
    </row>
    <row r="995" spans="1:16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e">
        <f ca="1">_xlfn.XLOOKUP(C995,Customers!$A$1:$A$1001,Customers!$B$1:$B$1001,,0)</f>
        <v>#NAME?</v>
      </c>
      <c r="G995" s="2" t="e">
        <f ca="1">IF(_xlfn.XLOOKUP(C995,Customers!$A$1:$A$1001,Customers!$C$1:$C$1001,,0)=0,"",_xlfn.XLOOKUP(C995,Customers!$A$1:$A$1001,Customers!$C$1:$C$1001,,0))</f>
        <v>#NAME?</v>
      </c>
      <c r="H995" s="2" t="e">
        <f ca="1">_xlfn.XLOOKUP(C995,Customers!$A$1:$A$1001,Customers!$G$1:$G$1001,,0)</f>
        <v>#NAME?</v>
      </c>
      <c r="I995" t="str">
        <f>INDEX(Products!$A$1:$G$49,MATCH(Orders!$D995,Products!$A$1:$A$49,0),MATCH(Orders!I$1,Products!$A$1:$G$1,0))</f>
        <v>Ara</v>
      </c>
      <c r="J995" t="str">
        <f>INDEX(Products!$A$1:$G$49,MATCH(Orders!$D995,Products!$A$1:$A$49,0),MATCH(Orders!J$1,Products!$A$1:$G$1,0))</f>
        <v>L</v>
      </c>
      <c r="K995" s="4">
        <f>INDEX(Products!$A$1:$G$49,MATCH(Orders!$D995,Products!$A$1:$A$49,0),MATCH(Orders!K$1,Products!$A$1:$G$1,0))</f>
        <v>1</v>
      </c>
      <c r="L995" s="5">
        <f>INDEX(Products!$A$1:$G$49,MATCH(Orders!$D995,Products!$A$1:$A$49,0),MATCH(Orders!L$1,Products!$A$1:$G$1,0))</f>
        <v>12.95</v>
      </c>
      <c r="M995" s="5">
        <f t="shared" si="45"/>
        <v>77.699999999999989</v>
      </c>
      <c r="N995" t="str">
        <f t="shared" si="46"/>
        <v>Arabica</v>
      </c>
      <c r="O995" t="str">
        <f t="shared" si="47"/>
        <v>Light</v>
      </c>
      <c r="P995" t="e">
        <f ca="1">_xlfn.XLOOKUP(Orders[[#This Row],[Customer ID]],Customers!$A$1:$A$1001,Customers!$I$1:$I$1001,,0)</f>
        <v>#NAME?</v>
      </c>
    </row>
    <row r="996" spans="1:16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e">
        <f ca="1">_xlfn.XLOOKUP(C996,Customers!$A$1:$A$1001,Customers!$B$1:$B$1001,,0)</f>
        <v>#NAME?</v>
      </c>
      <c r="G996" s="2" t="e">
        <f ca="1">IF(_xlfn.XLOOKUP(C996,Customers!$A$1:$A$1001,Customers!$C$1:$C$1001,,0)=0,"",_xlfn.XLOOKUP(C996,Customers!$A$1:$A$1001,Customers!$C$1:$C$1001,,0))</f>
        <v>#NAME?</v>
      </c>
      <c r="H996" s="2" t="e">
        <f ca="1">_xlfn.XLOOKUP(C996,Customers!$A$1:$A$1001,Customers!$G$1:$G$1001,,0)</f>
        <v>#NAME?</v>
      </c>
      <c r="I996" t="str">
        <f>INDEX(Products!$A$1:$G$49,MATCH(Orders!$D996,Products!$A$1:$A$49,0),MATCH(Orders!I$1,Products!$A$1:$G$1,0))</f>
        <v>Ara</v>
      </c>
      <c r="J996" t="str">
        <f>INDEX(Products!$A$1:$G$49,MATCH(Orders!$D996,Products!$A$1:$A$49,0),MATCH(Orders!J$1,Products!$A$1:$G$1,0))</f>
        <v>D</v>
      </c>
      <c r="K996" s="4">
        <f>INDEX(Products!$A$1:$G$49,MATCH(Orders!$D996,Products!$A$1:$A$49,0),MATCH(Orders!K$1,Products!$A$1:$G$1,0))</f>
        <v>0.2</v>
      </c>
      <c r="L996" s="5">
        <f>INDEX(Products!$A$1:$G$49,MATCH(Orders!$D996,Products!$A$1:$A$49,0),MATCH(Orders!L$1,Products!$A$1:$G$1,0))</f>
        <v>2.9849999999999999</v>
      </c>
      <c r="M996" s="5">
        <f t="shared" si="45"/>
        <v>8.9550000000000001</v>
      </c>
      <c r="N996" t="str">
        <f t="shared" si="46"/>
        <v>Arabica</v>
      </c>
      <c r="O996" t="str">
        <f t="shared" si="47"/>
        <v>Dark</v>
      </c>
      <c r="P996" t="e">
        <f ca="1">_xlfn.XLOOKUP(Orders[[#This Row],[Customer ID]],Customers!$A$1:$A$1001,Customers!$I$1:$I$1001,,0)</f>
        <v>#NAME?</v>
      </c>
    </row>
    <row r="997" spans="1:16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e">
        <f ca="1">_xlfn.XLOOKUP(C997,Customers!$A$1:$A$1001,Customers!$B$1:$B$1001,,0)</f>
        <v>#NAME?</v>
      </c>
      <c r="G997" s="2" t="e">
        <f ca="1">IF(_xlfn.XLOOKUP(C997,Customers!$A$1:$A$1001,Customers!$C$1:$C$1001,,0)=0,"",_xlfn.XLOOKUP(C997,Customers!$A$1:$A$1001,Customers!$C$1:$C$1001,,0))</f>
        <v>#NAME?</v>
      </c>
      <c r="H997" s="2" t="e">
        <f ca="1">_xlfn.XLOOKUP(C997,Customers!$A$1:$A$1001,Customers!$G$1:$G$1001,,0)</f>
        <v>#NAME?</v>
      </c>
      <c r="I997" t="str">
        <f>INDEX(Products!$A$1:$G$49,MATCH(Orders!$D997,Products!$A$1:$A$49,0),MATCH(Orders!I$1,Products!$A$1:$G$1,0))</f>
        <v>Rob</v>
      </c>
      <c r="J997" t="str">
        <f>INDEX(Products!$A$1:$G$49,MATCH(Orders!$D997,Products!$A$1:$A$49,0),MATCH(Orders!J$1,Products!$A$1:$G$1,0))</f>
        <v>L</v>
      </c>
      <c r="K997" s="4">
        <f>INDEX(Products!$A$1:$G$49,MATCH(Orders!$D997,Products!$A$1:$A$49,0),MATCH(Orders!K$1,Products!$A$1:$G$1,0))</f>
        <v>2.5</v>
      </c>
      <c r="L997" s="5">
        <f>INDEX(Products!$A$1:$G$49,MATCH(Orders!$D997,Products!$A$1:$A$49,0),MATCH(Orders!L$1,Products!$A$1:$G$1,0))</f>
        <v>27.484999999999996</v>
      </c>
      <c r="M997" s="5">
        <f t="shared" si="45"/>
        <v>27.484999999999996</v>
      </c>
      <c r="N997" t="str">
        <f t="shared" si="46"/>
        <v>Robusta</v>
      </c>
      <c r="O997" t="str">
        <f t="shared" si="47"/>
        <v>Light</v>
      </c>
      <c r="P997" t="e">
        <f ca="1">_xlfn.XLOOKUP(Orders[[#This Row],[Customer ID]],Customers!$A$1:$A$1001,Customers!$I$1:$I$1001,,0)</f>
        <v>#NAME?</v>
      </c>
    </row>
    <row r="998" spans="1:16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e">
        <f ca="1">_xlfn.XLOOKUP(C998,Customers!$A$1:$A$1001,Customers!$B$1:$B$1001,,0)</f>
        <v>#NAME?</v>
      </c>
      <c r="G998" s="2" t="e">
        <f ca="1">IF(_xlfn.XLOOKUP(C998,Customers!$A$1:$A$1001,Customers!$C$1:$C$1001,,0)=0,"",_xlfn.XLOOKUP(C998,Customers!$A$1:$A$1001,Customers!$C$1:$C$1001,,0))</f>
        <v>#NAME?</v>
      </c>
      <c r="H998" s="2" t="e">
        <f ca="1">_xlfn.XLOOKUP(C998,Customers!$A$1:$A$1001,Customers!$G$1:$G$1001,,0)</f>
        <v>#NAME?</v>
      </c>
      <c r="I998" t="str">
        <f>INDEX(Products!$A$1:$G$49,MATCH(Orders!$D998,Products!$A$1:$A$49,0),MATCH(Orders!I$1,Products!$A$1:$G$1,0))</f>
        <v>Rob</v>
      </c>
      <c r="J998" t="str">
        <f>INDEX(Products!$A$1:$G$49,MATCH(Orders!$D998,Products!$A$1:$A$49,0),MATCH(Orders!J$1,Products!$A$1:$G$1,0))</f>
        <v>M</v>
      </c>
      <c r="K998" s="4">
        <f>INDEX(Products!$A$1:$G$49,MATCH(Orders!$D998,Products!$A$1:$A$49,0),MATCH(Orders!K$1,Products!$A$1:$G$1,0))</f>
        <v>0.5</v>
      </c>
      <c r="L998" s="5">
        <f>INDEX(Products!$A$1:$G$49,MATCH(Orders!$D998,Products!$A$1:$A$49,0),MATCH(Orders!L$1,Products!$A$1:$G$1,0))</f>
        <v>5.97</v>
      </c>
      <c r="M998" s="5">
        <f t="shared" si="45"/>
        <v>29.849999999999998</v>
      </c>
      <c r="N998" t="str">
        <f t="shared" si="46"/>
        <v>Robusta</v>
      </c>
      <c r="O998" t="str">
        <f t="shared" si="47"/>
        <v>Medium</v>
      </c>
      <c r="P998" t="e">
        <f ca="1">_xlfn.XLOOKUP(Orders[[#This Row],[Customer ID]],Customers!$A$1:$A$1001,Customers!$I$1:$I$1001,,0)</f>
        <v>#NAME?</v>
      </c>
    </row>
    <row r="999" spans="1:16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e">
        <f ca="1">_xlfn.XLOOKUP(C999,Customers!$A$1:$A$1001,Customers!$B$1:$B$1001,,0)</f>
        <v>#NAME?</v>
      </c>
      <c r="G999" s="2" t="e">
        <f ca="1">IF(_xlfn.XLOOKUP(C999,Customers!$A$1:$A$1001,Customers!$C$1:$C$1001,,0)=0,"",_xlfn.XLOOKUP(C999,Customers!$A$1:$A$1001,Customers!$C$1:$C$1001,,0))</f>
        <v>#NAME?</v>
      </c>
      <c r="H999" s="2" t="e">
        <f ca="1">_xlfn.XLOOKUP(C999,Customers!$A$1:$A$1001,Customers!$G$1:$G$1001,,0)</f>
        <v>#NAME?</v>
      </c>
      <c r="I999" t="str">
        <f>INDEX(Products!$A$1:$G$49,MATCH(Orders!$D999,Products!$A$1:$A$49,0),MATCH(Orders!I$1,Products!$A$1:$G$1,0))</f>
        <v>Ara</v>
      </c>
      <c r="J999" t="str">
        <f>INDEX(Products!$A$1:$G$49,MATCH(Orders!$D999,Products!$A$1:$A$49,0),MATCH(Orders!J$1,Products!$A$1:$G$1,0))</f>
        <v>M</v>
      </c>
      <c r="K999" s="4">
        <f>INDEX(Products!$A$1:$G$49,MATCH(Orders!$D999,Products!$A$1:$A$49,0),MATCH(Orders!K$1,Products!$A$1:$G$1,0))</f>
        <v>0.5</v>
      </c>
      <c r="L999" s="5">
        <f>INDEX(Products!$A$1:$G$49,MATCH(Orders!$D999,Products!$A$1:$A$49,0),MATCH(Orders!L$1,Products!$A$1:$G$1,0))</f>
        <v>6.75</v>
      </c>
      <c r="M999" s="5">
        <f t="shared" si="45"/>
        <v>27</v>
      </c>
      <c r="N999" t="str">
        <f t="shared" si="46"/>
        <v>Arabica</v>
      </c>
      <c r="O999" t="str">
        <f t="shared" si="47"/>
        <v>Medium</v>
      </c>
      <c r="P999" t="e">
        <f ca="1">_xlfn.XLOOKUP(Orders[[#This Row],[Customer ID]],Customers!$A$1:$A$1001,Customers!$I$1:$I$1001,,0)</f>
        <v>#NAME?</v>
      </c>
    </row>
    <row r="1000" spans="1:16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e">
        <f ca="1">_xlfn.XLOOKUP(C1000,Customers!$A$1:$A$1001,Customers!$B$1:$B$1001,,0)</f>
        <v>#NAME?</v>
      </c>
      <c r="G1000" s="2" t="e">
        <f ca="1">IF(_xlfn.XLOOKUP(C1000,Customers!$A$1:$A$1001,Customers!$C$1:$C$1001,,0)=0,"",_xlfn.XLOOKUP(C1000,Customers!$A$1:$A$1001,Customers!$C$1:$C$1001,,0))</f>
        <v>#NAME?</v>
      </c>
      <c r="H1000" s="2" t="e">
        <f ca="1">_xlfn.XLOOKUP(C1000,Customers!$A$1:$A$1001,Customers!$G$1:$G$1001,,0)</f>
        <v>#NAME?</v>
      </c>
      <c r="I1000" t="str">
        <f>INDEX(Products!$A$1:$G$49,MATCH(Orders!$D1000,Products!$A$1:$A$49,0),MATCH(Orders!I$1,Products!$A$1:$G$1,0))</f>
        <v>Ara</v>
      </c>
      <c r="J1000" t="str">
        <f>INDEX(Products!$A$1:$G$49,MATCH(Orders!$D1000,Products!$A$1:$A$49,0),MATCH(Orders!J$1,Products!$A$1:$G$1,0))</f>
        <v>D</v>
      </c>
      <c r="K1000" s="4">
        <f>INDEX(Products!$A$1:$G$49,MATCH(Orders!$D1000,Products!$A$1:$A$49,0),MATCH(Orders!K$1,Products!$A$1:$G$1,0))</f>
        <v>1</v>
      </c>
      <c r="L1000" s="5">
        <f>INDEX(Products!$A$1:$G$49,MATCH(Orders!$D1000,Products!$A$1:$A$49,0),MATCH(Orders!L$1,Products!$A$1:$G$1,0))</f>
        <v>9.9499999999999993</v>
      </c>
      <c r="M1000" s="5">
        <f t="shared" si="45"/>
        <v>9.9499999999999993</v>
      </c>
      <c r="N1000" t="str">
        <f t="shared" si="46"/>
        <v>Arabica</v>
      </c>
      <c r="O1000" t="str">
        <f t="shared" si="47"/>
        <v>Dark</v>
      </c>
      <c r="P1000" t="e">
        <f ca="1">_xlfn.XLOOKUP(Orders[[#This Row],[Customer ID]],Customers!$A$1:$A$1001,Customers!$I$1:$I$1001,,0)</f>
        <v>#NAME?</v>
      </c>
    </row>
    <row r="1001" spans="1:16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e">
        <f ca="1">_xlfn.XLOOKUP(C1001,Customers!$A$1:$A$1001,Customers!$B$1:$B$1001,,0)</f>
        <v>#NAME?</v>
      </c>
      <c r="G1001" s="2" t="e">
        <f ca="1">IF(_xlfn.XLOOKUP(C1001,Customers!$A$1:$A$1001,Customers!$C$1:$C$1001,,0)=0,"",_xlfn.XLOOKUP(C1001,Customers!$A$1:$A$1001,Customers!$C$1:$C$1001,,0))</f>
        <v>#NAME?</v>
      </c>
      <c r="H1001" s="2" t="e">
        <f ca="1">_xlfn.XLOOKUP(C1001,Customers!$A$1:$A$1001,Customers!$G$1:$G$1001,,0)</f>
        <v>#NAME?</v>
      </c>
      <c r="I1001" t="str">
        <f>INDEX(Products!$A$1:$G$49,MATCH(Orders!$D1001,Products!$A$1:$A$49,0),MATCH(Orders!I$1,Products!$A$1:$G$1,0))</f>
        <v>Exc</v>
      </c>
      <c r="J1001" t="str">
        <f>INDEX(Products!$A$1:$G$49,MATCH(Orders!$D1001,Products!$A$1:$A$49,0),MATCH(Orders!J$1,Products!$A$1:$G$1,0))</f>
        <v>M</v>
      </c>
      <c r="K1001" s="4">
        <f>INDEX(Products!$A$1:$G$49,MATCH(Orders!$D1001,Products!$A$1:$A$49,0),MATCH(Orders!K$1,Products!$A$1:$G$1,0))</f>
        <v>0.2</v>
      </c>
      <c r="L1001" s="5">
        <f>INDEX(Products!$A$1:$G$49,MATCH(Orders!$D1001,Products!$A$1:$A$49,0),MATCH(Orders!L$1,Products!$A$1:$G$1,0))</f>
        <v>4.125</v>
      </c>
      <c r="M1001" s="5">
        <f t="shared" si="45"/>
        <v>12.375</v>
      </c>
      <c r="N1001" t="str">
        <f t="shared" si="46"/>
        <v>Excelsa</v>
      </c>
      <c r="O1001" t="str">
        <f t="shared" si="47"/>
        <v>Medium</v>
      </c>
      <c r="P1001" t="e">
        <f ca="1">_xlfn.XLOOKUP(Orders[[#This Row],[Customer ID]],Customers!$A$1:$A$1001,Customers!$I$1:$I$1001,,0)</f>
        <v>#NAME?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1"/>
  <sheetViews>
    <sheetView workbookViewId="0">
      <selection activeCell="A2" sqref="A2"/>
    </sheetView>
  </sheetViews>
  <sheetFormatPr baseColWidth="10" defaultColWidth="9.140625" defaultRowHeight="1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zoomScale="115" zoomScaleNormal="115" workbookViewId="0">
      <selection activeCell="I14" sqref="I14"/>
    </sheetView>
  </sheetViews>
  <sheetFormatPr baseColWidth="10" defaultColWidth="9.140625" defaultRowHeight="1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Dashboard</vt:lpstr>
      <vt:lpstr>TotalSales</vt:lpstr>
      <vt:lpstr>CountryBarChart</vt:lpstr>
      <vt:lpstr>Top5Customers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Notebook</cp:lastModifiedBy>
  <cp:revision/>
  <dcterms:created xsi:type="dcterms:W3CDTF">2022-11-26T09:51:45Z</dcterms:created>
  <dcterms:modified xsi:type="dcterms:W3CDTF">2023-08-07T18:44:33Z</dcterms:modified>
  <cp:category/>
  <cp:contentStatus/>
</cp:coreProperties>
</file>