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64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B18" i="2" l="1"/>
  <c r="J18" i="2"/>
  <c r="N18" i="2" s="1"/>
  <c r="B19" i="2"/>
  <c r="J19" i="2"/>
  <c r="N19" i="2" s="1"/>
  <c r="L23" i="2"/>
  <c r="K23" i="2"/>
  <c r="G23" i="2"/>
  <c r="J14" i="2"/>
  <c r="B22" i="2" l="1"/>
  <c r="J22" i="2"/>
  <c r="N22" i="2" s="1"/>
  <c r="B20" i="2"/>
  <c r="J20" i="2"/>
  <c r="N20" i="2" s="1"/>
  <c r="B21" i="2"/>
  <c r="J21" i="2"/>
  <c r="N21" i="2" s="1"/>
  <c r="B15" i="2"/>
  <c r="J15" i="2"/>
  <c r="N15" i="2" s="1"/>
  <c r="E37" i="2" l="1"/>
  <c r="E27" i="2"/>
  <c r="E36" i="2" s="1"/>
  <c r="E8" i="2"/>
  <c r="E35" i="2" s="1"/>
  <c r="E4" i="2"/>
  <c r="E34" i="2" s="1"/>
  <c r="J16" i="2"/>
  <c r="N16" i="2" s="1"/>
  <c r="N14" i="2"/>
  <c r="J17" i="2"/>
  <c r="N17" i="2" s="1"/>
  <c r="J13" i="2"/>
  <c r="N13" i="2" s="1"/>
  <c r="B14" i="2"/>
  <c r="B16" i="2"/>
  <c r="B17" i="2"/>
  <c r="B13" i="2"/>
  <c r="M23" i="2"/>
  <c r="E30" i="2" s="1"/>
  <c r="F23" i="2"/>
  <c r="J23" i="2" l="1"/>
  <c r="E38" i="2" s="1"/>
  <c r="N23" i="2"/>
  <c r="E31" i="2" s="1"/>
  <c r="E32" i="2"/>
  <c r="E33" i="2"/>
  <c r="E39" i="2" l="1"/>
  <c r="F37" i="2" s="1"/>
  <c r="F34" i="2" l="1"/>
  <c r="F38" i="2"/>
  <c r="F35" i="2"/>
  <c r="F36" i="2"/>
</calcChain>
</file>

<file path=xl/sharedStrings.xml><?xml version="1.0" encoding="utf-8"?>
<sst xmlns="http://schemas.openxmlformats.org/spreadsheetml/2006/main" count="54" uniqueCount="42">
  <si>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</si>
  <si>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</si>
  <si>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</si>
  <si>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</si>
  <si>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</si>
  <si>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</si>
  <si>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</si>
  <si>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</si>
  <si>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</si>
  <si>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</si>
  <si>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</si>
  <si>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</si>
  <si>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</si>
  <si>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</si>
  <si>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</si>
  <si>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</si>
  <si>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</si>
  <si>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</si>
  <si>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</si>
  <si>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</si>
  <si>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</si>
  <si>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</si>
  <si>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</si>
  <si>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</si>
  <si>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</si>
  <si>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</si>
  <si>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</si>
  <si>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</si>
  <si>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</si>
  <si>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</si>
  <si>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</si>
  <si>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Grafo</t>
  </si>
  <si>
    <t>Clase MatrizSimetrica</t>
  </si>
  <si>
    <t>Generador Grafos Regulares</t>
  </si>
  <si>
    <t xml:space="preserve">Generador Grafos Aleatorios </t>
  </si>
  <si>
    <t>Generador Grafos N Partitos</t>
  </si>
  <si>
    <t>Clase Grafo (atributos, metodos, constructores)</t>
  </si>
  <si>
    <t>Clase ProbadorGrafo (atributos, metodos, constructores )</t>
  </si>
  <si>
    <t>Clase GrafoNDNP (atributos, metodos, constructores)</t>
  </si>
  <si>
    <t>Clase GradoNodo</t>
  </si>
  <si>
    <t>Coloreador</t>
  </si>
  <si>
    <t>EjecutarColor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</si>
</sst>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Métricas!$B$34:$D$38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Métricas!$E$34:$E$38</c:f>
              <c:numCache>
                <c:formatCode>[h]:mm</c:formatCode>
                <c:ptCount val="5"/>
                <c:pt idx="0">
                  <c:v>6.3194444444444386E-2</c:v>
                </c:pt>
                <c:pt idx="1">
                  <c:v>4.1666666666666685E-2</c:v>
                </c:pt>
                <c:pt idx="2">
                  <c:v>3.0555555555555447E-2</c:v>
                </c:pt>
                <c:pt idx="3">
                  <c:v>0.12013888888888888</c:v>
                </c:pt>
                <c:pt idx="4">
                  <c:v>0.17777777777777781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29</xdr:row>
      <xdr:rowOff>9527</xdr:rowOff>
    </xdr:from>
    <xdr:to>
      <xdr:col>11</xdr:col>
      <xdr:colOff>419100</xdr:colOff>
      <xdr:row>38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topLeftCell="A24" workbookViewId="0">
      <selection activeCell="G26" sqref="G26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4" width="11.42578125" style="1" customWidth="1"/>
    <col min="5" max="5" width="16.28515625" style="1" customWidth="1"/>
    <col min="6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3" t="s">
        <v>31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6" s="2" customFormat="1" x14ac:dyDescent="0.25">
      <c r="A2" s="13"/>
      <c r="B2" s="62" t="s">
        <v>3</v>
      </c>
      <c r="C2" s="63"/>
      <c r="D2" s="63"/>
      <c r="E2" s="64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5"/>
      <c r="G3" s="85"/>
      <c r="H3" s="85"/>
      <c r="I3" s="85"/>
      <c r="J3" s="85"/>
      <c r="K3" s="85"/>
      <c r="L3" s="85"/>
      <c r="M3" s="85"/>
      <c r="N3" s="85"/>
      <c r="O3" s="14"/>
      <c r="P3" s="9"/>
    </row>
    <row r="4" spans="1:16" s="3" customFormat="1" ht="15.75" thickBot="1" x14ac:dyDescent="0.3">
      <c r="A4" s="15"/>
      <c r="B4" s="45">
        <v>4.1666666666666664E-2</v>
      </c>
      <c r="C4" s="46">
        <v>0.40833333333333338</v>
      </c>
      <c r="D4" s="46">
        <v>0.47152777777777777</v>
      </c>
      <c r="E4" s="33">
        <f>IFERROR(IF(OR(ISBLANK(C4),ISBLANK(D4)),"Completar",IF(D4&gt;=C4,D4-C4,"Error")),"Error")</f>
        <v>6.3194444444444386E-2</v>
      </c>
      <c r="F4" s="65"/>
      <c r="G4" s="65"/>
      <c r="H4" s="65"/>
      <c r="I4" s="65"/>
      <c r="J4" s="65"/>
      <c r="K4" s="65"/>
      <c r="L4" s="65"/>
      <c r="M4" s="65"/>
      <c r="N4" s="65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2" t="s">
        <v>0</v>
      </c>
      <c r="C6" s="63"/>
      <c r="D6" s="63"/>
      <c r="E6" s="64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5"/>
      <c r="G7" s="85"/>
      <c r="H7" s="85"/>
      <c r="I7" s="85"/>
      <c r="J7" s="85"/>
      <c r="K7" s="85"/>
      <c r="L7" s="85"/>
      <c r="M7" s="85"/>
      <c r="N7" s="85"/>
      <c r="O7" s="14"/>
      <c r="P7" s="9"/>
    </row>
    <row r="8" spans="1:16" s="3" customFormat="1" ht="15.75" thickBot="1" x14ac:dyDescent="0.3">
      <c r="A8" s="15"/>
      <c r="B8" s="45">
        <v>3.125E-2</v>
      </c>
      <c r="C8" s="46">
        <v>0.47916666666666669</v>
      </c>
      <c r="D8" s="46">
        <v>0.52083333333333337</v>
      </c>
      <c r="E8" s="33">
        <f>IFERROR(IF(OR(ISBLANK(C8),ISBLANK(D8)),"Completar",IF(D8&gt;=C8,D8-C8,"Error")),"Error")</f>
        <v>4.1666666666666685E-2</v>
      </c>
      <c r="F8" s="65"/>
      <c r="G8" s="65"/>
      <c r="H8" s="65"/>
      <c r="I8" s="65"/>
      <c r="J8" s="65"/>
      <c r="K8" s="65"/>
      <c r="L8" s="65"/>
      <c r="M8" s="65"/>
      <c r="N8" s="65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2" t="s">
        <v>8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4"/>
      <c r="O10" s="13"/>
    </row>
    <row r="11" spans="1:16" s="5" customFormat="1" ht="16.5" customHeight="1" x14ac:dyDescent="0.25">
      <c r="A11" s="14"/>
      <c r="B11" s="66" t="s">
        <v>9</v>
      </c>
      <c r="C11" s="75" t="s">
        <v>10</v>
      </c>
      <c r="D11" s="75"/>
      <c r="E11" s="76"/>
      <c r="F11" s="77" t="s">
        <v>12</v>
      </c>
      <c r="G11" s="78"/>
      <c r="H11" s="74" t="s">
        <v>14</v>
      </c>
      <c r="I11" s="75"/>
      <c r="J11" s="76"/>
      <c r="K11" s="77" t="s">
        <v>16</v>
      </c>
      <c r="L11" s="78"/>
      <c r="M11" s="74" t="s">
        <v>18</v>
      </c>
      <c r="N11" s="84" t="s">
        <v>2</v>
      </c>
      <c r="O11" s="14"/>
      <c r="P11" s="9"/>
    </row>
    <row r="12" spans="1:16" s="5" customFormat="1" ht="30" x14ac:dyDescent="0.25">
      <c r="A12" s="14"/>
      <c r="B12" s="66"/>
      <c r="C12" s="75"/>
      <c r="D12" s="75"/>
      <c r="E12" s="76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4"/>
      <c r="N12" s="84"/>
      <c r="O12" s="14"/>
      <c r="P12" s="9"/>
    </row>
    <row r="13" spans="1:16" s="3" customFormat="1" x14ac:dyDescent="0.25">
      <c r="A13" s="15"/>
      <c r="B13" s="24">
        <f>ROW($B13)-12</f>
        <v>1</v>
      </c>
      <c r="C13" s="79" t="s">
        <v>32</v>
      </c>
      <c r="D13" s="79"/>
      <c r="E13" s="80"/>
      <c r="F13" s="47">
        <v>50</v>
      </c>
      <c r="G13" s="48">
        <v>3.4722222222222224E-2</v>
      </c>
      <c r="H13" s="49">
        <v>0.61944444444444446</v>
      </c>
      <c r="I13" s="50">
        <v>0.65069444444444446</v>
      </c>
      <c r="J13" s="20">
        <f>IFERROR(IF(OR(ISBLANK(H13),ISBLANK(I13)),"Completar",IF(I13&gt;=H13,I13-H13,"Error")),"Error")</f>
        <v>3.125E-2</v>
      </c>
      <c r="K13" s="51">
        <v>0</v>
      </c>
      <c r="L13" s="52">
        <v>0</v>
      </c>
      <c r="M13" s="53">
        <v>23</v>
      </c>
      <c r="N13" s="25">
        <f>IFERROR(IF(OR(J13="Completar",ISBLANK(L13)),"Completar",J13+L13),"Error")</f>
        <v>3.125E-2</v>
      </c>
      <c r="O13" s="15"/>
      <c r="P13" s="11"/>
    </row>
    <row r="14" spans="1:16" s="3" customFormat="1" ht="33" customHeight="1" x14ac:dyDescent="0.25">
      <c r="A14" s="15"/>
      <c r="B14" s="24">
        <f t="shared" ref="B14:B22" si="0">ROW($B14)-12</f>
        <v>2</v>
      </c>
      <c r="C14" s="79" t="s">
        <v>36</v>
      </c>
      <c r="D14" s="79"/>
      <c r="E14" s="80"/>
      <c r="F14" s="47">
        <v>60</v>
      </c>
      <c r="G14" s="48">
        <v>4.1666666666666664E-2</v>
      </c>
      <c r="H14" s="49">
        <v>0.65138888888888891</v>
      </c>
      <c r="I14" s="50">
        <v>0.67222222222222217</v>
      </c>
      <c r="J14" s="20">
        <f>IFERROR(IF(OR(ISBLANK(H14),ISBLANK(I14)),"Completar",IF(I14&gt;=H14,I14-H14,"Error")),"Error")</f>
        <v>2.0833333333333259E-2</v>
      </c>
      <c r="K14" s="51">
        <v>0</v>
      </c>
      <c r="L14" s="52">
        <v>0</v>
      </c>
      <c r="M14" s="53">
        <v>63</v>
      </c>
      <c r="N14" s="25">
        <f t="shared" ref="N14:N17" si="1">IFERROR(IF(OR(J14="Completar",ISBLANK(L14)),"Completar",J14+L14),"Error")</f>
        <v>2.0833333333333259E-2</v>
      </c>
      <c r="O14" s="15"/>
      <c r="P14" s="11"/>
    </row>
    <row r="15" spans="1:16" s="3" customFormat="1" x14ac:dyDescent="0.25">
      <c r="A15" s="54"/>
      <c r="B15" s="24">
        <f t="shared" si="0"/>
        <v>3</v>
      </c>
      <c r="C15" s="80" t="s">
        <v>34</v>
      </c>
      <c r="D15" s="81"/>
      <c r="E15" s="82"/>
      <c r="F15" s="47">
        <v>60</v>
      </c>
      <c r="G15" s="48">
        <v>3.4722222222222224E-2</v>
      </c>
      <c r="H15" s="49">
        <v>0.6743055555555556</v>
      </c>
      <c r="I15" s="50">
        <v>0.69166666666666676</v>
      </c>
      <c r="J15" s="20">
        <f t="shared" ref="J15" si="2">IFERROR(IF(OR(ISBLANK(H15),ISBLANK(I15)),"Completar",IF(I15&gt;=H15,I15-H15,"Error")),"Error")</f>
        <v>1.736111111111116E-2</v>
      </c>
      <c r="K15" s="51">
        <v>1</v>
      </c>
      <c r="L15" s="52">
        <v>1.2499999999999999E-2</v>
      </c>
      <c r="M15" s="53">
        <v>65</v>
      </c>
      <c r="N15" s="25">
        <f t="shared" ref="N15" si="3">IFERROR(IF(OR(J15="Completar",ISBLANK(L15)),"Completar",J15+L15),"Error")</f>
        <v>2.9861111111111158E-2</v>
      </c>
      <c r="O15" s="54"/>
      <c r="P15" s="11"/>
    </row>
    <row r="16" spans="1:16" s="3" customFormat="1" ht="32.25" customHeight="1" x14ac:dyDescent="0.25">
      <c r="A16" s="15"/>
      <c r="B16" s="24">
        <f t="shared" si="0"/>
        <v>4</v>
      </c>
      <c r="C16" s="79" t="s">
        <v>35</v>
      </c>
      <c r="D16" s="79"/>
      <c r="E16" s="80"/>
      <c r="F16" s="47">
        <v>80</v>
      </c>
      <c r="G16" s="48">
        <v>3.125E-2</v>
      </c>
      <c r="H16" s="49">
        <v>0.81944444444444453</v>
      </c>
      <c r="I16" s="50">
        <v>0.86736111111111114</v>
      </c>
      <c r="J16" s="20">
        <f t="shared" ref="J16:J17" si="4">IFERROR(IF(OR(ISBLANK(H16),ISBLANK(I16)),"Completar",IF(I16&gt;=H16,I16-H16,"Error")),"Error")</f>
        <v>4.7916666666666607E-2</v>
      </c>
      <c r="K16" s="51">
        <v>0</v>
      </c>
      <c r="L16" s="52">
        <v>0</v>
      </c>
      <c r="M16" s="53">
        <v>63</v>
      </c>
      <c r="N16" s="25">
        <f t="shared" si="1"/>
        <v>4.7916666666666607E-2</v>
      </c>
      <c r="O16" s="15"/>
      <c r="P16" s="11"/>
    </row>
    <row r="17" spans="1:16" s="3" customFormat="1" ht="31.5" customHeight="1" x14ac:dyDescent="0.25">
      <c r="A17" s="15"/>
      <c r="B17" s="24">
        <f t="shared" si="0"/>
        <v>5</v>
      </c>
      <c r="C17" s="79" t="s">
        <v>33</v>
      </c>
      <c r="D17" s="79"/>
      <c r="E17" s="80"/>
      <c r="F17" s="47">
        <v>80</v>
      </c>
      <c r="G17" s="48">
        <v>4.1666666666666664E-2</v>
      </c>
      <c r="H17" s="49">
        <v>0.93611111111111101</v>
      </c>
      <c r="I17" s="50">
        <v>0.99652777777777779</v>
      </c>
      <c r="J17" s="20">
        <f t="shared" si="4"/>
        <v>6.0416666666666785E-2</v>
      </c>
      <c r="K17" s="51">
        <v>2</v>
      </c>
      <c r="L17" s="52">
        <v>5.486111111111111E-2</v>
      </c>
      <c r="M17" s="53">
        <v>70</v>
      </c>
      <c r="N17" s="25">
        <f t="shared" si="1"/>
        <v>0.1152777777777779</v>
      </c>
      <c r="O17" s="15"/>
      <c r="P17" s="11"/>
    </row>
    <row r="18" spans="1:16" s="3" customFormat="1" ht="31.5" customHeight="1" x14ac:dyDescent="0.25">
      <c r="A18" s="54"/>
      <c r="B18" s="24">
        <f t="shared" si="0"/>
        <v>6</v>
      </c>
      <c r="C18" s="80" t="s">
        <v>37</v>
      </c>
      <c r="D18" s="81"/>
      <c r="E18" s="82"/>
      <c r="F18" s="47">
        <v>70</v>
      </c>
      <c r="G18" s="48">
        <v>4.1666666666666664E-2</v>
      </c>
      <c r="H18" s="49">
        <v>0.34166666666666662</v>
      </c>
      <c r="I18" s="50">
        <v>0.36388888888888887</v>
      </c>
      <c r="J18" s="20">
        <f t="shared" ref="J18:J21" si="5">IFERROR(IF(OR(ISBLANK(H18),ISBLANK(I18)),"Completar",IF(I18&gt;=H18,I18-H18,"Error")),"Error")</f>
        <v>2.2222222222222254E-2</v>
      </c>
      <c r="K18" s="51">
        <v>0</v>
      </c>
      <c r="L18" s="52">
        <v>0</v>
      </c>
      <c r="M18" s="53">
        <v>55</v>
      </c>
      <c r="N18" s="25">
        <f t="shared" ref="N18:N21" si="6">IFERROR(IF(OR(J18="Completar",ISBLANK(L18)),"Completar",J18+L18),"Error")</f>
        <v>2.2222222222222254E-2</v>
      </c>
      <c r="O18" s="54"/>
      <c r="P18" s="11"/>
    </row>
    <row r="19" spans="1:16" s="3" customFormat="1" ht="31.5" customHeight="1" x14ac:dyDescent="0.25">
      <c r="A19" s="54"/>
      <c r="B19" s="24">
        <f t="shared" si="0"/>
        <v>7</v>
      </c>
      <c r="C19" s="80" t="s">
        <v>39</v>
      </c>
      <c r="D19" s="81"/>
      <c r="E19" s="82"/>
      <c r="F19" s="47">
        <v>60</v>
      </c>
      <c r="G19" s="48">
        <v>4.1666666666666664E-2</v>
      </c>
      <c r="H19" s="49">
        <v>0.69374999999999998</v>
      </c>
      <c r="I19" s="50">
        <v>0.71875</v>
      </c>
      <c r="J19" s="20">
        <f t="shared" si="5"/>
        <v>2.5000000000000022E-2</v>
      </c>
      <c r="K19" s="51">
        <v>0</v>
      </c>
      <c r="L19" s="52">
        <v>0</v>
      </c>
      <c r="M19" s="53">
        <v>55</v>
      </c>
      <c r="N19" s="25">
        <f t="shared" si="6"/>
        <v>2.5000000000000022E-2</v>
      </c>
      <c r="O19" s="54"/>
      <c r="P19" s="11"/>
    </row>
    <row r="20" spans="1:16" s="3" customFormat="1" ht="31.5" customHeight="1" x14ac:dyDescent="0.25">
      <c r="A20" s="54"/>
      <c r="B20" s="24">
        <f t="shared" si="0"/>
        <v>8</v>
      </c>
      <c r="C20" s="80" t="s">
        <v>38</v>
      </c>
      <c r="D20" s="81"/>
      <c r="E20" s="82"/>
      <c r="F20" s="47">
        <v>60</v>
      </c>
      <c r="G20" s="48">
        <v>3.4722222222222224E-2</v>
      </c>
      <c r="H20" s="49">
        <v>0.71388888888888891</v>
      </c>
      <c r="I20" s="50">
        <v>0.73819444444444438</v>
      </c>
      <c r="J20" s="20">
        <f t="shared" si="5"/>
        <v>2.4305555555555469E-2</v>
      </c>
      <c r="K20" s="51">
        <v>0</v>
      </c>
      <c r="L20" s="52">
        <v>0</v>
      </c>
      <c r="M20" s="53">
        <v>45</v>
      </c>
      <c r="N20" s="25">
        <f t="shared" si="6"/>
        <v>2.4305555555555469E-2</v>
      </c>
      <c r="O20" s="54"/>
      <c r="P20" s="11"/>
    </row>
    <row r="21" spans="1:16" s="3" customFormat="1" ht="31.5" customHeight="1" x14ac:dyDescent="0.25">
      <c r="A21" s="54"/>
      <c r="B21" s="24">
        <f t="shared" si="0"/>
        <v>9</v>
      </c>
      <c r="C21" s="80" t="s">
        <v>40</v>
      </c>
      <c r="D21" s="81"/>
      <c r="E21" s="82"/>
      <c r="F21" s="47">
        <v>200</v>
      </c>
      <c r="G21" s="48">
        <v>8.3333333333333329E-2</v>
      </c>
      <c r="H21" s="49">
        <v>0.3520833333333333</v>
      </c>
      <c r="I21" s="50">
        <v>0.41041666666666665</v>
      </c>
      <c r="J21" s="20">
        <f t="shared" si="5"/>
        <v>5.8333333333333348E-2</v>
      </c>
      <c r="K21" s="51">
        <v>1</v>
      </c>
      <c r="L21" s="52">
        <v>5.2777777777777778E-2</v>
      </c>
      <c r="M21" s="53">
        <v>154</v>
      </c>
      <c r="N21" s="25">
        <f t="shared" si="6"/>
        <v>0.11111111111111113</v>
      </c>
      <c r="O21" s="54"/>
      <c r="P21" s="11"/>
    </row>
    <row r="22" spans="1:16" s="3" customFormat="1" ht="31.5" customHeight="1" x14ac:dyDescent="0.25">
      <c r="A22" s="54"/>
      <c r="B22" s="24">
        <f t="shared" si="0"/>
        <v>10</v>
      </c>
      <c r="C22" s="80" t="s">
        <v>41</v>
      </c>
      <c r="D22" s="81"/>
      <c r="E22" s="82"/>
      <c r="F22" s="47">
        <v>80</v>
      </c>
      <c r="G22" s="48">
        <v>4.1666666666666664E-2</v>
      </c>
      <c r="H22" s="49">
        <v>0.57222222222222219</v>
      </c>
      <c r="I22" s="50">
        <v>0.59722222222222221</v>
      </c>
      <c r="J22" s="20">
        <f t="shared" ref="J22" si="7">IFERROR(IF(OR(ISBLANK(H22),ISBLANK(I22)),"Completar",IF(I22&gt;=H22,I22-H22,"Error")),"Error")</f>
        <v>2.5000000000000022E-2</v>
      </c>
      <c r="K22" s="51">
        <v>0</v>
      </c>
      <c r="L22" s="52">
        <v>0</v>
      </c>
      <c r="M22" s="53">
        <v>68</v>
      </c>
      <c r="N22" s="25">
        <f t="shared" ref="N22" si="8">IFERROR(IF(OR(J22="Completar",ISBLANK(L22)),"Completar",J22+L22),"Error")</f>
        <v>2.5000000000000022E-2</v>
      </c>
      <c r="O22" s="54"/>
      <c r="P22" s="11"/>
    </row>
    <row r="23" spans="1:16" s="4" customFormat="1" ht="15.75" thickBot="1" x14ac:dyDescent="0.3">
      <c r="A23" s="14"/>
      <c r="B23" s="86" t="s">
        <v>7</v>
      </c>
      <c r="C23" s="87"/>
      <c r="D23" s="87"/>
      <c r="E23" s="88"/>
      <c r="F23" s="26">
        <f>SUM(F13:F17)</f>
        <v>330</v>
      </c>
      <c r="G23" s="27">
        <f>SUM(G13:G22)</f>
        <v>0.42708333333333331</v>
      </c>
      <c r="H23" s="28"/>
      <c r="I23" s="29"/>
      <c r="J23" s="30">
        <f>IF(OR(COUNTIF(J13:J17,"Error")&gt;0,COUNTIF(J13:J17,"Completar")&gt;0),"Error",SUM(J13:J17))</f>
        <v>0.17777777777777781</v>
      </c>
      <c r="K23" s="31">
        <f>SUM(K13:K22)</f>
        <v>4</v>
      </c>
      <c r="L23" s="27">
        <f>SUM(L13:L22)</f>
        <v>0.12013888888888888</v>
      </c>
      <c r="M23" s="32">
        <f>SUM(M13:M17)</f>
        <v>284</v>
      </c>
      <c r="N23" s="33">
        <f>IF(OR(COUNTIF(N13:N17,"Error")&gt;0,COUNTIF(N13:N17,"Completar")&gt;0),"Error",SUM(N13:N17))</f>
        <v>0.24513888888888893</v>
      </c>
      <c r="O23" s="14"/>
      <c r="P23" s="17"/>
    </row>
    <row r="24" spans="1:16" s="7" customFormat="1" ht="6" customHeight="1" thickBot="1" x14ac:dyDescent="0.3">
      <c r="A24" s="16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6" s="2" customFormat="1" ht="15" customHeight="1" x14ac:dyDescent="0.25">
      <c r="A25" s="13"/>
      <c r="B25" s="62" t="s">
        <v>19</v>
      </c>
      <c r="C25" s="63"/>
      <c r="D25" s="63"/>
      <c r="E25" s="64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16" s="5" customFormat="1" ht="30" x14ac:dyDescent="0.25">
      <c r="A26" s="14"/>
      <c r="B26" s="21" t="s">
        <v>1</v>
      </c>
      <c r="C26" s="5" t="s">
        <v>4</v>
      </c>
      <c r="D26" s="5" t="s">
        <v>5</v>
      </c>
      <c r="E26" s="22" t="s">
        <v>2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9"/>
    </row>
    <row r="27" spans="1:16" s="3" customFormat="1" ht="15.75" thickBot="1" x14ac:dyDescent="0.3">
      <c r="A27" s="15"/>
      <c r="B27" s="45">
        <v>4.1666666666666664E-2</v>
      </c>
      <c r="C27" s="46">
        <v>0.6118055555555556</v>
      </c>
      <c r="D27" s="46">
        <v>0.64236111111111105</v>
      </c>
      <c r="E27" s="33">
        <f>IFERROR(IF(OR(ISBLANK(C27),ISBLANK(D27)),"Completar",IF(D27&gt;=C27,D27-C27,"Error")),"Error")</f>
        <v>3.0555555555555447E-2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1"/>
    </row>
    <row r="28" spans="1:16" s="7" customFormat="1" ht="6" customHeight="1" thickBot="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6" x14ac:dyDescent="0.25">
      <c r="B29" s="62" t="s">
        <v>21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4"/>
    </row>
    <row r="30" spans="1:16" ht="15" customHeight="1" x14ac:dyDescent="0.25">
      <c r="B30" s="57" t="s">
        <v>23</v>
      </c>
      <c r="C30" s="58"/>
      <c r="D30" s="59"/>
      <c r="E30" s="70">
        <f>M23</f>
        <v>284</v>
      </c>
      <c r="F30" s="71"/>
      <c r="G30" s="34"/>
      <c r="H30" s="35"/>
      <c r="I30" s="35"/>
      <c r="J30" s="35"/>
      <c r="K30" s="35"/>
      <c r="L30" s="35"/>
      <c r="M30" s="35"/>
      <c r="N30" s="38"/>
    </row>
    <row r="31" spans="1:16" x14ac:dyDescent="0.25">
      <c r="B31" s="57" t="s">
        <v>24</v>
      </c>
      <c r="C31" s="58"/>
      <c r="D31" s="59"/>
      <c r="E31" s="72">
        <f>IF(M23=0,0,IFERROR(M23/(N23*24),"Error"))</f>
        <v>48.27195467422095</v>
      </c>
      <c r="F31" s="73"/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7" t="s">
        <v>22</v>
      </c>
      <c r="C32" s="58"/>
      <c r="D32" s="59"/>
      <c r="E32" s="70">
        <f>IF(K23=0,0,IFERROR(ROUNDUP(K23/(M23/100),0),"Error"))</f>
        <v>2</v>
      </c>
      <c r="F32" s="71"/>
      <c r="G32" s="36"/>
      <c r="H32" s="37"/>
      <c r="I32" s="37"/>
      <c r="J32" s="37"/>
      <c r="K32" s="37"/>
      <c r="L32" s="37"/>
      <c r="M32" s="37"/>
      <c r="N32" s="39"/>
    </row>
    <row r="33" spans="1:15" ht="15" customHeight="1" x14ac:dyDescent="0.25">
      <c r="B33" s="57" t="s">
        <v>25</v>
      </c>
      <c r="C33" s="58"/>
      <c r="D33" s="59"/>
      <c r="E33" s="55">
        <f>IF(K23=0,0,IFERROR(K23/M23,"Error"))</f>
        <v>1.4084507042253521E-2</v>
      </c>
      <c r="F33" s="56"/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57" t="s">
        <v>28</v>
      </c>
      <c r="C34" s="58"/>
      <c r="D34" s="59"/>
      <c r="E34" s="43">
        <f>E4</f>
        <v>6.3194444444444386E-2</v>
      </c>
      <c r="F34" s="44">
        <f t="shared" ref="F34:F38" si="9">IF(E34="Completar",E34,IFERROR(E34/$E$39,"Error"))</f>
        <v>0.14583333333333323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57" t="s">
        <v>29</v>
      </c>
      <c r="C35" s="58"/>
      <c r="D35" s="59"/>
      <c r="E35" s="43">
        <f>E8</f>
        <v>4.1666666666666685E-2</v>
      </c>
      <c r="F35" s="44">
        <f t="shared" si="9"/>
        <v>9.6153846153846215E-2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57" t="s">
        <v>30</v>
      </c>
      <c r="C36" s="58"/>
      <c r="D36" s="59"/>
      <c r="E36" s="43">
        <f>E27</f>
        <v>3.0555555555555447E-2</v>
      </c>
      <c r="F36" s="44">
        <f>IF(E36="Completar",E36,IFERROR(E36/$E$39,"Error"))</f>
        <v>7.0512820512820276E-2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x14ac:dyDescent="0.25">
      <c r="B37" s="57" t="s">
        <v>26</v>
      </c>
      <c r="C37" s="58"/>
      <c r="D37" s="59"/>
      <c r="E37" s="43">
        <f>L23</f>
        <v>0.12013888888888888</v>
      </c>
      <c r="F37" s="44">
        <f t="shared" si="9"/>
        <v>0.27724358974358976</v>
      </c>
      <c r="G37" s="36"/>
      <c r="H37" s="37"/>
      <c r="I37" s="37"/>
      <c r="J37" s="37"/>
      <c r="K37" s="37"/>
      <c r="L37" s="37"/>
      <c r="M37" s="37"/>
      <c r="N37" s="39"/>
    </row>
    <row r="38" spans="1:15" ht="15" customHeight="1" x14ac:dyDescent="0.25">
      <c r="B38" s="57" t="s">
        <v>27</v>
      </c>
      <c r="C38" s="58"/>
      <c r="D38" s="59"/>
      <c r="E38" s="43">
        <f>J23</f>
        <v>0.17777777777777781</v>
      </c>
      <c r="F38" s="44">
        <f t="shared" si="9"/>
        <v>0.41025641025641041</v>
      </c>
      <c r="G38" s="36"/>
      <c r="H38" s="37"/>
      <c r="I38" s="37"/>
      <c r="J38" s="37"/>
      <c r="K38" s="37"/>
      <c r="L38" s="37"/>
      <c r="M38" s="37"/>
      <c r="N38" s="39"/>
    </row>
    <row r="39" spans="1:15" ht="15" customHeight="1" thickBot="1" x14ac:dyDescent="0.3">
      <c r="B39" s="67" t="s">
        <v>6</v>
      </c>
      <c r="C39" s="68"/>
      <c r="D39" s="69"/>
      <c r="E39" s="60">
        <f>IF(COUNTIF(E34:E38,"Error")=0,SUM(E34:E38),"Error")</f>
        <v>0.43333333333333324</v>
      </c>
      <c r="F39" s="61"/>
      <c r="G39" s="40"/>
      <c r="H39" s="41"/>
      <c r="I39" s="41"/>
      <c r="J39" s="41"/>
      <c r="K39" s="41"/>
      <c r="L39" s="41"/>
      <c r="M39" s="41"/>
      <c r="N39" s="42"/>
    </row>
    <row r="40" spans="1:15" s="10" customFormat="1" ht="6" customHeight="1" x14ac:dyDescent="0.25">
      <c r="A40" s="16"/>
      <c r="O40" s="16"/>
    </row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x14ac:dyDescent="0.25"/>
    <row r="66" x14ac:dyDescent="0.25"/>
    <row r="67" x14ac:dyDescent="0.25"/>
  </sheetData>
  <sheetProtection formatCells="0" formatColumns="0" formatRows="0" insertColumns="0" insertRows="0" deleteColumns="0" deleteRows="0"/>
  <mergeCells count="43">
    <mergeCell ref="C1:N1"/>
    <mergeCell ref="B6:E6"/>
    <mergeCell ref="B2:E2"/>
    <mergeCell ref="B25:E25"/>
    <mergeCell ref="B30:D30"/>
    <mergeCell ref="K11:L11"/>
    <mergeCell ref="M11:M12"/>
    <mergeCell ref="N11:N12"/>
    <mergeCell ref="F7:N7"/>
    <mergeCell ref="F8:N8"/>
    <mergeCell ref="B10:N10"/>
    <mergeCell ref="C14:E14"/>
    <mergeCell ref="C16:E16"/>
    <mergeCell ref="C17:E17"/>
    <mergeCell ref="B23:E23"/>
    <mergeCell ref="F3:N3"/>
    <mergeCell ref="F11:G11"/>
    <mergeCell ref="C11:E12"/>
    <mergeCell ref="C13:E13"/>
    <mergeCell ref="B31:D31"/>
    <mergeCell ref="B32:D32"/>
    <mergeCell ref="C15:E15"/>
    <mergeCell ref="C18:E18"/>
    <mergeCell ref="C20:E20"/>
    <mergeCell ref="C21:E21"/>
    <mergeCell ref="C22:E22"/>
    <mergeCell ref="C19:E19"/>
    <mergeCell ref="E33:F33"/>
    <mergeCell ref="B38:D38"/>
    <mergeCell ref="E39:F39"/>
    <mergeCell ref="B29:N29"/>
    <mergeCell ref="F4:N4"/>
    <mergeCell ref="B11:B12"/>
    <mergeCell ref="B39:D39"/>
    <mergeCell ref="B37:D37"/>
    <mergeCell ref="B33:D33"/>
    <mergeCell ref="B36:D36"/>
    <mergeCell ref="B34:D34"/>
    <mergeCell ref="B35:D35"/>
    <mergeCell ref="E30:F30"/>
    <mergeCell ref="E31:F31"/>
    <mergeCell ref="E32:F32"/>
    <mergeCell ref="H11:J11"/>
  </mergeCells>
  <conditionalFormatting sqref="A15:C15 A1:XFD14 F15:XFD15 A16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Nico</cp:lastModifiedBy>
  <dcterms:created xsi:type="dcterms:W3CDTF">2014-04-14T14:00:11Z</dcterms:created>
  <dcterms:modified xsi:type="dcterms:W3CDTF">2015-11-22T02:18:44Z</dcterms:modified>
</cp:coreProperties>
</file>