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Mac/Desktop/DataVisBC/"/>
    </mc:Choice>
  </mc:AlternateContent>
  <xr:revisionPtr revIDLastSave="0" documentId="13_ncr:1_{F2BD19EB-F918-3149-8333-2C1DA11622E9}" xr6:coauthVersionLast="45" xr6:coauthVersionMax="45" xr10:uidLastSave="{00000000-0000-0000-0000-000000000000}"/>
  <bookViews>
    <workbookView xWindow="260" yWindow="460" windowWidth="24420" windowHeight="14500" activeTab="4" xr2:uid="{00000000-000D-0000-FFFF-FFFF00000000}"/>
  </bookViews>
  <sheets>
    <sheet name="StarterBook" sheetId="1" r:id="rId1"/>
    <sheet name="OutcomePerCategory" sheetId="3" r:id="rId2"/>
    <sheet name="OutcomePerSub" sheetId="4" r:id="rId3"/>
    <sheet name="OutcomeByLaunchDate" sheetId="5" r:id="rId4"/>
    <sheet name="Bonus_OutcomePerGoal" sheetId="6" r:id="rId5"/>
    <sheet name="Addl_Analysis" sheetId="13" r:id="rId6"/>
  </sheets>
  <externalReferences>
    <externalReference r:id="rId7"/>
  </externalReferences>
  <definedNames>
    <definedName name="_xlnm._FilterDatabase" localSheetId="5" hidden="1">Addl_Analysis!#REF!</definedName>
    <definedName name="_xlnm._FilterDatabase" localSheetId="0" hidden="1">StarterBook!$A$1:$R$4115</definedName>
    <definedName name="_xlchart.v1.0" hidden="1">[1]Sheet2!$G$2:$G$1880</definedName>
    <definedName name="_xlchart.v1.1" hidden="1">[1]Sheet2!$C$2:$C$2186</definedName>
    <definedName name="cat_sbcat">StarterBook!$N$2:$N$4115</definedName>
    <definedName name="goal">StarterBook!$D$2:$D$4115</definedName>
    <definedName name="Kickstarter">Table1[#All]</definedName>
    <definedName name="outcome">Table1[outcome]</definedName>
    <definedName name="pledged">StarterBook!$E$4106:$E$4115</definedName>
  </definedNames>
  <calcPr calcId="191029" calcMode="autoNoTable"/>
  <pivotCaches>
    <pivotCache cacheId="4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5" i="13" l="1"/>
  <c r="K14" i="13" l="1"/>
  <c r="I14" i="13"/>
  <c r="I15" i="13"/>
  <c r="K10" i="13"/>
  <c r="I10" i="13"/>
  <c r="I8" i="13"/>
  <c r="I4" i="13"/>
  <c r="I5" i="13"/>
  <c r="I6" i="13"/>
  <c r="I7" i="13"/>
  <c r="K12" i="13"/>
  <c r="I12" i="13"/>
  <c r="K11" i="13"/>
  <c r="I11" i="13"/>
  <c r="K7" i="13"/>
  <c r="K8" i="13" s="1"/>
  <c r="K6" i="13"/>
  <c r="K5" i="13"/>
  <c r="K4" i="13"/>
  <c r="K3" i="13"/>
  <c r="I3" i="13"/>
  <c r="I13" i="13" l="1"/>
  <c r="K13" i="13"/>
  <c r="D13" i="6" l="1" a="1"/>
  <c r="D13" i="6" s="1"/>
  <c r="D12" i="6" a="1"/>
  <c r="D12" i="6" s="1"/>
  <c r="D11" i="6" a="1"/>
  <c r="D11" i="6" s="1"/>
  <c r="D10" i="6" a="1"/>
  <c r="D10" i="6" s="1"/>
  <c r="D9" i="6" a="1"/>
  <c r="D9" i="6" s="1"/>
  <c r="D8" i="6" a="1"/>
  <c r="D8" i="6" s="1"/>
  <c r="D7" i="6" a="1"/>
  <c r="D7" i="6" s="1"/>
  <c r="D6" i="6" a="1"/>
  <c r="D6" i="6" s="1"/>
  <c r="D5" i="6" a="1"/>
  <c r="D5" i="6" s="1"/>
  <c r="D4" i="6" a="1"/>
  <c r="D4" i="6" s="1"/>
  <c r="D3" i="6" a="1"/>
  <c r="D3" i="6" s="1"/>
  <c r="D2" i="6" a="1"/>
  <c r="D2" i="6" s="1"/>
  <c r="C3" i="6" a="1"/>
  <c r="C3" i="6" s="1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C2" i="6" a="1"/>
  <c r="C2" i="6" s="1"/>
  <c r="B13" i="6" a="1"/>
  <c r="B13" i="6" s="1"/>
  <c r="B12" i="6" a="1"/>
  <c r="B12" i="6" s="1"/>
  <c r="B11" i="6" a="1"/>
  <c r="B11" i="6" s="1"/>
  <c r="B10" i="6" a="1"/>
  <c r="B10" i="6" s="1"/>
  <c r="B9" i="6" a="1"/>
  <c r="B9" i="6" s="1"/>
  <c r="B8" i="6" a="1"/>
  <c r="B8" i="6" s="1"/>
  <c r="B7" i="6" a="1"/>
  <c r="B7" i="6" s="1"/>
  <c r="B6" i="6" a="1"/>
  <c r="B6" i="6" s="1"/>
  <c r="B5" i="6" a="1"/>
  <c r="B5" i="6" s="1"/>
  <c r="B4" i="6" a="1"/>
  <c r="B4" i="6" s="1"/>
  <c r="E10" i="6" l="1"/>
  <c r="H10" i="6" s="1"/>
  <c r="E6" i="6"/>
  <c r="F6" i="6" s="1"/>
  <c r="E13" i="6"/>
  <c r="G13" i="6" s="1"/>
  <c r="E9" i="6"/>
  <c r="H9" i="6" s="1"/>
  <c r="E5" i="6"/>
  <c r="F5" i="6" s="1"/>
  <c r="E12" i="6"/>
  <c r="F12" i="6" s="1"/>
  <c r="E8" i="6"/>
  <c r="H8" i="6" s="1"/>
  <c r="E4" i="6"/>
  <c r="H4" i="6" s="1"/>
  <c r="E11" i="6"/>
  <c r="G11" i="6" s="1"/>
  <c r="E7" i="6"/>
  <c r="H7" i="6" s="1"/>
  <c r="B2" i="6" a="1"/>
  <c r="B2" i="6" s="1"/>
  <c r="B3" i="6" a="1"/>
  <c r="B3" i="6" s="1"/>
  <c r="F13" i="6" l="1"/>
  <c r="G8" i="6"/>
  <c r="F9" i="6"/>
  <c r="F8" i="6"/>
  <c r="F10" i="6"/>
  <c r="F4" i="6"/>
  <c r="H5" i="6"/>
  <c r="G4" i="6"/>
  <c r="F11" i="6"/>
  <c r="G6" i="6"/>
  <c r="H12" i="6"/>
  <c r="G5" i="6"/>
  <c r="F7" i="6"/>
  <c r="G10" i="6"/>
  <c r="E3" i="6"/>
  <c r="H13" i="6"/>
  <c r="G7" i="6"/>
  <c r="G12" i="6"/>
  <c r="H11" i="6"/>
  <c r="G9" i="6"/>
  <c r="E2" i="6"/>
  <c r="F2" i="6" s="1"/>
  <c r="H6" i="6"/>
  <c r="G3" i="6" l="1"/>
  <c r="H3" i="6"/>
  <c r="H2" i="6"/>
  <c r="G2" i="6"/>
  <c r="F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3201" i="1"/>
  <c r="R3201" i="1"/>
  <c r="Q3202" i="1"/>
  <c r="R3202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2213" i="1"/>
  <c r="R2213" i="1"/>
  <c r="Q2214" i="1"/>
  <c r="R2214" i="1"/>
  <c r="Q2215" i="1"/>
  <c r="R2215" i="1"/>
  <c r="Q2216" i="1"/>
  <c r="R2216" i="1"/>
  <c r="Q2217" i="1"/>
  <c r="R221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<sst xmlns="http://schemas.openxmlformats.org/spreadsheetml/2006/main" count="28918" uniqueCount="8418">
  <si>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</si>
  <si>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</si>
  <si>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</si>
  <si>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</si>
  <si>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</si>
  <si>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</si>
  <si>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</si>
  <si>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</si>
  <si>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</si>
  <si>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</si>
  <si>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</si>
  <si>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</si>
  <si>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</si>
  <si>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</si>
  <si>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</si>
  <si>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</si>
  <si>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</si>
  <si>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</si>
  <si>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</si>
  <si>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</si>
  <si>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</si>
  <si>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</si>
  <si>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</si>
  <si>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</si>
  <si>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</si>
  <si>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</si>
  <si>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</si>
  <si>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</si>
  <si>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</si>
  <si>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</si>
  <si>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</si>
  <si>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</si>
  <si>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</si>
  <si>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</si>
  <si>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</si>
  <si>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</si>
  <si>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</si>
  <si>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</si>
  <si>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</si>
  <si>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</si>
  <si>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</si>
  <si>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</si>
  <si>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</si>
  <si>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</si>
  <si>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</si>
  <si>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</si>
  <si>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</si>
  <si>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</si>
  <si>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</si>
  <si>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</si>
  <si>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</si>
  <si>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</si>
  <si>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</si>
  <si>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</si>
  <si>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</si>
  <si>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</si>
  <si>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</si>
  <si>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</si>
  <si>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</si>
  <si>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</si>
  <si>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</si>
  <si>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</si>
  <si>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</si>
  <si>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</si>
  <si>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</si>
  <si>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</si>
  <si>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</si>
  <si>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</si>
  <si>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</si>
  <si>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</si>
  <si>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</si>
  <si>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</si>
  <si>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</si>
  <si>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</si>
  <si>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</si>
  <si>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</si>
  <si>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</si>
  <si>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</si>
  <si>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</si>
  <si>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</si>
  <si>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</si>
  <si>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</si>
  <si>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</si>
  <si>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</si>
  <si>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</si>
  <si>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</si>
  <si>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</si>
  <si>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</si>
  <si>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</si>
  <si>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</si>
  <si>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</si>
  <si>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</si>
  <si>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</si>
  <si>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</si>
  <si>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</si>
  <si>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</si>
  <si>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</si>
  <si>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</si>
  <si>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</si>
  <si>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</si>
  <si>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</si>
  <si>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</si>
  <si>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</si>
  <si>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</si>
  <si>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</si>
  <si>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</si>
  <si>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</si>
  <si>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</si>
  <si>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</si>
  <si>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</si>
  <si>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</si>
  <si>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</si>
  <si>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</si>
  <si>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</si>
  <si>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</si>
  <si>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</si>
  <si>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</si>
  <si>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</si>
  <si>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</si>
  <si>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</si>
  <si>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</si>
  <si>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</si>
  <si>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</si>
  <si>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</si>
  <si>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</si>
  <si>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</si>
  <si>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</si>
  <si>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</si>
  <si>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</si>
  <si>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</si>
  <si>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</si>
  <si>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</si>
  <si>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</si>
  <si>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</si>
  <si>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</si>
  <si>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</si>
  <si>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</si>
  <si>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</si>
  <si>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</si>
  <si>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</si>
  <si>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</si>
  <si>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</si>
  <si>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</si>
  <si>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</si>
  <si>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</si>
  <si>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</si>
  <si>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</si>
  <si>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</si>
  <si>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</si>
  <si>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</si>
  <si>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</si>
  <si>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</si>
  <si>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</si>
  <si>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</si>
  <si>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</si>
  <si>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</si>
  <si>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</si>
  <si>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</si>
  <si>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</si>
  <si>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</si>
  <si>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</si>
  <si>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</si>
  <si>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</si>
  <si>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</si>
  <si>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</si>
  <si>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</si>
  <si>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</si>
  <si>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</si>
  <si>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</si>
  <si>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</si>
  <si>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</si>
  <si>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</si>
  <si>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</si>
  <si>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</si>
  <si>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</si>
  <si>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</si>
  <si>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</si>
  <si>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</si>
  <si>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</si>
  <si>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</si>
  <si>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</si>
  <si>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</si>
  <si>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</si>
  <si>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</si>
  <si>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</si>
  <si>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</si>
  <si>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</si>
  <si>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</si>
  <si>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</si>
  <si>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</si>
  <si>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</si>
  <si>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</si>
  <si>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</si>
  <si>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</si>
  <si>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</si>
  <si>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</si>
  <si>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</si>
  <si>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</si>
  <si>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</si>
  <si>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</si>
  <si>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</si>
  <si>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</si>
  <si>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</si>
  <si>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</si>
  <si>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</si>
  <si>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</si>
  <si>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</si>
  <si>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</si>
  <si>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</si>
  <si>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</si>
  <si>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</si>
  <si>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</si>
  <si>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</si>
  <si>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</si>
  <si>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</si>
  <si>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</si>
  <si>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</si>
  <si>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</si>
  <si>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</si>
  <si>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</si>
  <si>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</si>
  <si>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</si>
  <si>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</si>
  <si>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</si>
  <si>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</si>
  <si>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</si>
  <si>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</si>
  <si>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</si>
  <si>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</si>
  <si>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</si>
  <si>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</si>
  <si>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</si>
  <si>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</si>
  <si>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</si>
  <si>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</si>
  <si>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</si>
  <si>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</si>
  <si>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</si>
  <si>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</si>
  <si>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</si>
  <si>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</si>
  <si>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</si>
  <si>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</si>
  <si>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</si>
  <si>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</si>
  <si>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</si>
  <si>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</si>
  <si>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</si>
  <si>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</si>
  <si>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</si>
  <si>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</si>
  <si>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</si>
  <si>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</si>
  <si>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</si>
  <si>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</si>
  <si>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</si>
  <si>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</si>
  <si>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</si>
  <si>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</si>
  <si>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</si>
  <si>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</si>
  <si>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</si>
  <si>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</si>
  <si>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</si>
  <si>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</si>
  <si>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</si>
  <si>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</si>
  <si>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</si>
  <si>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</si>
  <si>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</si>
  <si>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</si>
  <si>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</si>
  <si>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</si>
  <si>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</si>
  <si>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</si>
  <si>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</si>
  <si>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</si>
  <si>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</si>
  <si>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</si>
  <si>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</si>
  <si>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</si>
  <si>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</si>
  <si>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</si>
  <si>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</si>
  <si>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</si>
  <si>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</si>
  <si>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</si>
  <si>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</si>
  <si>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</si>
  <si>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</si>
  <si>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</si>
  <si>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</si>
  <si>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</si>
  <si>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</si>
  <si>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</si>
  <si>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</si>
  <si>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</si>
  <si>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</si>
  <si>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</si>
  <si>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</si>
  <si>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</si>
  <si>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</si>
  <si>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</si>
  <si>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</si>
  <si>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</si>
  <si>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</si>
  <si>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</si>
  <si>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</si>
  <si>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</si>
  <si>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</si>
  <si>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</si>
  <si>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</si>
  <si>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</si>
  <si>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</si>
  <si>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</si>
  <si>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</si>
  <si>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</si>
  <si>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</si>
  <si>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</si>
  <si>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</si>
  <si>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</si>
  <si>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</si>
  <si>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</si>
  <si>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</si>
  <si>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</si>
  <si>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</si>
  <si>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</si>
  <si>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</si>
  <si>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</si>
  <si>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</si>
  <si>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</si>
  <si>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</si>
  <si>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</si>
  <si>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</si>
  <si>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</si>
  <si>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</si>
  <si>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</si>
  <si>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</si>
  <si>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</si>
  <si>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</si>
  <si>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</si>
  <si>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</si>
  <si>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</si>
  <si>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</si>
  <si>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</si>
  <si>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</si>
  <si>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</si>
  <si>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</si>
  <si>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</si>
  <si>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</si>
  <si>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</si>
  <si>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</si>
  <si>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</si>
  <si>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</si>
  <si>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</si>
  <si>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</si>
  <si>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</si>
  <si>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</si>
  <si>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</si>
  <si>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</si>
  <si>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</si>
  <si>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</si>
  <si>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</si>
  <si>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</si>
  <si>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</si>
  <si>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</si>
  <si>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</si>
  <si>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</si>
  <si>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</si>
  <si>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</si>
  <si>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</si>
  <si>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</si>
  <si>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</si>
  <si>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</si>
  <si>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</si>
  <si>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</si>
  <si>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</si>
  <si>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</si>
  <si>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</si>
  <si>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</si>
  <si>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</si>
  <si>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</si>
  <si>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</si>
  <si>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</si>
  <si>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</si>
  <si>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</si>
  <si>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</si>
  <si>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</si>
  <si>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</si>
  <si>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</si>
  <si>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</si>
  <si>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</si>
  <si>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</si>
  <si>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</si>
  <si>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</si>
  <si>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</si>
  <si>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</si>
  <si>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</si>
  <si>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</si>
  <si>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</si>
  <si>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</si>
  <si>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</si>
  <si>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</si>
  <si>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</si>
  <si>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</si>
  <si>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</si>
  <si>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</si>
  <si>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</si>
  <si>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</si>
  <si>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</si>
  <si>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</si>
  <si>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</si>
  <si>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</si>
  <si>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</si>
  <si>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</si>
  <si>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</si>
  <si>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</si>
  <si>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</si>
  <si>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</si>
  <si>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</si>
  <si>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</si>
  <si>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</si>
  <si>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</si>
  <si>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</si>
  <si>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</si>
  <si>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</si>
  <si>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</si>
  <si>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</si>
  <si>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</si>
  <si>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</si>
  <si>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</si>
  <si>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</si>
  <si>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</si>
  <si>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</si>
  <si>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</si>
  <si>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</si>
  <si>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</si>
  <si>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</si>
  <si>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</si>
  <si>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</si>
  <si>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</si>
  <si>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</si>
  <si>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</si>
  <si>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</si>
  <si>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</si>
  <si>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</si>
  <si>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</si>
  <si>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</si>
  <si>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</si>
  <si>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</si>
  <si>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</si>
  <si>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</si>
  <si>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</si>
  <si>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</si>
  <si>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</si>
  <si>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</si>
  <si>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</si>
  <si>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</si>
  <si>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</si>
  <si>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</si>
  <si>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</si>
  <si>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</si>
  <si>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</si>
  <si>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</si>
  <si>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</si>
  <si>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</si>
  <si>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</si>
  <si>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</si>
  <si>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</si>
  <si>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</si>
  <si>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</si>
  <si>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</si>
  <si>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</si>
  <si>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</si>
  <si>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</si>
  <si>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</si>
  <si>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</si>
  <si>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</si>
  <si>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</si>
  <si>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</si>
  <si>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</si>
  <si>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</si>
  <si>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</si>
  <si>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</si>
  <si>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</si>
  <si>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</si>
  <si>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</si>
  <si>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</si>
  <si>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</si>
  <si>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</si>
  <si>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</si>
  <si>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</si>
  <si>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</si>
  <si>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</si>
  <si>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</si>
  <si>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</si>
  <si>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</si>
  <si>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</si>
  <si>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</si>
  <si>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</si>
  <si>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</si>
  <si>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</si>
  <si>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</si>
  <si>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</si>
  <si>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</si>
  <si>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</si>
  <si>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</si>
  <si>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</si>
  <si>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</si>
  <si>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</si>
  <si>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</si>
  <si>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</si>
  <si>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</si>
  <si>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</si>
  <si>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</si>
  <si>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</si>
  <si>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</si>
  <si>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</si>
  <si>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</si>
  <si>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</si>
  <si>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</si>
  <si>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</si>
  <si>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</si>
  <si>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</si>
  <si>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</si>
  <si>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</si>
  <si>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</si>
  <si>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</si>
  <si>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</si>
  <si>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</si>
  <si>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</si>
  <si>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</si>
  <si>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</si>
  <si>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</si>
  <si>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</si>
  <si>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</si>
  <si>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</si>
  <si>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</si>
  <si>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</si>
  <si>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</si>
  <si>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</si>
  <si>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</si>
  <si>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</si>
  <si>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</si>
  <si>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</si>
  <si>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</si>
  <si>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</si>
  <si>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</si>
  <si>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</si>
  <si>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</si>
  <si>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</si>
  <si>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</si>
  <si>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</si>
  <si>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</si>
  <si>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</si>
  <si>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</si>
  <si>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</si>
  <si>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</si>
  <si>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</si>
  <si>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</si>
  <si>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</si>
  <si>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</si>
  <si>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</si>
  <si>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</si>
  <si>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</si>
  <si>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</si>
  <si>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</si>
  <si>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</si>
  <si>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</si>
  <si>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</si>
  <si>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</si>
  <si>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</si>
  <si>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</si>
  <si>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</si>
  <si>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</si>
  <si>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</si>
  <si>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</si>
  <si>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</si>
  <si>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</si>
  <si>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</si>
  <si>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</si>
  <si>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</si>
  <si>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</si>
  <si>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</si>
  <si>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</si>
  <si>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</si>
  <si>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</si>
  <si>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</si>
  <si>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</si>
  <si>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</si>
  <si>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</si>
  <si>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</si>
  <si>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</si>
  <si>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</si>
  <si>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</si>
  <si>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</si>
  <si>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</si>
  <si>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</si>
  <si>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</si>
  <si>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</si>
  <si>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</si>
  <si>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</si>
  <si>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</si>
  <si>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</si>
  <si>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</si>
  <si>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</si>
  <si>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</si>
  <si>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</si>
  <si>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</si>
  <si>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</si>
  <si>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</si>
  <si>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</si>
  <si>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</si>
  <si>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</si>
  <si>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</si>
  <si>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</si>
  <si>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</si>
  <si>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</si>
  <si>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</si>
  <si>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</si>
  <si>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</si>
  <si>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</si>
  <si>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</si>
  <si>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</si>
  <si>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</si>
  <si>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</si>
  <si>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</si>
  <si>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</si>
  <si>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</si>
  <si>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</si>
  <si>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</si>
  <si>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</si>
  <si>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</si>
  <si>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</si>
  <si>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</si>
  <si>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</si>
  <si>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</si>
  <si>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</si>
  <si>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</si>
  <si>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</si>
  <si>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</si>
  <si>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</si>
  <si>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</si>
  <si>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</si>
  <si>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</si>
  <si>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</si>
  <si>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</si>
  <si>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</si>
  <si>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</si>
  <si>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</si>
  <si>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</si>
  <si>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</si>
  <si>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</si>
  <si>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</si>
  <si>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</si>
  <si>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</si>
  <si>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</si>
  <si>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</si>
  <si>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</si>
  <si>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</si>
  <si>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</si>
  <si>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</si>
  <si>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</si>
  <si>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</si>
  <si>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</si>
  <si>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</si>
  <si>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</si>
  <si>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</si>
  <si>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</si>
  <si>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</si>
  <si>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</si>
  <si>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</si>
  <si>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</si>
  <si>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</si>
  <si>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</si>
  <si>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</si>
  <si>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</si>
  <si>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</si>
  <si>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</si>
  <si>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</si>
  <si>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</si>
  <si>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</si>
  <si>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</si>
  <si>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</si>
  <si>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</si>
  <si>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</si>
  <si>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</si>
  <si>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</si>
  <si>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</si>
  <si>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</si>
  <si>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</si>
  <si>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</si>
  <si>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</si>
  <si>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</si>
  <si>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</si>
  <si>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</si>
  <si>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</si>
  <si>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</si>
  <si>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</si>
  <si>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</si>
  <si>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</si>
  <si>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</si>
  <si>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</si>
  <si>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</si>
  <si>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</si>
  <si>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</si>
  <si>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</si>
  <si>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</si>
  <si>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</si>
  <si>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</si>
  <si>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</si>
  <si>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</si>
  <si>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</si>
  <si>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</si>
  <si>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</si>
  <si>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</si>
  <si>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</si>
  <si>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</si>
  <si>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</si>
  <si>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</si>
  <si>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</si>
  <si>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</si>
  <si>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</si>
  <si>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</si>
  <si>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</si>
  <si>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</si>
  <si>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</si>
  <si>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</si>
  <si>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</si>
  <si>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</si>
  <si>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</si>
  <si>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</si>
  <si>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</si>
  <si>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</si>
  <si>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</si>
  <si>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</si>
  <si>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</si>
  <si>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</si>
  <si>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</si>
  <si>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</si>
  <si>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</si>
  <si>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</si>
  <si>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</si>
  <si>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</si>
  <si>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</si>
  <si>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</si>
  <si>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</si>
  <si>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</si>
  <si>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</si>
  <si>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</si>
  <si>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</si>
  <si>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</si>
  <si>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</si>
  <si>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</si>
  <si>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</si>
  <si>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</si>
  <si>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</si>
  <si>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</si>
  <si>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</si>
  <si>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</si>
  <si>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</si>
  <si>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</si>
  <si>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</si>
  <si>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</si>
  <si>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</si>
  <si>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</si>
  <si>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</si>
  <si>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</si>
  <si>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</si>
  <si>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</si>
  <si>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</si>
  <si>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</si>
  <si>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</si>
  <si>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</si>
  <si>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</si>
  <si>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</si>
  <si>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</si>
  <si>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</si>
  <si>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</si>
  <si>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</si>
  <si>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</si>
  <si>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</si>
  <si>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</si>
  <si>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</si>
  <si>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</si>
  <si>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</si>
  <si>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</si>
  <si>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</si>
  <si>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</si>
  <si>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</si>
  <si>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</si>
  <si>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</si>
  <si>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</si>
  <si>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</si>
  <si>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</si>
  <si>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</si>
  <si>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</si>
  <si>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</si>
  <si>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</si>
  <si>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</si>
  <si>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</si>
  <si>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</si>
  <si>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</si>
  <si>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</si>
  <si>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</si>
  <si>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</si>
  <si>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</si>
  <si>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</si>
  <si>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</si>
  <si>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</si>
  <si>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</si>
  <si>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</si>
  <si>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</si>
  <si>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</si>
  <si>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</si>
  <si>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</si>
  <si>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</si>
  <si>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</si>
  <si>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</si>
  <si>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</si>
  <si>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</si>
  <si>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</si>
  <si>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</si>
  <si>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</si>
  <si>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</si>
  <si>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</si>
  <si>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</si>
  <si>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</si>
  <si>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</si>
  <si>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</si>
  <si>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</si>
  <si>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</si>
  <si>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</si>
  <si>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</si>
  <si>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</si>
  <si>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</si>
  <si>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</si>
  <si>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</si>
  <si>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</si>
  <si>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</si>
  <si>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</si>
  <si>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</si>
  <si>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</si>
  <si>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</si>
  <si>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</si>
  <si>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</si>
  <si>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</si>
  <si>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</si>
  <si>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</si>
  <si>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</si>
  <si>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</si>
  <si>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</si>
  <si>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</si>
  <si>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</si>
  <si>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</si>
  <si>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</si>
  <si>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</si>
  <si>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</si>
  <si>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</si>
  <si>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</si>
  <si>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</si>
  <si>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</si>
  <si>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</si>
  <si>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</si>
  <si>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</si>
  <si>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</si>
  <si>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</si>
  <si>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</si>
  <si>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</si>
  <si>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</si>
  <si>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</si>
  <si>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</si>
  <si>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</si>
  <si>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</si>
  <si>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</si>
  <si>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</si>
  <si>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</si>
  <si>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</si>
  <si>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</si>
  <si>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</si>
  <si>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</si>
  <si>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</si>
  <si>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</si>
  <si>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</si>
  <si>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</si>
  <si>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</si>
  <si>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</si>
  <si>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</si>
  <si>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</si>
  <si>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</si>
  <si>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</si>
  <si>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</si>
  <si>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</si>
  <si>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</si>
  <si>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</si>
  <si>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</si>
  <si>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</si>
  <si>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</si>
  <si>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</si>
  <si>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</si>
  <si>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</si>
  <si>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</si>
  <si>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</si>
  <si>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</si>
  <si>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</si>
  <si>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</si>
  <si>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</si>
  <si>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</si>
  <si>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</si>
  <si>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</si>
  <si>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</si>
  <si>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</si>
  <si>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</si>
  <si>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</si>
  <si>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</si>
  <si>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</si>
  <si>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</si>
  <si>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</si>
  <si>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</si>
  <si>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</si>
  <si>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</si>
  <si>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</si>
  <si>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</si>
  <si>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</si>
  <si>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</si>
  <si>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</si>
  <si>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</si>
  <si>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</si>
  <si>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</si>
  <si>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</si>
  <si>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</si>
  <si>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</si>
  <si>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</si>
  <si>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</si>
  <si>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</si>
  <si>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</si>
  <si>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</si>
  <si>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</si>
  <si>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</si>
  <si>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</si>
  <si>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</si>
  <si>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</si>
  <si>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</si>
  <si>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</si>
  <si>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</si>
  <si>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</si>
  <si>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</si>
  <si>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</si>
  <si>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</si>
  <si>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</si>
  <si>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</si>
  <si>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</si>
  <si>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</si>
  <si>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</si>
  <si>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</si>
  <si>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</si>
  <si>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</si>
  <si>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</si>
  <si>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</si>
  <si>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</si>
  <si>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</si>
  <si>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</si>
  <si>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</si>
  <si>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</si>
  <si>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</si>
  <si>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</si>
  <si>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</si>
  <si>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</si>
  <si>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</si>
  <si>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</si>
  <si>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</si>
  <si>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</si>
  <si>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</si>
  <si>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</si>
  <si>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</si>
  <si>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</si>
  <si>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</si>
  <si>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</si>
  <si>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</si>
  <si>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</si>
  <si>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</si>
  <si>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</si>
  <si>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</si>
  <si>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</si>
  <si>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</si>
  <si>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</si>
  <si>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</si>
  <si>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</si>
  <si>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</si>
  <si>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</si>
  <si>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</si>
  <si>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</si>
  <si>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</si>
  <si>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</si>
  <si>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</si>
  <si>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</si>
  <si>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</si>
  <si>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</si>
  <si>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</si>
  <si>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</si>
  <si>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</si>
  <si>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</si>
  <si>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</si>
  <si>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</si>
  <si>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</si>
  <si>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</si>
  <si>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</si>
  <si>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</si>
  <si>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</si>
  <si>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</si>
  <si>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</si>
  <si>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</si>
  <si>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</si>
  <si>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</si>
  <si>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</si>
  <si>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</si>
  <si>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</si>
  <si>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</si>
  <si>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</si>
  <si>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</si>
  <si>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</si>
  <si>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</si>
  <si>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</si>
  <si>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</si>
  <si>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</si>
  <si>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</si>
  <si>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</si>
  <si>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</si>
  <si>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</si>
  <si>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</si>
  <si>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</si>
  <si>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</si>
  <si>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</si>
  <si>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</si>
  <si>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</si>
  <si>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</si>
  <si>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</si>
  <si>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</si>
  <si>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</si>
  <si>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</si>
  <si>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</si>
  <si>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</si>
  <si>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</si>
  <si>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</si>
  <si>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</si>
  <si>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</si>
  <si>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</si>
  <si>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</si>
  <si>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</si>
  <si>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</si>
  <si>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</si>
  <si>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</si>
  <si>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</si>
  <si>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</si>
  <si>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</si>
  <si>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</si>
  <si>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</si>
  <si>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</si>
  <si>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</si>
  <si>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</si>
  <si>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</si>
  <si>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</si>
  <si>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</si>
  <si>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</si>
  <si>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</si>
  <si>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</si>
  <si>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</si>
  <si>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</si>
  <si>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</si>
  <si>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</si>
  <si>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</si>
  <si>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</si>
  <si>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</si>
  <si>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</si>
  <si>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</si>
  <si>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</si>
  <si>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</si>
  <si>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</si>
  <si>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</si>
  <si>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</si>
  <si>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</si>
  <si>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</si>
  <si>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</si>
  <si>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</si>
  <si>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</si>
  <si>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</si>
  <si>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</si>
  <si>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</si>
  <si>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</si>
  <si>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</si>
  <si>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</si>
  <si>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</si>
  <si>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</si>
  <si>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</si>
  <si>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</si>
  <si>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</si>
  <si>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</si>
  <si>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</si>
  <si>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</si>
  <si>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</si>
  <si>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</si>
  <si>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</si>
  <si>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</si>
  <si>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</si>
  <si>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</si>
  <si>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</si>
  <si>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</si>
  <si>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</si>
  <si>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</si>
  <si>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</si>
  <si>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</si>
  <si>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</si>
  <si>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</si>
  <si>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</si>
  <si>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</si>
  <si>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</si>
  <si>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</si>
  <si>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</si>
  <si>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</si>
  <si>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</si>
  <si>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</si>
  <si>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</si>
  <si>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</si>
  <si>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</si>
  <si>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</si>
  <si>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</si>
  <si>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</si>
  <si>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</si>
  <si>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</si>
  <si>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</si>
  <si>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</si>
  <si>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</si>
  <si>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</si>
  <si>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</si>
  <si>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</si>
  <si>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</si>
  <si>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</si>
  <si>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</si>
  <si>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</si>
  <si>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</si>
  <si>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</si>
  <si>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</si>
  <si>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</si>
  <si>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</si>
  <si>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</si>
  <si>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</si>
  <si>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</si>
  <si>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</si>
  <si>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</si>
  <si>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</si>
  <si>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</si>
  <si>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</si>
  <si>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</si>
  <si>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</si>
  <si>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</si>
  <si>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</si>
  <si>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</si>
  <si>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</si>
  <si>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</si>
  <si>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</si>
  <si>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</si>
  <si>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</si>
  <si>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</si>
  <si>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</si>
  <si>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</si>
  <si>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</si>
  <si>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</si>
  <si>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</si>
  <si>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</si>
  <si>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</si>
  <si>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</si>
  <si>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</si>
  <si>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</si>
  <si>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</si>
  <si>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</si>
  <si>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</si>
  <si>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</si>
  <si>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</si>
  <si>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</si>
  <si>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</si>
  <si>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</si>
  <si>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</si>
  <si>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</si>
  <si>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</si>
  <si>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</si>
  <si>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</si>
  <si>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</si>
  <si>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</si>
  <si>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</si>
  <si>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</si>
  <si>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</si>
  <si>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</si>
  <si>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</si>
  <si>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</si>
  <si>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</si>
  <si>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</si>
  <si>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</si>
  <si>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</si>
  <si>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</si>
  <si>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</si>
  <si>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</si>
  <si>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</si>
  <si>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</si>
  <si>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</si>
  <si>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</si>
  <si>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</si>
  <si>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</si>
  <si>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</si>
  <si>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</si>
  <si>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</si>
  <si>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</si>
  <si>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</si>
  <si>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</si>
  <si>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</si>
  <si>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</si>
  <si>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</si>
  <si>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</si>
  <si>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</si>
  <si>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</si>
  <si>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</si>
  <si>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</si>
  <si>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</si>
  <si>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</si>
  <si>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</si>
  <si>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</si>
  <si>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</si>
  <si>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</si>
  <si>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</si>
  <si>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</si>
  <si>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</si>
  <si>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</si>
  <si>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</si>
  <si>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</si>
  <si>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</si>
  <si>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</si>
  <si>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</si>
  <si>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</si>
  <si>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</si>
  <si>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</si>
  <si>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</si>
  <si>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</si>
  <si>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</si>
  <si>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</si>
  <si>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</si>
  <si>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</si>
  <si>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</si>
  <si>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</si>
  <si>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</si>
  <si>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</si>
  <si>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</si>
  <si>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</si>
  <si>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</si>
  <si>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</si>
  <si>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</si>
  <si>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</si>
  <si>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</si>
  <si>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</si>
  <si>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</si>
  <si>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</si>
  <si>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</si>
  <si>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</si>
  <si>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</si>
  <si>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</si>
  <si>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</si>
  <si>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</si>
  <si>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</si>
  <si>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</si>
  <si>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</si>
  <si>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</si>
  <si>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</si>
  <si>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</si>
  <si>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</si>
  <si>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</si>
  <si>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</si>
  <si>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</si>
  <si>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</si>
  <si>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</si>
  <si>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</si>
  <si>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</si>
  <si>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</si>
  <si>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</si>
  <si>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</si>
  <si>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</si>
  <si>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</si>
  <si>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</si>
  <si>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</si>
  <si>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</si>
  <si>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</si>
  <si>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</si>
  <si>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</si>
  <si>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</si>
  <si>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</si>
  <si>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</si>
  <si>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</si>
  <si>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</si>
  <si>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</si>
  <si>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</si>
  <si>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</si>
  <si>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</si>
  <si>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</si>
  <si>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</si>
  <si>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</si>
  <si>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</si>
  <si>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</si>
  <si>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</si>
  <si>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</si>
  <si>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</si>
  <si>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</si>
  <si>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</si>
  <si>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</si>
  <si>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</si>
  <si>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</si>
  <si>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</si>
  <si>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</si>
  <si>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</si>
  <si>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</si>
  <si>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</si>
  <si>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</si>
  <si>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</si>
  <si>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</si>
  <si>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</si>
  <si>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</si>
  <si>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</si>
  <si>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</si>
  <si>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</si>
  <si>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</si>
  <si>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</si>
  <si>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</si>
  <si>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</si>
  <si>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</si>
  <si>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</si>
  <si>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</si>
  <si>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</si>
  <si>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</si>
  <si>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</si>
  <si>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</si>
  <si>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</si>
  <si>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</si>
  <si>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</si>
  <si>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</si>
  <si>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</si>
  <si>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</si>
  <si>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</si>
  <si>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</si>
  <si>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</si>
  <si>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</si>
  <si>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</si>
  <si>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</si>
  <si>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</si>
  <si>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</si>
  <si>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</si>
  <si>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</si>
  <si>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</si>
  <si>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</si>
  <si>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</si>
  <si>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</si>
  <si>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</si>
  <si>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</si>
  <si>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</si>
  <si>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</si>
  <si>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</si>
  <si>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</si>
  <si>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</si>
  <si>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</si>
  <si>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</si>
  <si>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</si>
  <si>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</si>
  <si>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</si>
  <si>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</si>
  <si>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</si>
  <si>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</si>
  <si>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</si>
  <si>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</si>
  <si>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</si>
  <si>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</si>
  <si>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</si>
  <si>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</si>
  <si>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</si>
  <si>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</si>
  <si>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</si>
  <si>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</si>
  <si>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</si>
  <si>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</si>
  <si>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</si>
  <si>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</si>
  <si>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</si>
  <si>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</si>
  <si>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</si>
  <si>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</si>
  <si>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</si>
  <si>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</si>
  <si>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</si>
  <si>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</si>
  <si>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</si>
  <si>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</si>
  <si>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</si>
  <si>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</si>
  <si>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</si>
  <si>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</si>
  <si>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</si>
  <si>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</si>
  <si>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</si>
  <si>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</si>
  <si>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</si>
  <si>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</si>
  <si>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</si>
  <si>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</si>
  <si>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</si>
  <si>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</si>
  <si>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</si>
  <si>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</si>
  <si>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</si>
  <si>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</si>
  <si>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</si>
  <si>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</si>
  <si>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</si>
  <si>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</si>
  <si>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</si>
  <si>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</si>
  <si>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</si>
  <si>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</si>
  <si>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</si>
  <si>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</si>
  <si>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</si>
  <si>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</si>
  <si>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</si>
  <si>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</si>
  <si>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</si>
  <si>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</si>
  <si>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</si>
  <si>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</si>
  <si>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</si>
  <si>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</si>
  <si>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</si>
  <si>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</si>
  <si>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</si>
  <si>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</si>
  <si>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</si>
  <si>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</si>
  <si>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</si>
  <si>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</si>
  <si>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</si>
  <si>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</si>
  <si>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</si>
  <si>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</si>
  <si>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</si>
  <si>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</si>
  <si>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</si>
  <si>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</si>
  <si>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</si>
  <si>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</si>
  <si>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</si>
  <si>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</si>
  <si>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</si>
  <si>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</si>
  <si>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</si>
  <si>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</si>
  <si>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</si>
  <si>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</si>
  <si>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</si>
  <si>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</si>
  <si>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</si>
  <si>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</si>
  <si>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</si>
  <si>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</si>
  <si>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</si>
  <si>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</si>
  <si>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</si>
  <si>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</si>
  <si>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</si>
  <si>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</si>
  <si>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</si>
  <si>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</si>
  <si>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</si>
  <si>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</si>
  <si>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</si>
  <si>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</si>
  <si>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</si>
  <si>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</si>
  <si>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</si>
  <si>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</si>
  <si>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</si>
  <si>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</si>
  <si>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</si>
  <si>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</si>
  <si>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</si>
  <si>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</si>
  <si>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</si>
  <si>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</si>
  <si>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</si>
  <si>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</si>
  <si>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</si>
  <si>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</si>
  <si>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</si>
  <si>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</si>
  <si>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</si>
  <si>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</si>
  <si>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</si>
  <si>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</si>
  <si>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</si>
  <si>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</si>
  <si>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</si>
  <si>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</si>
  <si>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</si>
  <si>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</si>
  <si>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</si>
  <si>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</si>
  <si>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</si>
  <si>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</si>
  <si>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</si>
  <si>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</si>
  <si>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</si>
  <si>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</si>
  <si>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</si>
  <si>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</si>
  <si>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</si>
  <si>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</si>
  <si>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</si>
  <si>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</si>
  <si>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</si>
  <si>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</si>
  <si>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</si>
  <si>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</si>
  <si>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</si>
  <si>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</si>
  <si>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</si>
  <si>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</si>
  <si>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</si>
  <si>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</si>
  <si>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</si>
  <si>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</si>
  <si>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</si>
  <si>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</si>
  <si>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</si>
  <si>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</si>
  <si>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</si>
  <si>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</si>
  <si>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</si>
  <si>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</si>
  <si>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</si>
  <si>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</si>
  <si>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</si>
  <si>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</si>
  <si>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</si>
  <si>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</si>
  <si>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</si>
  <si>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</si>
  <si>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</si>
  <si>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</si>
  <si>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</si>
  <si>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</si>
  <si>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</si>
  <si>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</si>
  <si>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</si>
  <si>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</si>
  <si>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</si>
  <si>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</si>
  <si>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</si>
  <si>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</si>
  <si>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</si>
  <si>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</si>
  <si>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</si>
  <si>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</si>
  <si>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</si>
  <si>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</si>
  <si>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</si>
  <si>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</si>
  <si>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</si>
  <si>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</si>
  <si>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</si>
  <si>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</si>
  <si>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</si>
  <si>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</si>
  <si>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</si>
  <si>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</si>
  <si>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</si>
  <si>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</si>
  <si>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</si>
  <si>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</si>
  <si>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</si>
  <si>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</si>
  <si>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</si>
  <si>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</si>
  <si>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</si>
  <si>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</si>
  <si>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</si>
  <si>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</si>
  <si>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</si>
  <si>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</si>
  <si>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</si>
  <si>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</si>
  <si>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</si>
  <si>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</si>
  <si>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</si>
  <si>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</si>
  <si>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</si>
  <si>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</si>
  <si>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</si>
  <si>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</si>
  <si>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</si>
  <si>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</si>
  <si>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</si>
  <si>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</si>
  <si>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</si>
  <si>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</si>
  <si>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</si>
  <si>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</si>
  <si>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</si>
  <si>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</si>
  <si>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</si>
  <si>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</si>
  <si>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</si>
  <si>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</si>
  <si>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</si>
  <si>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</si>
  <si>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</si>
  <si>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</si>
  <si>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</si>
  <si>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</si>
  <si>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</si>
  <si>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</si>
  <si>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</si>
  <si>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</si>
  <si>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</si>
  <si>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</si>
  <si>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</si>
  <si>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</si>
  <si>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</si>
  <si>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</si>
  <si>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</si>
  <si>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</si>
  <si>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</si>
  <si>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</si>
  <si>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</si>
  <si>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</si>
  <si>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</si>
  <si>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</si>
  <si>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</si>
  <si>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</si>
  <si>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</si>
  <si>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</si>
  <si>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</si>
  <si>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</si>
  <si>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</si>
  <si>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</si>
  <si>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</si>
  <si>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</si>
  <si>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</si>
  <si>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</si>
  <si>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</si>
  <si>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</si>
  <si>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</si>
  <si>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</si>
  <si>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</si>
  <si>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</si>
  <si>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</si>
  <si>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</si>
  <si>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</si>
  <si>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</si>
  <si>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</si>
  <si>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</si>
  <si>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</si>
  <si>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</si>
  <si>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</si>
  <si>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</si>
  <si>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</si>
  <si>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</si>
  <si>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</si>
  <si>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</si>
  <si>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</si>
  <si>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</si>
  <si>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</si>
  <si>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</si>
  <si>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</si>
  <si>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</si>
  <si>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</si>
  <si>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</si>
  <si>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</si>
  <si>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</si>
  <si>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</si>
  <si>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</si>
  <si>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</si>
  <si>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</si>
  <si>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</si>
  <si>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</si>
  <si>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</si>
  <si>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</si>
  <si>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</si>
  <si>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</si>
  <si>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</si>
  <si>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</si>
  <si>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</si>
  <si>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</si>
  <si>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</si>
  <si>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</si>
  <si>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</si>
  <si>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</si>
  <si>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</si>
  <si>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</si>
  <si>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</si>
  <si>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</si>
  <si>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</si>
  <si>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</si>
  <si>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</si>
  <si>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</si>
  <si>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</si>
  <si>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</si>
  <si>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</si>
  <si>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</si>
  <si>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</si>
  <si>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</si>
  <si>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</si>
  <si>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</si>
  <si>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</si>
  <si>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</si>
  <si>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</si>
  <si>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</si>
  <si>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</si>
  <si>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</si>
  <si>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</si>
  <si>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</si>
  <si>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</si>
  <si>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</si>
  <si>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</si>
  <si>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</si>
  <si>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</si>
  <si>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</si>
  <si>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</si>
  <si>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</si>
  <si>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</si>
  <si>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</si>
  <si>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</si>
  <si>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</si>
  <si>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</si>
  <si>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</si>
  <si>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</si>
  <si>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</si>
  <si>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</si>
  <si>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</si>
  <si>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</si>
  <si>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</si>
  <si>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</si>
  <si>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</si>
  <si>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</si>
  <si>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</si>
  <si>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</si>
  <si>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</si>
  <si>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</si>
  <si>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</si>
  <si>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</si>
  <si>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</si>
  <si>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</si>
  <si>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</si>
  <si>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</si>
  <si>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</si>
  <si>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</si>
  <si>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</si>
  <si>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</si>
  <si>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</si>
  <si>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</si>
  <si>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</si>
  <si>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</si>
  <si>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</si>
  <si>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</si>
  <si>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</si>
  <si>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</si>
  <si>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</si>
  <si>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</si>
  <si>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</si>
  <si>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</si>
  <si>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</si>
  <si>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</si>
  <si>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</si>
  <si>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</si>
  <si>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</si>
  <si>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</si>
  <si>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</si>
  <si>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</si>
  <si>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</si>
  <si>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</si>
  <si>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</si>
  <si>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</si>
  <si>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</si>
  <si>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</si>
  <si>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</si>
  <si>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</si>
  <si>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</si>
  <si>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</si>
  <si>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</si>
  <si>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</si>
  <si>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</si>
  <si>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</si>
  <si>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</si>
  <si>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</si>
  <si>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</si>
  <si>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</si>
  <si>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</si>
  <si>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</si>
  <si>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</si>
  <si>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</si>
  <si>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</si>
  <si>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</si>
  <si>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</si>
  <si>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</si>
  <si>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</si>
  <si>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</si>
  <si>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</si>
  <si>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</si>
  <si>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</si>
  <si>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</si>
  <si>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</si>
  <si>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</si>
  <si>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</si>
  <si>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</si>
  <si>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</si>
  <si>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</si>
  <si>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</si>
  <si>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</si>
  <si>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</si>
  <si>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</si>
  <si>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</si>
  <si>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</si>
  <si>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</si>
  <si>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</si>
  <si>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</si>
  <si>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</si>
  <si>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</si>
  <si>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</si>
  <si>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</si>
  <si>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</si>
  <si>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</si>
  <si>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</si>
  <si>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</si>
  <si>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</si>
  <si>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</si>
  <si>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</si>
  <si>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</si>
  <si>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</si>
  <si>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</si>
  <si>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</si>
  <si>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</si>
  <si>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</si>
  <si>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</si>
  <si>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</si>
  <si>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</si>
  <si>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</si>
  <si>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</si>
  <si>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</si>
  <si>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</si>
  <si>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</si>
  <si>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</si>
  <si>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</si>
  <si>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</si>
  <si>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</si>
  <si>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</si>
  <si>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</si>
  <si>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</si>
  <si>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</si>
  <si>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</si>
  <si>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</si>
  <si>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</si>
  <si>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</si>
  <si>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</si>
  <si>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</si>
  <si>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</si>
  <si>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</si>
  <si>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</si>
  <si>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</si>
  <si>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</si>
  <si>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</si>
  <si>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</si>
  <si>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</si>
  <si>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</si>
  <si>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</si>
  <si>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</si>
  <si>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</si>
  <si>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</si>
  <si>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</si>
  <si>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</si>
  <si>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</si>
  <si>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</si>
  <si>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</si>
  <si>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</si>
  <si>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</si>
  <si>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</si>
  <si>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</si>
  <si>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</si>
  <si>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</si>
  <si>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</si>
  <si>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</si>
  <si>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</si>
  <si>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</si>
  <si>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</si>
  <si>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</si>
  <si>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</si>
  <si>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</si>
  <si>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</si>
  <si>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</si>
  <si>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</si>
  <si>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</si>
  <si>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</si>
  <si>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</si>
  <si>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</si>
  <si>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</si>
  <si>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</si>
  <si>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</si>
  <si>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</si>
  <si>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</si>
  <si>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</si>
  <si>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</si>
  <si>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</si>
  <si>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</si>
  <si>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</si>
  <si>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</si>
  <si>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</si>
  <si>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</si>
  <si>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</si>
  <si>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</si>
  <si>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</si>
  <si>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</si>
  <si>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</si>
  <si>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</si>
  <si>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</si>
  <si>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</si>
  <si>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</si>
  <si>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</si>
  <si>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</si>
  <si>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</si>
  <si>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</si>
  <si>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</si>
  <si>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</si>
  <si>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</si>
  <si>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</si>
  <si>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</si>
  <si>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</si>
  <si>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</si>
  <si>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</si>
  <si>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</si>
  <si>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</si>
  <si>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</si>
  <si>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</si>
  <si>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</si>
  <si>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</si>
  <si>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</si>
  <si>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</si>
  <si>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</si>
  <si>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</si>
  <si>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</si>
  <si>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</si>
  <si>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</si>
  <si>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</si>
  <si>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</si>
  <si>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</si>
  <si>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</si>
  <si>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</si>
  <si>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</si>
  <si>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</si>
  <si>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</si>
  <si>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</si>
  <si>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</si>
  <si>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</si>
  <si>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</si>
  <si>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</si>
  <si>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</si>
  <si>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</si>
  <si>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</si>
  <si>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</si>
  <si>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</si>
  <si>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</si>
  <si>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</si>
  <si>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</si>
  <si>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</si>
  <si>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</si>
  <si>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</si>
  <si>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</si>
  <si>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</si>
  <si>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</si>
  <si>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</si>
  <si>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</si>
  <si>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</si>
  <si>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</si>
  <si>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</si>
  <si>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</si>
  <si>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</si>
  <si>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</si>
  <si>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</si>
  <si>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</si>
  <si>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</si>
  <si>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</si>
  <si>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</si>
  <si>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</si>
  <si>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</si>
  <si>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</si>
  <si>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</si>
  <si>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</si>
  <si>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</si>
  <si>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</si>
  <si>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</si>
  <si>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</si>
  <si>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</si>
  <si>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</si>
  <si>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</si>
  <si>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</si>
  <si>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</si>
  <si>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</si>
  <si>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</si>
  <si>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</si>
  <si>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</si>
  <si>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</si>
  <si>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</si>
  <si>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</si>
  <si>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</si>
  <si>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</si>
  <si>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</si>
  <si>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</si>
  <si>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</si>
  <si>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</si>
  <si>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</si>
  <si>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</si>
  <si>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</si>
  <si>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</si>
  <si>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</si>
  <si>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</si>
  <si>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</si>
  <si>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</si>
  <si>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</si>
  <si>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</si>
  <si>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</si>
  <si>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</si>
  <si>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</si>
  <si>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</si>
  <si>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</si>
  <si>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</si>
  <si>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</si>
  <si>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</si>
  <si>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</si>
  <si>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</si>
  <si>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</si>
  <si>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</si>
  <si>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</si>
  <si>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</si>
  <si>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</si>
  <si>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</si>
  <si>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</si>
  <si>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</si>
  <si>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</si>
  <si>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</si>
  <si>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</si>
  <si>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</si>
  <si>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</si>
  <si>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</si>
  <si>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</si>
  <si>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</si>
  <si>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</si>
  <si>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</si>
  <si>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</si>
  <si>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</si>
  <si>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</si>
  <si>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</si>
  <si>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</si>
  <si>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</si>
  <si>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</si>
  <si>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</si>
  <si>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</si>
  <si>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</si>
  <si>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</si>
  <si>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</si>
  <si>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</si>
  <si>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</si>
  <si>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</si>
  <si>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</si>
  <si>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</si>
  <si>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</si>
  <si>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</si>
  <si>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</si>
  <si>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</si>
  <si>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</si>
  <si>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</si>
  <si>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</si>
  <si>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</si>
  <si>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</si>
  <si>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</si>
  <si>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</si>
  <si>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</si>
  <si>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</si>
  <si>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</si>
  <si>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</si>
  <si>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</si>
  <si>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</si>
  <si>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</si>
  <si>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</si>
  <si>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</si>
  <si>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</si>
  <si>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</si>
  <si>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</si>
  <si>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</si>
  <si>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</si>
  <si>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</si>
  <si>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</si>
  <si>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</si>
  <si>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</si>
  <si>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</si>
  <si>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</si>
  <si>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</si>
  <si>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</si>
  <si>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</si>
  <si>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</si>
  <si>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</si>
  <si>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</si>
  <si>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</si>
  <si>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</si>
  <si>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</si>
  <si>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</si>
  <si>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</si>
  <si>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</si>
  <si>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</si>
  <si>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</si>
  <si>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</si>
  <si>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</si>
  <si>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</si>
  <si>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</si>
  <si>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</si>
  <si>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</si>
  <si>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</si>
  <si>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</si>
  <si>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</si>
  <si>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</si>
  <si>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</si>
  <si>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</si>
  <si>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</si>
  <si>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</si>
  <si>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</si>
  <si>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</si>
  <si>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</si>
  <si>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</si>
  <si>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</si>
  <si>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</si>
  <si>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</si>
  <si>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</si>
  <si>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</si>
  <si>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</si>
  <si>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</si>
  <si>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</si>
  <si>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</si>
  <si>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</si>
  <si>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</si>
  <si>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</si>
  <si>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</si>
  <si>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</si>
  <si>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</si>
  <si>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</si>
  <si>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</si>
  <si>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</si>
  <si>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</si>
  <si>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</si>
  <si>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</si>
  <si>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</si>
  <si>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</si>
  <si>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</si>
  <si>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</si>
  <si>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</si>
  <si>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</si>
  <si>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</si>
  <si>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</si>
  <si>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</si>
  <si>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</si>
  <si>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</si>
  <si>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</si>
  <si>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</si>
  <si>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</si>
  <si>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</si>
  <si>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</si>
  <si>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</si>
  <si>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</si>
  <si>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</si>
  <si>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</si>
  <si>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</si>
  <si>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</si>
  <si>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</si>
  <si>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</si>
  <si>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</si>
  <si>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</si>
  <si>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</si>
  <si>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</si>
  <si>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</si>
  <si>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</si>
  <si>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</si>
  <si>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</si>
  <si>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</si>
  <si>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</si>
  <si>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</si>
  <si>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</si>
  <si>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</si>
  <si>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</si>
  <si>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</si>
  <si>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</si>
  <si>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</si>
  <si>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</si>
  <si>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</si>
  <si>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</si>
  <si>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</si>
  <si>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</si>
  <si>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</si>
  <si>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</si>
  <si>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</si>
  <si>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</si>
  <si>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</si>
  <si>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</si>
  <si>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</si>
  <si>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</si>
  <si>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</si>
  <si>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</si>
  <si>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</si>
  <si>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</si>
  <si>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</si>
  <si>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</si>
  <si>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</si>
  <si>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</si>
  <si>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</si>
  <si>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</si>
  <si>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</si>
  <si>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</si>
  <si>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</si>
  <si>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</si>
  <si>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</si>
  <si>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</si>
  <si>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</si>
  <si>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</si>
  <si>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</si>
  <si>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</si>
  <si>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</si>
  <si>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</si>
  <si>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</si>
  <si>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</si>
  <si>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</si>
  <si>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</si>
  <si>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</si>
  <si>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</si>
  <si>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</si>
  <si>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</si>
  <si>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</si>
  <si>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</si>
  <si>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</si>
  <si>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</si>
  <si>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</si>
  <si>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</si>
  <si>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</si>
  <si>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</si>
  <si>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</si>
  <si>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</si>
  <si>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</si>
  <si>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</si>
  <si>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</si>
  <si>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</si>
  <si>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</si>
  <si>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</si>
  <si>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</si>
  <si>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</si>
  <si>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</si>
  <si>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</si>
  <si>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</si>
  <si>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</si>
  <si>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</si>
  <si>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</si>
  <si>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</si>
  <si>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</si>
  <si>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</si>
  <si>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</si>
  <si>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</si>
  <si>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</si>
  <si>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</si>
  <si>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</si>
  <si>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</si>
  <si>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</si>
  <si>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</si>
  <si>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</si>
  <si>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</si>
  <si>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</si>
  <si>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</si>
  <si>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</si>
  <si>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</si>
  <si>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</si>
  <si>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</si>
  <si>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</si>
  <si>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</si>
  <si>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</si>
  <si>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</si>
  <si>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</si>
  <si>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</si>
  <si>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</si>
  <si>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</si>
  <si>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</si>
  <si>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</si>
  <si>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</si>
  <si>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</si>
  <si>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</si>
  <si>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</si>
  <si>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</si>
  <si>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</si>
  <si>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</si>
  <si>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</si>
  <si>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</si>
  <si>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</si>
  <si>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</si>
  <si>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</si>
  <si>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</si>
  <si>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</si>
  <si>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</si>
  <si>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</si>
  <si>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</si>
  <si>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</si>
  <si>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</si>
  <si>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</si>
  <si>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</si>
  <si>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</si>
  <si>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</si>
  <si>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</si>
  <si>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</si>
  <si>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</si>
  <si>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</si>
  <si>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</si>
  <si>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</si>
  <si>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</si>
  <si>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</si>
  <si>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</si>
  <si>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</si>
  <si>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</si>
  <si>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</si>
  <si>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</si>
  <si>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</si>
  <si>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</si>
  <si>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</si>
  <si>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</si>
  <si>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</si>
  <si>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</si>
  <si>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</si>
  <si>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</si>
  <si>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</si>
  <si>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</si>
  <si>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</si>
  <si>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</si>
  <si>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</si>
  <si>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</si>
  <si>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</si>
  <si>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</si>
  <si>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</si>
  <si>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</si>
  <si>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</si>
  <si>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</si>
  <si>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</si>
  <si>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</si>
  <si>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</si>
  <si>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</si>
  <si>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</si>
  <si>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</si>
  <si>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</si>
  <si>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</si>
  <si>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</si>
  <si>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</si>
  <si>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</si>
  <si>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</si>
  <si>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</si>
  <si>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</si>
  <si>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</si>
  <si>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</si>
  <si>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</si>
  <si>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</si>
  <si>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</si>
  <si>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</si>
  <si>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</si>
  <si>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</si>
  <si>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</si>
  <si>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</si>
  <si>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</si>
  <si>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</si>
  <si>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</si>
  <si>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</si>
  <si>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</si>
  <si>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</si>
  <si>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</si>
  <si>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</si>
  <si>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</si>
  <si>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</si>
  <si>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</si>
  <si>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</si>
  <si>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</si>
  <si>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</si>
  <si>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</si>
  <si>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</si>
  <si>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</si>
  <si>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</si>
  <si>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</si>
  <si>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</si>
  <si>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</si>
  <si>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</si>
  <si>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</si>
  <si>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</si>
  <si>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</si>
  <si>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</si>
  <si>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</si>
  <si>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</si>
  <si>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</si>
  <si>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</si>
  <si>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</si>
  <si>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</si>
  <si>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</si>
  <si>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</si>
  <si>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</si>
  <si>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</si>
  <si>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</si>
  <si>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</si>
  <si>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</si>
  <si>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</si>
  <si>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</si>
  <si>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</si>
  <si>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</si>
  <si>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</si>
  <si>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</si>
  <si>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</si>
  <si>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</si>
  <si>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</si>
  <si>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</si>
  <si>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</si>
  <si>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</si>
  <si>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</si>
  <si>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</si>
  <si>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</si>
  <si>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</si>
  <si>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</si>
  <si>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</si>
  <si>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</si>
  <si>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</si>
  <si>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</si>
  <si>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</si>
  <si>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</si>
  <si>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</si>
  <si>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</si>
  <si>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</si>
  <si>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</si>
  <si>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</si>
  <si>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</si>
  <si>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</si>
  <si>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</si>
  <si>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</si>
  <si>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</si>
  <si>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</si>
  <si>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</si>
  <si>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</si>
  <si>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</si>
  <si>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</si>
  <si>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</si>
  <si>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</si>
  <si>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</si>
  <si>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</si>
  <si>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</si>
  <si>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</si>
  <si>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</si>
  <si>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</si>
  <si>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</si>
  <si>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</si>
  <si>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</si>
  <si>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</si>
  <si>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</si>
  <si>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</si>
  <si>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</si>
  <si>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</si>
  <si>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</si>
  <si>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</si>
  <si>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</si>
  <si>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</si>
  <si>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</si>
  <si>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</si>
  <si>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</si>
  <si>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</si>
  <si>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</si>
  <si>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</si>
  <si>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</si>
  <si>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</si>
  <si>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</si>
  <si>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</si>
  <si>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</si>
  <si>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</si>
  <si>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</si>
  <si>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</si>
  <si>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</si>
  <si>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</si>
  <si>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</si>
  <si>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</si>
  <si>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</si>
  <si>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</si>
  <si>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</si>
  <si>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</si>
  <si>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</si>
  <si>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</si>
  <si>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</si>
  <si>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</si>
  <si>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</si>
  <si>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</si>
  <si>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</si>
  <si>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</si>
  <si>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</si>
  <si>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</si>
  <si>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</si>
  <si>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</si>
  <si>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</si>
  <si>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</si>
  <si>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</si>
  <si>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</si>
  <si>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</si>
  <si>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</si>
  <si>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</si>
  <si>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</si>
  <si>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</si>
  <si>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</si>
  <si>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</si>
  <si>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</si>
  <si>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</si>
  <si>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</si>
  <si>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</si>
  <si>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</si>
  <si>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</si>
  <si>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</si>
  <si>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</si>
  <si>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</si>
  <si>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</si>
  <si>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</si>
  <si>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</si>
  <si>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</si>
  <si>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</si>
  <si>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</si>
  <si>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</si>
  <si>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</si>
  <si>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</si>
  <si>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</si>
  <si>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</si>
  <si>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</si>
  <si>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</si>
  <si>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</si>
  <si>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</si>
  <si>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</si>
  <si>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</si>
  <si>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</si>
  <si>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</si>
  <si>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</si>
  <si>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</si>
  <si>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</si>
  <si>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</si>
  <si>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</si>
  <si>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</si>
  <si>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</si>
  <si>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</si>
  <si>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</si>
  <si>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</si>
  <si>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</si>
  <si>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</si>
  <si>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</si>
  <si>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</si>
  <si>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</si>
  <si>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</si>
  <si>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</si>
  <si>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</si>
  <si>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</si>
  <si>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</si>
  <si>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</si>
  <si>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</si>
  <si>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</si>
  <si>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</si>
  <si>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</si>
  <si>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</si>
  <si>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</si>
  <si>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</si>
  <si>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</si>
  <si>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</si>
  <si>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</si>
  <si>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</si>
  <si>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</si>
  <si>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</si>
  <si>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</si>
  <si>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</si>
  <si>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</si>
  <si>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</si>
  <si>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</si>
  <si>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</si>
  <si>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</si>
  <si>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</si>
  <si>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</si>
  <si>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</si>
  <si>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</si>
  <si>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</si>
  <si>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</si>
  <si>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</si>
  <si>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</si>
  <si>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</si>
  <si>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</si>
  <si>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</si>
  <si>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</si>
  <si>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</si>
  <si>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</si>
  <si>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</si>
  <si>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</si>
  <si>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</si>
  <si>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</si>
  <si>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</si>
  <si>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</si>
  <si>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</si>
  <si>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</si>
  <si>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</si>
  <si>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</si>
  <si>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</si>
  <si>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</si>
  <si>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</si>
  <si>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</si>
  <si>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</si>
  <si>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</si>
  <si>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</si>
  <si>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</si>
  <si>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</si>
  <si>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</si>
  <si>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</si>
  <si>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</si>
  <si>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</si>
  <si>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</si>
  <si>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</si>
  <si>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</si>
  <si>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</si>
  <si>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</si>
  <si>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</si>
  <si>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</si>
  <si>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</si>
  <si>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</si>
  <si>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</si>
  <si>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</si>
  <si>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</si>
  <si>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</si>
  <si>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</si>
  <si>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</si>
  <si>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</si>
  <si>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</si>
  <si>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</si>
  <si>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</si>
  <si>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</si>
  <si>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</si>
  <si>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</si>
  <si>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</si>
  <si>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</si>
  <si>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</si>
  <si>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</si>
  <si>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</si>
  <si>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</si>
  <si>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</si>
  <si>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</si>
  <si>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</si>
  <si>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</si>
  <si>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</si>
  <si>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</si>
  <si>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</si>
  <si>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</si>
  <si>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</si>
  <si>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</si>
  <si>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</si>
  <si>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</si>
  <si>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</si>
  <si>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</si>
  <si>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</si>
  <si>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</si>
  <si>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</si>
  <si>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</si>
  <si>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</si>
  <si>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</si>
  <si>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</si>
  <si>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</si>
  <si>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</si>
  <si>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</si>
  <si>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</si>
  <si>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</si>
  <si>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</si>
  <si>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</si>
  <si>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</si>
  <si>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</si>
  <si>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</si>
  <si>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</si>
  <si>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</si>
  <si>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</si>
  <si>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</si>
  <si>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</si>
  <si>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</si>
  <si>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</si>
  <si>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</si>
  <si>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</si>
  <si>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</si>
  <si>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</si>
  <si>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</si>
  <si>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</si>
  <si>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</si>
  <si>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</si>
  <si>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</si>
  <si>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</si>
  <si>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</si>
  <si>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</si>
  <si>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</si>
  <si>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</si>
  <si>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</si>
  <si>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</si>
  <si>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</si>
  <si>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</si>
  <si>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</si>
  <si>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</si>
  <si>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</si>
  <si>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</si>
  <si>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</si>
  <si>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</si>
  <si>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</si>
  <si>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</si>
  <si>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</si>
  <si>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</si>
  <si>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</si>
  <si>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</si>
  <si>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</si>
  <si>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</si>
  <si>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</si>
  <si>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</si>
  <si>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</si>
  <si>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</si>
  <si>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</si>
  <si>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</si>
  <si>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</si>
  <si>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</si>
  <si>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</si>
  <si>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</si>
  <si>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</si>
  <si>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</si>
  <si>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</si>
  <si>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</si>
  <si>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</si>
  <si>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</si>
  <si>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</si>
  <si>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</si>
  <si>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</si>
  <si>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</si>
  <si>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</si>
  <si>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</si>
  <si>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</si>
  <si>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</si>
  <si>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</si>
  <si>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</si>
  <si>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</si>
  <si>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</si>
  <si>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</si>
  <si>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</si>
  <si>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</si>
  <si>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</si>
  <si>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</si>
  <si>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</si>
  <si>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</si>
  <si>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</si>
  <si>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</si>
  <si>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</si>
  <si>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</si>
  <si>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</si>
  <si>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</si>
  <si>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</si>
  <si>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</si>
  <si>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</si>
  <si>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</si>
  <si>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</si>
  <si>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</si>
  <si>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</si>
  <si>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</si>
  <si>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</si>
  <si>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</si>
  <si>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</si>
  <si>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</si>
  <si>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</si>
  <si>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</si>
  <si>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</si>
  <si>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</si>
  <si>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</si>
  <si>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</si>
  <si>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</si>
  <si>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</si>
  <si>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</si>
  <si>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</si>
  <si>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</si>
  <si>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</si>
  <si>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</si>
  <si>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</si>
  <si>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</si>
  <si>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</si>
  <si>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</si>
  <si>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</si>
  <si>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</si>
  <si>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</si>
  <si>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</si>
  <si>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</si>
  <si>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</si>
  <si>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</si>
  <si>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</si>
  <si>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</si>
  <si>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</si>
  <si>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</si>
  <si>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</si>
  <si>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</si>
  <si>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</si>
  <si>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</si>
  <si>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</si>
  <si>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</si>
  <si>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</si>
  <si>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</si>
  <si>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</si>
  <si>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</si>
  <si>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</si>
  <si>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</si>
  <si>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</si>
  <si>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</si>
  <si>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</si>
  <si>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</si>
  <si>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</si>
  <si>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</si>
  <si>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</si>
  <si>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</si>
  <si>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</si>
  <si>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</si>
  <si>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</si>
  <si>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</si>
  <si>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</si>
  <si>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</si>
  <si>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</si>
  <si>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</si>
  <si>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</si>
  <si>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</si>
  <si>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</si>
  <si>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</si>
  <si>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</si>
  <si>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</si>
  <si>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</si>
  <si>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</si>
  <si>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</si>
  <si>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</si>
  <si>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</si>
  <si>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</si>
  <si>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</si>
  <si>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</si>
  <si>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</si>
  <si>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</si>
  <si>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</si>
  <si>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</si>
  <si>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</si>
  <si>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</si>
  <si>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</si>
  <si>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</si>
  <si>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</si>
  <si>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</si>
  <si>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</si>
  <si>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</si>
  <si>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</si>
  <si>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</si>
  <si>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</si>
  <si>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</si>
  <si>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</si>
  <si>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</si>
  <si>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</si>
  <si>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</si>
  <si>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</si>
  <si>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</si>
  <si>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</si>
  <si>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</si>
  <si>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</si>
  <si>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</si>
  <si>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</si>
  <si>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</si>
  <si>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</si>
  <si>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</si>
  <si>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</si>
  <si>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</si>
  <si>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</si>
  <si>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</si>
  <si>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</si>
  <si>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</si>
  <si>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</si>
  <si>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</si>
  <si>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</si>
  <si>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</si>
  <si>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</si>
  <si>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</si>
  <si>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</si>
  <si>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</si>
  <si>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</si>
  <si>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</si>
  <si>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</si>
  <si>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</si>
  <si>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</si>
  <si>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</si>
  <si>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</si>
  <si>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</si>
  <si>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</si>
  <si>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</si>
  <si>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</si>
  <si>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</si>
  <si>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</si>
  <si>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</si>
  <si>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</si>
  <si>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</si>
  <si>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</si>
  <si>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</si>
  <si>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</si>
  <si>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</si>
  <si>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</si>
  <si>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</si>
  <si>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</si>
  <si>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</si>
  <si>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</si>
  <si>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</si>
  <si>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</si>
  <si>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</si>
  <si>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</si>
  <si>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</si>
  <si>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</si>
  <si>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</si>
  <si>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</si>
  <si>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</si>
  <si>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</si>
  <si>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</si>
  <si>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</si>
  <si>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</si>
  <si>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</si>
  <si>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</si>
  <si>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</si>
  <si>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</si>
  <si>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</si>
  <si>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</si>
  <si>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</si>
  <si>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</si>
  <si>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</si>
  <si>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</si>
  <si>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</si>
  <si>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</si>
  <si>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</si>
  <si>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</si>
  <si>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</si>
  <si>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</si>
  <si>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</si>
  <si>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</si>
  <si>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</si>
  <si>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</si>
  <si>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</si>
  <si>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</si>
  <si>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</si>
  <si>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</si>
  <si>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</si>
  <si>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</si>
  <si>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</si>
  <si>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</si>
  <si>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</si>
  <si>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</si>
  <si>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</si>
  <si>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</si>
  <si>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</si>
  <si>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</si>
  <si>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</si>
  <si>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</si>
  <si>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</si>
  <si>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</si>
  <si>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</si>
  <si>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</si>
  <si>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</si>
  <si>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</si>
  <si>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</si>
  <si>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</si>
  <si>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</si>
  <si>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</si>
  <si>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</si>
  <si>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</si>
  <si>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</si>
  <si>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</si>
  <si>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</si>
  <si>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</si>
  <si>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</si>
  <si>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</si>
  <si>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</si>
  <si>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</si>
  <si>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</si>
  <si>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</si>
  <si>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</si>
  <si>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</si>
  <si>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</si>
  <si>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</si>
  <si>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</si>
  <si>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</si>
  <si>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</si>
  <si>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</si>
  <si>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</si>
  <si>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</si>
  <si>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</si>
  <si>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</si>
  <si>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</si>
  <si>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</si>
  <si>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</si>
  <si>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</si>
  <si>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</si>
  <si>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</si>
  <si>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</si>
  <si>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</si>
  <si>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</si>
  <si>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</si>
  <si>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</si>
  <si>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</si>
  <si>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</si>
  <si>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</si>
  <si>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</si>
  <si>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</si>
  <si>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</si>
  <si>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</si>
  <si>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</si>
  <si>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</si>
  <si>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</si>
  <si>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</si>
  <si>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</si>
  <si>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</si>
  <si>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</si>
  <si>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</si>
  <si>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</si>
  <si>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</si>
  <si>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</si>
  <si>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</si>
  <si>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</si>
  <si>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</si>
  <si>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</si>
  <si>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</si>
  <si>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</si>
  <si>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</si>
  <si>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</si>
  <si>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</si>
  <si>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</si>
  <si>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</si>
  <si>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</si>
  <si>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</si>
  <si>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</si>
  <si>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</si>
  <si>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</si>
  <si>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</si>
  <si>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</si>
  <si>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</si>
  <si>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</si>
  <si>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</si>
  <si>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</si>
  <si>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</si>
  <si>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</si>
  <si>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</si>
  <si>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</si>
  <si>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</si>
  <si>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</si>
  <si>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</si>
  <si>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</si>
  <si>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</si>
  <si>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</si>
  <si>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</si>
  <si>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</si>
  <si>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</si>
  <si>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</si>
  <si>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</si>
  <si>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</si>
  <si>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</si>
  <si>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</si>
  <si>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</si>
  <si>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</si>
  <si>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</si>
  <si>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</si>
  <si>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</si>
  <si>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</si>
  <si>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</si>
  <si>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</si>
  <si>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</si>
  <si>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</si>
  <si>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</si>
  <si>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</si>
  <si>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</si>
  <si>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</si>
  <si>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</si>
  <si>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</si>
  <si>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</si>
  <si>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</si>
  <si>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</si>
  <si>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</si>
  <si>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</si>
  <si>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</si>
  <si>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</si>
  <si>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</si>
  <si>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</si>
  <si>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</si>
  <si>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</si>
  <si>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</si>
  <si>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</si>
  <si>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</si>
  <si>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</si>
  <si>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</si>
  <si>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</si>
  <si>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</si>
  <si>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</si>
  <si>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</si>
  <si>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</si>
  <si>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</si>
  <si>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</si>
  <si>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</si>
  <si>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</si>
  <si>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</si>
  <si>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</si>
  <si>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</si>
  <si>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</si>
  <si>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</si>
  <si>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</si>
  <si>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</si>
  <si>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</si>
  <si>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</si>
  <si>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</si>
  <si>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</si>
  <si>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</si>
  <si>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</si>
  <si>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</si>
  <si>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</si>
  <si>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</si>
  <si>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</si>
  <si>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</si>
  <si>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</si>
  <si>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</si>
  <si>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</si>
  <si>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</si>
  <si>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</si>
  <si>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</si>
  <si>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</si>
  <si>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</si>
  <si>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</si>
  <si>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</si>
  <si>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</si>
  <si>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</si>
  <si>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</si>
  <si>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</si>
  <si>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</si>
  <si>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</si>
  <si>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</si>
  <si>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</si>
  <si>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</si>
  <si>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</si>
  <si>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</si>
  <si>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</si>
  <si>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</si>
  <si>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</si>
  <si>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</si>
  <si>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</si>
  <si>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</si>
  <si>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</si>
  <si>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</si>
  <si>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</si>
  <si>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</si>
  <si>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</si>
  <si>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</si>
  <si>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</si>
  <si>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</si>
  <si>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</si>
  <si>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</si>
  <si>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</si>
  <si>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</si>
  <si>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</si>
  <si>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</si>
  <si>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</si>
  <si>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</si>
  <si>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</si>
  <si>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</si>
  <si>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</si>
  <si>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</si>
  <si>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</si>
  <si>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</si>
  <si>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</si>
  <si>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</si>
  <si>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</si>
  <si>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</si>
  <si>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</si>
  <si>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</si>
  <si>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</si>
  <si>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</si>
  <si>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</si>
  <si>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</si>
  <si>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</si>
  <si>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</si>
  <si>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</si>
  <si>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</si>
  <si>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</si>
  <si>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</si>
  <si>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</si>
  <si>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</si>
  <si>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</si>
  <si>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</si>
  <si>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</si>
  <si>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</si>
  <si>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</si>
  <si>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</si>
  <si>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</si>
  <si>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</si>
  <si>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</si>
  <si>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</si>
  <si>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</si>
  <si>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</si>
  <si>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</si>
  <si>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</si>
  <si>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</si>
  <si>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</si>
  <si>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</si>
  <si>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</si>
  <si>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</si>
  <si>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</si>
  <si>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</si>
  <si>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</si>
  <si>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</si>
  <si>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</si>
  <si>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</si>
  <si>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</si>
  <si>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</si>
  <si>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</si>
  <si>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</si>
  <si>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</si>
  <si>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</si>
  <si>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</si>
  <si>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</si>
  <si>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</si>
  <si>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</si>
  <si>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</si>
  <si>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</si>
  <si>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</si>
  <si>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</si>
  <si>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</si>
  <si>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</si>
  <si>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</si>
  <si>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</si>
  <si>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</si>
  <si>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</si>
  <si>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</si>
  <si>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</si>
  <si>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</si>
  <si>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</si>
  <si>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</si>
  <si>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</si>
  <si>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</si>
  <si>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</si>
  <si>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</si>
  <si>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</si>
  <si>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</si>
  <si>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</si>
  <si>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</si>
  <si>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</si>
  <si>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</si>
  <si>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</si>
  <si>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</si>
  <si>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</si>
  <si>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</si>
  <si>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</si>
  <si>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</si>
  <si>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</si>
  <si>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</si>
  <si>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</si>
  <si>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</si>
  <si>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</si>
  <si>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</si>
  <si>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</si>
  <si>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</si>
  <si>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</si>
  <si>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</si>
  <si>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</si>
  <si>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</si>
  <si>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</si>
  <si>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</si>
  <si>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</si>
  <si>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</si>
  <si>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</si>
  <si>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</si>
  <si>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</si>
  <si>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</si>
  <si>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</si>
  <si>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</si>
  <si>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</si>
  <si>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</si>
  <si>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</si>
  <si>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</si>
  <si>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</si>
  <si>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</si>
  <si>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</si>
  <si>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</si>
  <si>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</si>
  <si>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</si>
  <si>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</si>
  <si>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</si>
  <si>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</si>
  <si>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</si>
  <si>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</si>
  <si>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</si>
  <si>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</si>
  <si>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</si>
  <si>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</si>
  <si>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</si>
  <si>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</si>
  <si>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</si>
  <si>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</si>
  <si>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</si>
  <si>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</si>
  <si>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</si>
  <si>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</si>
  <si>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</si>
  <si>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</si>
  <si>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</si>
  <si>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</si>
  <si>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</si>
  <si>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</si>
  <si>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</si>
  <si>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</si>
  <si>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</si>
  <si>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</si>
  <si>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</si>
  <si>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</si>
  <si>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</si>
  <si>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</si>
  <si>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</si>
  <si>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</si>
  <si>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</si>
  <si>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</si>
  <si>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</si>
  <si>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</si>
  <si>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</si>
  <si>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</si>
  <si>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</si>
  <si>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</si>
  <si>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</si>
  <si>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</si>
  <si>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</si>
  <si>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</si>
  <si>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</si>
  <si>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</si>
  <si>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</si>
  <si>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</si>
  <si>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</si>
  <si>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</si>
  <si>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</si>
  <si>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</si>
  <si>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</si>
  <si>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</si>
  <si>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</si>
  <si>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</si>
  <si>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</si>
  <si>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</si>
  <si>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</si>
  <si>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</si>
  <si>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</si>
  <si>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</si>
  <si>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</si>
  <si>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</si>
  <si>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</si>
  <si>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</si>
  <si>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</si>
  <si>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</si>
  <si>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</si>
  <si>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</si>
  <si>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</si>
  <si>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</si>
  <si>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</si>
  <si>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</si>
  <si>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</si>
  <si>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</si>
  <si>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</si>
  <si>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</si>
  <si>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</si>
  <si>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</si>
  <si>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</si>
  <si>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</si>
  <si>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</si>
  <si>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</si>
  <si>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</si>
  <si>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</si>
  <si>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</si>
  <si>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</si>
  <si>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</si>
  <si>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</si>
  <si>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</si>
  <si>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</si>
  <si>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</si>
  <si>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</si>
  <si>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</si>
  <si>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</si>
  <si>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</si>
  <si>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</si>
  <si>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</si>
  <si>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</si>
  <si>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</si>
  <si>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</si>
  <si>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</si>
  <si>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</si>
  <si>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</si>
  <si>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</si>
  <si>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</si>
  <si>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</si>
  <si>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</si>
  <si>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</si>
  <si>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</si>
  <si>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</si>
  <si>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</si>
  <si>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</si>
  <si>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</si>
  <si>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</si>
  <si>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</si>
  <si>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</si>
  <si>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</si>
  <si>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</si>
  <si>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</si>
  <si>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</si>
  <si>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</si>
  <si>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</si>
  <si>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</si>
  <si>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</si>
  <si>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</si>
  <si>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</si>
  <si>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</si>
  <si>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</si>
  <si>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</si>
  <si>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</si>
  <si>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</si>
  <si>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</si>
  <si>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</si>
  <si>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</si>
  <si>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</si>
  <si>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</si>
  <si>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</si>
  <si>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</si>
  <si>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</si>
  <si>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</si>
  <si>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</si>
  <si>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</si>
  <si>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</si>
  <si>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</si>
  <si>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</si>
  <si>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</si>
  <si>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</si>
  <si>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</si>
  <si>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</si>
  <si>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</si>
  <si>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</si>
  <si>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</si>
  <si>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</si>
  <si>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</si>
  <si>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</si>
  <si>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</si>
  <si>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</si>
  <si>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</si>
  <si>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</si>
  <si>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</si>
  <si>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</si>
  <si>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</si>
  <si>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</si>
  <si>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</si>
  <si>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</si>
  <si>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</si>
  <si>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</si>
  <si>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</si>
  <si>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</si>
  <si>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</si>
  <si>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</si>
  <si>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</si>
  <si>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</si>
  <si>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</si>
  <si>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</si>
  <si>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</si>
  <si>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</si>
  <si>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</si>
  <si>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</si>
  <si>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</si>
  <si>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</si>
  <si>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</si>
  <si>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</si>
  <si>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</si>
  <si>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</si>
  <si>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</si>
  <si>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</si>
  <si>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</si>
  <si>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</si>
  <si>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</si>
  <si>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</si>
  <si>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</si>
  <si>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</si>
  <si>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</si>
  <si>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</si>
  <si>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</si>
  <si>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</si>
  <si>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</si>
  <si>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</si>
  <si>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</si>
  <si>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</si>
  <si>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</si>
  <si>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</si>
  <si>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</si>
  <si>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</si>
  <si>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</si>
  <si>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</si>
  <si>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</si>
  <si>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</si>
  <si>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</si>
  <si>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</si>
  <si>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</si>
  <si>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</si>
  <si>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</si>
  <si>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</si>
  <si>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</si>
  <si>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</si>
  <si>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</si>
  <si>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</si>
  <si>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</si>
  <si>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</si>
  <si>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</si>
  <si>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</si>
  <si>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</si>
  <si>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</si>
  <si>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</si>
  <si>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</si>
  <si>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</si>
  <si>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</si>
  <si>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</si>
  <si>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</si>
  <si>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</si>
  <si>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</si>
  <si>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</si>
  <si>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</si>
  <si>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</si>
  <si>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</si>
  <si>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</si>
  <si>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</si>
  <si>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</si>
  <si>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</si>
  <si>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</si>
  <si>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</si>
  <si>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</si>
  <si>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</si>
  <si>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</si>
  <si>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</si>
  <si>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</si>
  <si>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</si>
  <si>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</si>
  <si>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</si>
  <si>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</si>
  <si>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</si>
  <si>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</si>
  <si>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</si>
  <si>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</si>
  <si>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</si>
  <si>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</si>
  <si>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</si>
  <si>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</si>
  <si>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</si>
  <si>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</si>
  <si>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</si>
  <si>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</si>
  <si>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</si>
  <si>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</si>
  <si>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</si>
  <si>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</si>
  <si>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</si>
  <si>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</si>
  <si>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</si>
  <si>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</si>
  <si>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</si>
  <si>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</si>
  <si>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</si>
  <si>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</si>
  <si>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</si>
  <si>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</si>
  <si>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</si>
  <si>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</si>
  <si>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</si>
  <si>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</si>
  <si>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</si>
  <si>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</si>
  <si>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</si>
  <si>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</si>
  <si>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</si>
  <si>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</si>
  <si>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</si>
  <si>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</si>
  <si>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</si>
  <si>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</si>
  <si>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</si>
  <si>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</si>
  <si>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</si>
  <si>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</si>
  <si>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</si>
  <si>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</si>
  <si>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</si>
  <si>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</si>
  <si>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</si>
  <si>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</si>
  <si>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</si>
  <si>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</si>
  <si>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</si>
  <si>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</si>
  <si>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</si>
  <si>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</si>
  <si>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</si>
  <si>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</si>
  <si>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</si>
  <si>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</si>
  <si>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</si>
  <si>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</si>
  <si>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</si>
  <si>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</si>
  <si>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</si>
  <si>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</si>
  <si>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</si>
  <si>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</si>
  <si>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</si>
  <si>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</si>
  <si>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</si>
  <si>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</si>
  <si>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</si>
  <si>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</si>
  <si>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</si>
  <si>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</si>
  <si>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</si>
  <si>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</si>
  <si>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</si>
  <si>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</si>
  <si>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</si>
  <si>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</si>
  <si>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</si>
  <si>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</si>
  <si>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</si>
  <si>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</si>
  <si>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</si>
  <si>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</si>
  <si>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</si>
  <si>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</si>
  <si>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</si>
  <si>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</si>
  <si>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</si>
  <si>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</si>
  <si>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</si>
  <si>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</si>
  <si>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</si>
  <si>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</si>
  <si>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</si>
  <si>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</si>
  <si>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</si>
  <si>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</si>
  <si>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</si>
  <si>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</si>
  <si>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</si>
  <si>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</si>
  <si>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</si>
  <si>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</si>
  <si>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</si>
  <si>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</si>
  <si>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</si>
  <si>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</si>
  <si>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</si>
  <si>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</si>
  <si>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</si>
  <si>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</si>
  <si>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</si>
  <si>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</si>
  <si>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</si>
  <si>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</si>
  <si>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</si>
  <si>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</si>
  <si>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</si>
  <si>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</si>
  <si>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</si>
  <si>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</si>
  <si>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</si>
  <si>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</si>
  <si>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</si>
  <si>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</si>
  <si>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</si>
  <si>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</si>
  <si>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</si>
  <si>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</si>
  <si>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</si>
  <si>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</si>
  <si>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</si>
  <si>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</si>
  <si>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</si>
  <si>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</si>
  <si>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</si>
  <si>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</si>
  <si>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</si>
  <si>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</si>
  <si>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</si>
  <si>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</si>
  <si>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</si>
  <si>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</si>
  <si>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</si>
  <si>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</si>
  <si>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</si>
  <si>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</si>
  <si>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</si>
  <si>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</si>
  <si>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</si>
  <si>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</si>
  <si>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</si>
  <si>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</si>
  <si>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</si>
  <si>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</si>
  <si>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</si>
  <si>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</si>
  <si>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</si>
  <si>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</si>
  <si>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</si>
  <si>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</si>
  <si>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</si>
  <si>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</si>
  <si>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</si>
  <si>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</si>
  <si>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</si>
  <si>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</si>
  <si>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</si>
  <si>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</si>
  <si>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</si>
  <si>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</si>
  <si>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</si>
  <si>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</si>
  <si>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</si>
  <si>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</si>
  <si>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</si>
  <si>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</si>
  <si>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</si>
  <si>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</si>
  <si>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</si>
  <si>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</si>
  <si>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</si>
  <si>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</si>
  <si>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</si>
  <si>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</si>
  <si>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</si>
  <si>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</si>
  <si>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</si>
  <si>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</si>
  <si>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</si>
  <si>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</si>
  <si>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</si>
  <si>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</si>
  <si>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</si>
  <si>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</si>
  <si>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</si>
  <si>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</si>
  <si>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</si>
  <si>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</si>
  <si>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</si>
  <si>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</si>
  <si>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</si>
  <si>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</si>
  <si>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</si>
  <si>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</si>
  <si>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</si>
  <si>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</si>
  <si>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</si>
  <si>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</si>
  <si>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</si>
  <si>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</si>
  <si>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</si>
  <si>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</si>
  <si>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</si>
  <si>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</si>
  <si>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</si>
  <si>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</si>
  <si>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</si>
  <si>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</si>
  <si>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</si>
  <si>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</si>
  <si>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</si>
  <si>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</si>
  <si>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</si>
  <si>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</si>
  <si>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</si>
  <si>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</si>
  <si>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</si>
  <si>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</si>
  <si>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</si>
  <si>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</si>
  <si>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</si>
  <si>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</si>
  <si>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</si>
  <si>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</si>
  <si>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</si>
  <si>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</si>
  <si>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</si>
  <si>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</si>
  <si>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</si>
  <si>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</si>
  <si>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</si>
  <si>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</si>
  <si>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</si>
  <si>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</si>
  <si>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</si>
  <si>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</si>
  <si>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</si>
  <si>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</si>
  <si>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</si>
  <si>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</si>
  <si>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</si>
  <si>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</si>
  <si>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</si>
  <si>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</si>
  <si>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</si>
  <si>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</si>
  <si>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</si>
  <si>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</si>
  <si>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</si>
  <si>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</si>
  <si>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</si>
  <si>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</si>
  <si>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</si>
  <si>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</si>
  <si>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</si>
  <si>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</si>
  <si>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</si>
  <si>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</si>
  <si>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</si>
  <si>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</si>
  <si>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</si>
  <si>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</si>
  <si>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</si>
  <si>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</si>
  <si>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</si>
  <si>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</si>
  <si>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</si>
  <si>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</si>
  <si>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</si>
  <si>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</si>
  <si>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</si>
  <si>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</si>
  <si>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</si>
  <si>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</si>
  <si>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</si>
  <si>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</si>
  <si>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</si>
  <si>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</si>
  <si>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</si>
  <si>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</si>
  <si>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</si>
  <si>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</si>
  <si>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</si>
  <si>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</si>
  <si>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</si>
  <si>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</si>
  <si>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</si>
  <si>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</si>
  <si>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</si>
  <si>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</si>
  <si>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</si>
  <si>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</si>
  <si>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</si>
  <si>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</si>
  <si>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</si>
  <si>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</si>
  <si>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</si>
  <si>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</si>
  <si>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</si>
  <si>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</si>
  <si>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</si>
  <si>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</si>
  <si>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</si>
  <si>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</si>
  <si>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</si>
  <si>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</si>
  <si>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</si>
  <si>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</si>
  <si>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</si>
  <si>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</si>
  <si>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</si>
  <si>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</si>
  <si>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</si>
  <si>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</si>
  <si>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</si>
  <si>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</si>
  <si>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</si>
  <si>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</si>
  <si>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</si>
  <si>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</si>
  <si>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</si>
  <si>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</si>
  <si>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</si>
  <si>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</si>
  <si>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</si>
  <si>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</si>
  <si>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</si>
  <si>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</si>
  <si>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</si>
  <si>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</si>
  <si>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</si>
  <si>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</si>
  <si>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</si>
  <si>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</si>
  <si>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</si>
  <si>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</si>
  <si>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</si>
  <si>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</si>
  <si>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</si>
  <si>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</si>
  <si>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</si>
  <si>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</si>
  <si>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</si>
  <si>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</si>
  <si>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</si>
  <si>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</si>
  <si>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</si>
  <si>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</si>
  <si>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</si>
  <si>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</si>
  <si>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</si>
  <si>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</si>
  <si>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</si>
  <si>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</si>
  <si>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</si>
  <si>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</si>
  <si>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</si>
  <si>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</si>
  <si>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</si>
  <si>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</si>
  <si>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</si>
  <si>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</si>
  <si>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</si>
  <si>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</si>
  <si>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</si>
  <si>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</si>
  <si>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</si>
  <si>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</si>
  <si>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</si>
  <si>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</si>
  <si>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</si>
  <si>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</si>
  <si>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</si>
  <si>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</si>
  <si>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</si>
  <si>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</si>
  <si>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</si>
  <si>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</si>
  <si>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</si>
  <si>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</si>
  <si>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</si>
  <si>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</si>
  <si>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</si>
  <si>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</si>
  <si>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</si>
  <si>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</si>
  <si>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</si>
  <si>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</si>
  <si>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</si>
  <si>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</si>
  <si>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</si>
  <si>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</si>
  <si>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</si>
  <si>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</si>
  <si>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</si>
  <si>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</si>
  <si>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</si>
  <si>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</si>
  <si>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</si>
  <si>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</si>
  <si>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</si>
  <si>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</si>
  <si>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</si>
  <si>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</si>
  <si>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</si>
  <si>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</si>
  <si>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</si>
  <si>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</si>
  <si>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</si>
  <si>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</si>
  <si>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</si>
  <si>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</si>
  <si>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</si>
  <si>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</si>
  <si>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</si>
  <si>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</si>
  <si>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</si>
  <si>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</si>
  <si>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</si>
  <si>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</si>
  <si>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</si>
  <si>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</si>
  <si>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</si>
  <si>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</si>
  <si>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</si>
  <si>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</si>
  <si>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</si>
  <si>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</si>
  <si>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</si>
  <si>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</si>
  <si>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</si>
  <si>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</si>
  <si>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</si>
  <si>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</si>
  <si>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</si>
  <si>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</si>
  <si>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</si>
  <si>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</si>
  <si>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</si>
  <si>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</si>
  <si>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</si>
  <si>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</si>
  <si>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</si>
  <si>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</si>
  <si>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</si>
  <si>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</si>
  <si>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</si>
  <si>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</si>
  <si>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</si>
  <si>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</si>
  <si>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</si>
  <si>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</si>
  <si>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</si>
  <si>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</si>
  <si>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</si>
  <si>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</si>
  <si>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</si>
  <si>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</si>
  <si>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</si>
  <si>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</si>
  <si>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</si>
  <si>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</si>
  <si>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</si>
  <si>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</si>
  <si>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</si>
  <si>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</si>
  <si>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</si>
  <si>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</si>
  <si>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</si>
  <si>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</si>
  <si>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</si>
  <si>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</si>
  <si>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</si>
  <si>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</si>
  <si>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</si>
  <si>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</si>
  <si>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</si>
  <si>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</si>
  <si>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</si>
  <si>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</si>
  <si>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</si>
  <si>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</si>
  <si>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</si>
  <si>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</si>
  <si>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</si>
  <si>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</si>
  <si>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</si>
  <si>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</si>
  <si>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</si>
  <si>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</si>
  <si>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</si>
  <si>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</si>
  <si>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</si>
  <si>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</si>
  <si>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</si>
  <si>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</si>
  <si>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</si>
  <si>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</si>
  <si>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</si>
  <si>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</si>
  <si>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</si>
  <si>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</si>
  <si>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</si>
  <si>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</si>
  <si>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</si>
  <si>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</si>
  <si>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</si>
  <si>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</si>
  <si>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</si>
  <si>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</si>
  <si>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</si>
  <si>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</si>
  <si>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</si>
  <si>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</si>
  <si>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</si>
  <si>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</si>
  <si>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</si>
  <si>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</si>
  <si>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</si>
  <si>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</si>
  <si>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</si>
  <si>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</si>
  <si>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</si>
  <si>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</si>
  <si>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</si>
  <si>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</si>
  <si>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</si>
  <si>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</si>
  <si>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</si>
  <si>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</si>
  <si>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</si>
  <si>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</si>
  <si>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</si>
  <si>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</si>
  <si>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</si>
  <si>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</si>
  <si>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</si>
  <si>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</si>
  <si>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</si>
  <si>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</si>
  <si>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</si>
  <si>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</si>
  <si>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</si>
  <si>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</si>
  <si>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</si>
  <si>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</si>
  <si>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</si>
  <si>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</si>
  <si>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</si>
  <si>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</si>
  <si>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</si>
  <si>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</si>
  <si>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</si>
  <si>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</si>
  <si>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</si>
  <si>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</si>
  <si>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</si>
  <si>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</si>
  <si>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</si>
  <si>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</si>
  <si>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</si>
  <si>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</si>
  <si>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</si>
  <si>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</si>
  <si>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</si>
  <si>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</si>
  <si>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</si>
  <si>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</si>
  <si>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</si>
  <si>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</si>
  <si>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</si>
  <si>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</si>
  <si>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</si>
  <si>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</si>
  <si>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</si>
  <si>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</si>
  <si>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</si>
  <si>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</si>
  <si>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</si>
  <si>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</si>
  <si>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</si>
  <si>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</si>
  <si>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</si>
  <si>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</si>
  <si>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</si>
  <si>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</si>
  <si>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</si>
  <si>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</si>
  <si>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</si>
  <si>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</si>
  <si>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</si>
  <si>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</si>
  <si>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</si>
  <si>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</si>
  <si>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</si>
  <si>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</si>
  <si>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</si>
  <si>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</si>
  <si>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</si>
  <si>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</si>
  <si>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</si>
  <si>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</si>
  <si>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</si>
  <si>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</si>
  <si>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</si>
  <si>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</si>
  <si>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</si>
  <si>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</si>
  <si>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</si>
  <si>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</si>
  <si>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</si>
  <si>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</si>
  <si>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</si>
  <si>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</si>
  <si>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</si>
  <si>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</si>
  <si>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</si>
  <si>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</si>
  <si>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</si>
  <si>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</si>
  <si>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</si>
  <si>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</si>
  <si>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</si>
  <si>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</si>
  <si>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</si>
  <si>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</si>
  <si>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</si>
  <si>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</si>
  <si>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</si>
  <si>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</si>
  <si>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</si>
  <si>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</si>
  <si>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</si>
  <si>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</si>
  <si>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</si>
  <si>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</si>
  <si>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</si>
  <si>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</si>
  <si>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</si>
  <si>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</si>
  <si>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</si>
  <si>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</si>
  <si>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</si>
  <si>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</si>
  <si>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</si>
  <si>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</si>
  <si>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</si>
  <si>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</si>
  <si>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</si>
  <si>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</si>
  <si>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</si>
  <si>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</si>
  <si>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</si>
  <si>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</si>
  <si>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</si>
  <si>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</si>
  <si>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</si>
  <si>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</si>
  <si>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</si>
  <si>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</si>
  <si>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</si>
  <si>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</si>
  <si>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</si>
  <si>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</si>
  <si>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</si>
  <si>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</si>
  <si>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</si>
  <si>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</si>
  <si>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</si>
  <si>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</si>
  <si>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</si>
  <si>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</si>
  <si>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</si>
  <si>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</si>
  <si>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</si>
  <si>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</si>
  <si>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</si>
  <si>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</si>
  <si>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</si>
  <si>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</si>
  <si>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</si>
  <si>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</si>
  <si>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</si>
  <si>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</si>
  <si>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</si>
  <si>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</si>
  <si>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</si>
  <si>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</si>
  <si>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</si>
  <si>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</si>
  <si>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</si>
  <si>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</si>
  <si>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</si>
  <si>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</si>
  <si>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</si>
  <si>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</si>
  <si>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</si>
  <si>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</si>
  <si>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</si>
  <si>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</si>
  <si>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</si>
  <si>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</si>
  <si>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</si>
  <si>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</si>
  <si>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</si>
  <si>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</si>
  <si>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</si>
  <si>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</si>
  <si>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</si>
  <si>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</si>
  <si>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</si>
  <si>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</si>
  <si>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</si>
  <si>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</si>
  <si>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</si>
  <si>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</si>
  <si>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</si>
  <si>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</si>
  <si>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</si>
  <si>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</si>
  <si>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</si>
  <si>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</si>
  <si>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</si>
  <si>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</si>
  <si>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</si>
  <si>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</si>
  <si>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</si>
  <si>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</si>
  <si>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</si>
  <si>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</si>
  <si>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</si>
  <si>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</si>
  <si>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</si>
  <si>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</si>
  <si>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</si>
  <si>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</si>
  <si>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</si>
  <si>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</si>
  <si>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</si>
  <si>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</si>
  <si>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</si>
  <si>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</si>
  <si>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</si>
  <si>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</si>
  <si>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</si>
  <si>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</si>
  <si>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</si>
  <si>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</si>
  <si>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</si>
  <si>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</si>
  <si>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</si>
  <si>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</si>
  <si>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</si>
  <si>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</si>
  <si>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</si>
  <si>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</si>
  <si>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</si>
  <si>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</si>
  <si>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</si>
  <si>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</si>
  <si>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</si>
  <si>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</si>
  <si>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</si>
  <si>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</si>
  <si>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</si>
  <si>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</si>
  <si>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</si>
  <si>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</si>
  <si>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</si>
  <si>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</si>
  <si>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</si>
  <si>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</si>
  <si>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</si>
  <si>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</si>
  <si>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</si>
  <si>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</si>
  <si>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</si>
  <si>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</si>
  <si>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</si>
  <si>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</si>
  <si>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</si>
  <si>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</si>
  <si>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</si>
  <si>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</si>
  <si>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</si>
  <si>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</si>
  <si>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</si>
  <si>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</si>
  <si>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</si>
  <si>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</si>
  <si>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</si>
  <si>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</si>
  <si>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</si>
  <si>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</si>
  <si>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</si>
  <si>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</si>
  <si>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</si>
  <si>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</si>
  <si>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</si>
  <si>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</si>
  <si>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</si>
  <si>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</si>
  <si>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</si>
  <si>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</si>
  <si>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</si>
  <si>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</si>
  <si>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</si>
  <si>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</si>
  <si>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</si>
  <si>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</si>
  <si>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</si>
  <si>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</si>
  <si>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</si>
  <si>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</si>
  <si>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</si>
  <si>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</si>
  <si>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</si>
  <si>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</si>
  <si>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</si>
  <si>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</si>
  <si>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</si>
  <si>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</si>
  <si>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</si>
  <si>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</si>
  <si>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</si>
  <si>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</si>
  <si>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</si>
  <si>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</si>
  <si>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</si>
  <si>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</si>
  <si>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</si>
  <si>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</si>
  <si>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</si>
  <si>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</si>
  <si>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</si>
  <si>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</si>
  <si>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</si>
  <si>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</si>
  <si>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</si>
  <si>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</si>
  <si>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</si>
  <si>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</si>
  <si>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</si>
  <si>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</si>
  <si>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</si>
  <si>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</si>
  <si>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</si>
  <si>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</si>
  <si>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</si>
  <si>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</si>
  <si>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</si>
  <si>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</si>
  <si>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</si>
  <si>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</si>
  <si>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</si>
  <si>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</si>
  <si>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</si>
  <si>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</si>
  <si>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</si>
  <si>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</si>
  <si>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</si>
  <si>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</si>
  <si>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</si>
  <si>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</si>
  <si>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</si>
  <si>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</si>
  <si>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</si>
  <si>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</si>
  <si>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</si>
  <si>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</si>
  <si>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</si>
  <si>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</si>
  <si>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</si>
  <si>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</si>
  <si>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</si>
  <si>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</si>
  <si>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</si>
  <si>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</si>
  <si>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</si>
  <si>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</si>
  <si>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</si>
  <si>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</si>
  <si>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</si>
  <si>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</si>
  <si>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</si>
  <si>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</si>
  <si>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</si>
  <si>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</si>
  <si>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</si>
  <si>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</si>
  <si>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</si>
  <si>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</si>
  <si>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</si>
  <si>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</si>
  <si>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</si>
  <si>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</si>
  <si>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</si>
  <si>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</si>
  <si>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</si>
  <si>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</si>
  <si>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</si>
  <si>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</si>
  <si>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</si>
  <si>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</si>
  <si>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</si>
  <si>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</si>
  <si>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</si>
  <si>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</si>
  <si>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</si>
  <si>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</si>
  <si>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</si>
  <si>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</si>
  <si>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</si>
  <si>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</si>
  <si>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</si>
  <si>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</si>
  <si>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</si>
  <si>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</si>
  <si>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</si>
  <si>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</si>
  <si>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</si>
  <si>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</si>
  <si>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</si>
  <si>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</si>
  <si>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</si>
  <si>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</si>
  <si>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</si>
  <si>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</si>
  <si>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</si>
  <si>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</si>
  <si>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</si>
  <si>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</si>
  <si>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</si>
  <si>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</si>
  <si>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</si>
  <si>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</si>
  <si>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</si>
  <si>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</si>
  <si>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</si>
  <si>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</si>
  <si>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</si>
  <si>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</si>
  <si>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</si>
  <si>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</si>
  <si>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</si>
  <si>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</si>
  <si>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</si>
  <si>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</si>
  <si>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</si>
  <si>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</si>
  <si>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</si>
  <si>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</si>
  <si>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</si>
  <si>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</si>
  <si>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</si>
  <si>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</si>
  <si>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</si>
  <si>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</si>
  <si>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</si>
  <si>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</si>
  <si>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</si>
  <si>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</si>
  <si>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</si>
  <si>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</si>
  <si>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</si>
  <si>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</si>
  <si>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</si>
  <si>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</si>
  <si>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</si>
  <si>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</si>
  <si>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</si>
  <si>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</si>
  <si>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</si>
  <si>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</si>
  <si>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</si>
  <si>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</si>
  <si>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</si>
  <si>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</si>
  <si>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</si>
  <si>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</si>
  <si>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</si>
  <si>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</si>
  <si>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</si>
  <si>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</si>
  <si>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</si>
  <si>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</si>
  <si>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</si>
  <si>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</si>
  <si>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</si>
  <si>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</si>
  <si>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</si>
  <si>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</si>
  <si>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</si>
  <si>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</si>
  <si>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</si>
  <si>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</si>
  <si>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</si>
  <si>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</si>
  <si>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</si>
  <si>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</si>
  <si>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</si>
  <si>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</si>
  <si>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</si>
  <si>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</si>
  <si>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</si>
  <si>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</si>
  <si>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</si>
  <si>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</si>
  <si>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</si>
  <si>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</si>
  <si>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</si>
  <si>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</si>
  <si>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</si>
  <si>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</si>
  <si>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</si>
  <si>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</si>
  <si>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</si>
  <si>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</si>
  <si>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</si>
  <si>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</si>
  <si>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</si>
  <si>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</si>
  <si>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</si>
  <si>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</si>
  <si>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</si>
  <si>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</si>
  <si>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</si>
  <si>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</si>
  <si>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</si>
  <si>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</si>
  <si>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</si>
  <si>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</si>
  <si>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</si>
  <si>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</si>
  <si>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</si>
  <si>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</si>
  <si>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</si>
  <si>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</si>
  <si>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</si>
  <si>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</si>
  <si>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</si>
  <si>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</si>
  <si>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</si>
  <si>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</si>
  <si>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</si>
  <si>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</si>
  <si>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</si>
  <si>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</si>
  <si>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</si>
  <si>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</si>
  <si>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</si>
  <si>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</si>
  <si>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</si>
  <si>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</si>
  <si>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</si>
  <si>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</si>
  <si>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</si>
  <si>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</si>
  <si>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</si>
  <si>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</si>
  <si>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</si>
  <si>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</si>
  <si>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</si>
  <si>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</si>
  <si>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</si>
  <si>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</si>
  <si>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</si>
  <si>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</si>
  <si>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</si>
  <si>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</si>
  <si>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</si>
  <si>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</si>
  <si>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</si>
  <si>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</si>
  <si>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</si>
  <si>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</si>
  <si>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</si>
  <si>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</si>
  <si>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</si>
  <si>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</si>
  <si>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</si>
  <si>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</si>
  <si>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</si>
  <si>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</si>
  <si>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</si>
  <si>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</si>
  <si>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</si>
  <si>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</si>
  <si>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</si>
  <si>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</si>
  <si>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</si>
  <si>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</si>
  <si>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</si>
  <si>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</si>
  <si>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</si>
  <si>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</si>
  <si>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</si>
  <si>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</si>
  <si>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</si>
  <si>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</si>
  <si>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</si>
  <si>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</si>
  <si>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</si>
  <si>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</si>
  <si>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</si>
  <si>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</si>
  <si>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</si>
  <si>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</si>
  <si>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</si>
  <si>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</si>
  <si>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</si>
  <si>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</si>
  <si>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</si>
  <si>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</si>
  <si>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</si>
  <si>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</si>
  <si>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</si>
  <si>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</si>
  <si>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</si>
  <si>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</si>
  <si>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</si>
  <si>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</si>
  <si>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</si>
  <si>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</si>
  <si>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</si>
  <si>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</si>
  <si>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</si>
  <si>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</si>
  <si>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</si>
  <si>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</si>
  <si>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</si>
  <si>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</si>
  <si>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</si>
  <si>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</si>
  <si>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</si>
  <si>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</si>
  <si>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</si>
  <si>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</si>
  <si>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</si>
  <si>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</si>
  <si>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</si>
  <si>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</si>
  <si>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</si>
  <si>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</si>
  <si>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</si>
  <si>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</si>
  <si>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</si>
  <si>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</si>
  <si>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</si>
  <si>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</si>
  <si>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</si>
  <si>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</si>
  <si>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</si>
  <si>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</si>
  <si>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</si>
  <si>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</si>
  <si>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</si>
  <si>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</si>
  <si>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</si>
  <si>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</si>
  <si>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</si>
  <si>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</si>
  <si>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</si>
  <si>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</si>
  <si>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</si>
  <si>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</si>
  <si>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</si>
  <si>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</si>
  <si>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</si>
  <si>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</si>
  <si>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</si>
  <si>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</si>
  <si>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</si>
  <si>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</si>
  <si>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</si>
  <si>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</si>
  <si>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</si>
  <si>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</si>
  <si>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</si>
  <si>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</si>
  <si>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</si>
  <si>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</si>
  <si>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</si>
  <si>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</si>
  <si>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</si>
  <si>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</si>
  <si>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</si>
  <si>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</si>
  <si>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</si>
  <si>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</si>
  <si>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</si>
  <si>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</si>
  <si>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</si>
  <si>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</si>
  <si>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</si>
  <si>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</si>
  <si>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</si>
  <si>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</si>
  <si>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</si>
  <si>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</si>
  <si>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</si>
  <si>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</si>
  <si>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</si>
  <si>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</si>
  <si>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</si>
  <si>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</si>
  <si>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</si>
  <si>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</si>
  <si>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</si>
  <si>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</si>
  <si>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</si>
  <si>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</si>
  <si>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</si>
  <si>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</si>
  <si>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</si>
  <si>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</si>
  <si>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</si>
  <si>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</si>
  <si>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</si>
  <si>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</si>
  <si>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</si>
  <si>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</si>
  <si>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</si>
  <si>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</si>
  <si>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</si>
  <si>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</si>
  <si>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</si>
  <si>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</si>
  <si>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</si>
  <si>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</si>
  <si>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</si>
  <si>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</si>
  <si>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</si>
  <si>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</si>
  <si>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</si>
  <si>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</si>
  <si>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</si>
  <si>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</si>
  <si>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</si>
  <si>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</si>
  <si>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</si>
  <si>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</si>
  <si>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</si>
  <si>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</si>
  <si>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</si>
  <si>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</si>
  <si>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</si>
  <si>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</si>
  <si>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</si>
  <si>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</si>
  <si>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</si>
  <si>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</si>
  <si>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</si>
  <si>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</si>
  <si>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</si>
  <si>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</si>
  <si>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</si>
  <si>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</si>
  <si>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</si>
  <si>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</si>
  <si>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</si>
  <si>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</si>
  <si>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</si>
  <si>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</si>
  <si>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</si>
  <si>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</si>
  <si>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</si>
  <si>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</si>
  <si>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</si>
  <si>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</si>
  <si>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</si>
  <si>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</si>
  <si>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</si>
  <si>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</si>
  <si>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</si>
  <si>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</si>
  <si>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</si>
  <si>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</si>
  <si>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</si>
  <si>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</si>
  <si>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</si>
  <si>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</si>
  <si>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</si>
  <si>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</si>
  <si>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</si>
  <si>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</si>
  <si>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</si>
  <si>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</si>
  <si>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</si>
  <si>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</si>
  <si>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</si>
  <si>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</si>
  <si>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</si>
  <si>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</si>
  <si>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</si>
  <si>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</si>
  <si>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</si>
  <si>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</si>
  <si>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</si>
  <si>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</si>
  <si>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</si>
  <si>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</si>
  <si>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</si>
  <si>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</si>
  <si>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</si>
  <si>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</si>
  <si>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</si>
  <si>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</si>
  <si>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</si>
  <si>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</si>
  <si>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</si>
  <si>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</si>
  <si>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</si>
  <si>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</si>
  <si>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</si>
  <si>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</si>
  <si>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</si>
  <si>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</si>
  <si>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</si>
  <si>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</si>
  <si>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</si>
  <si>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</si>
  <si>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</si>
  <si>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</si>
  <si>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</si>
  <si>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</si>
  <si>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</si>
  <si>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</si>
  <si>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</si>
  <si>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</si>
  <si>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</si>
  <si>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</si>
  <si>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</si>
  <si>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</si>
  <si>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</si>
  <si>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</si>
  <si>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</si>
  <si>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</si>
  <si>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</si>
  <si>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</si>
  <si>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</si>
  <si>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</si>
  <si>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</si>
  <si>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</si>
  <si>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</si>
  <si>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</si>
  <si>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</si>
  <si>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</si>
  <si>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</si>
  <si>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</si>
  <si>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</si>
  <si>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</si>
  <si>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</si>
  <si>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</si>
  <si>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</si>
  <si>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</si>
  <si>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</si>
  <si>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</si>
  <si>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</si>
  <si>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</si>
  <si>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</si>
  <si>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</si>
  <si>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</si>
  <si>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</si>
  <si>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</si>
  <si>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</si>
  <si>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</si>
  <si>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</si>
  <si>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</si>
  <si>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</si>
  <si>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</si>
  <si>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</si>
  <si>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</si>
  <si>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</si>
  <si>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</si>
  <si>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</si>
  <si>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</si>
  <si>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</si>
  <si>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</si>
  <si>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</si>
  <si>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</si>
  <si>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</si>
  <si>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</si>
  <si>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</si>
  <si>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</si>
  <si>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</si>
  <si>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</si>
  <si>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</si>
  <si>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</si>
  <si>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</si>
  <si>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</si>
  <si>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</si>
  <si>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</si>
  <si>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</si>
  <si>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</si>
  <si>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</si>
  <si>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</si>
  <si>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</si>
  <si>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</si>
  <si>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</si>
  <si>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</si>
  <si>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</si>
  <si>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</si>
  <si>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</si>
  <si>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</si>
  <si>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</si>
  <si>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</si>
  <si>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</si>
  <si>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</si>
  <si>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</si>
  <si>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</si>
  <si>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</si>
  <si>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</si>
  <si>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</si>
  <si>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</si>
  <si>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</si>
  <si>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</si>
  <si>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</si>
  <si>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</si>
  <si>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</si>
  <si>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</si>
  <si>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</si>
  <si>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</si>
  <si>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</si>
  <si>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</si>
  <si>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</si>
  <si>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</si>
  <si>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</si>
  <si>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</si>
  <si>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</si>
  <si>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</si>
  <si>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</si>
  <si>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</si>
  <si>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</si>
  <si>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</si>
  <si>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</si>
  <si>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</si>
  <si>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</si>
  <si>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</si>
  <si>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</si>
  <si>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</si>
  <si>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</si>
  <si>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</si>
  <si>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</si>
  <si>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</si>
  <si>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</si>
  <si>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</si>
  <si>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</si>
  <si>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</si>
  <si>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</si>
  <si>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</si>
  <si>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</si>
  <si>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</si>
  <si>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</si>
  <si>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</si>
  <si>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</si>
  <si>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</si>
  <si>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</si>
  <si>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</si>
  <si>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</si>
  <si>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</si>
  <si>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</si>
  <si>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</si>
  <si>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</si>
  <si>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</si>
  <si>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</si>
  <si>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</si>
  <si>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</si>
  <si>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</si>
  <si>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</si>
  <si>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</si>
  <si>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</si>
  <si>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</si>
  <si>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</si>
  <si>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</si>
  <si>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</si>
  <si>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</si>
  <si>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</si>
  <si>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</si>
  <si>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</si>
  <si>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</si>
  <si>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</si>
  <si>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</si>
  <si>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</si>
  <si>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</si>
  <si>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</si>
  <si>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</si>
  <si>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</si>
  <si>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</si>
  <si>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</si>
  <si>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</si>
  <si>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</si>
  <si>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</si>
  <si>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</si>
  <si>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</si>
  <si>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</si>
  <si>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</si>
  <si>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</si>
  <si>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</si>
  <si>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</si>
  <si>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</si>
  <si>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</si>
  <si>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</si>
  <si>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</si>
  <si>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</si>
  <si>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</si>
  <si>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</si>
  <si>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</si>
  <si>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</si>
  <si>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</si>
  <si>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</si>
  <si>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</si>
  <si>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</si>
  <si>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</si>
  <si>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</si>
  <si>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</si>
  <si>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</si>
  <si>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</si>
  <si>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</si>
  <si>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</si>
  <si>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</si>
  <si>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</si>
  <si>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</si>
  <si>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</si>
  <si>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</si>
  <si>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</si>
  <si>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</si>
  <si>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</si>
  <si>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</si>
  <si>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</si>
  <si>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</si>
  <si>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</si>
  <si>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</si>
  <si>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</si>
  <si>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</si>
  <si>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</si>
  <si>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</si>
  <si>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</si>
  <si>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</si>
  <si>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</si>
  <si>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</si>
  <si>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</si>
  <si>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</si>
  <si>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</si>
  <si>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</si>
  <si>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</si>
  <si>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</si>
  <si>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</si>
  <si>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</si>
  <si>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</si>
  <si>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</si>
  <si>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</si>
  <si>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</si>
  <si>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</si>
  <si>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</si>
  <si>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</si>
  <si>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</si>
  <si>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</si>
  <si>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</si>
  <si>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</si>
  <si>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</si>
  <si>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</si>
  <si>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</si>
  <si>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</si>
  <si>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</si>
  <si>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</si>
  <si>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</si>
  <si>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</si>
  <si>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</si>
  <si>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</si>
  <si>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</si>
  <si>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</si>
  <si>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</si>
  <si>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</si>
  <si>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</si>
  <si>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</si>
  <si>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</si>
  <si>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</si>
  <si>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</si>
  <si>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</si>
  <si>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</si>
  <si>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</si>
  <si>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</si>
  <si>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</si>
  <si>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</si>
  <si>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</si>
  <si>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</si>
  <si>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</si>
  <si>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</si>
  <si>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</si>
  <si>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</si>
  <si>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</si>
  <si>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</si>
  <si>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</si>
  <si>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</si>
  <si>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</si>
  <si>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</si>
  <si>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</si>
  <si>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</si>
  <si>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</si>
  <si>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</si>
  <si>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</si>
  <si>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</si>
  <si>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</si>
  <si>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</si>
  <si>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</si>
  <si>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</si>
  <si>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</si>
  <si>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</si>
  <si>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</si>
  <si>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</si>
  <si>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</si>
  <si>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</si>
  <si>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</si>
  <si>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</si>
  <si>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</si>
  <si>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</si>
  <si>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</si>
  <si>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</si>
  <si>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</si>
  <si>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</si>
  <si>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</si>
  <si>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</si>
  <si>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</si>
  <si>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</si>
  <si>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</si>
  <si>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</si>
  <si>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</si>
  <si>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</si>
  <si>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</si>
  <si>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</si>
  <si>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</si>
  <si>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</si>
  <si>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</si>
  <si>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</si>
  <si>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</si>
  <si>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</si>
  <si>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</si>
  <si>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</si>
  <si>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</si>
  <si>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</si>
  <si>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</si>
  <si>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</si>
  <si>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</si>
  <si>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</si>
  <si>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</si>
  <si>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</si>
  <si>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</si>
  <si>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</si>
  <si>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</si>
  <si>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</si>
  <si>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</si>
  <si>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</si>
  <si>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</si>
  <si>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</si>
  <si>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</si>
  <si>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</si>
  <si>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</si>
  <si>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</si>
  <si>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</si>
  <si>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</si>
  <si>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</si>
  <si>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</si>
  <si>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</si>
  <si>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</si>
  <si>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</si>
  <si>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</si>
  <si>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</si>
  <si>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</si>
  <si>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</si>
  <si>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</si>
  <si>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</si>
  <si>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</si>
  <si>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</si>
  <si>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</si>
  <si>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</si>
  <si>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</si>
  <si>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</si>
  <si>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</si>
  <si>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</si>
  <si>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</si>
  <si>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</si>
  <si>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</si>
  <si>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</si>
  <si>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</si>
  <si>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</si>
  <si>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</si>
  <si>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</si>
  <si>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</si>
  <si>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</si>
  <si>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</si>
  <si>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</si>
  <si>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</si>
  <si>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</si>
  <si>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</si>
  <si>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</si>
  <si>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</si>
  <si>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</si>
  <si>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</si>
  <si>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</si>
  <si>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</si>
  <si>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</si>
  <si>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</si>
  <si>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</si>
  <si>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</si>
  <si>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</si>
  <si>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</si>
  <si>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</si>
  <si>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</si>
  <si>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</si>
  <si>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</si>
  <si>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</si>
  <si>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</si>
  <si>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</si>
  <si>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</si>
  <si>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</si>
  <si>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</si>
  <si>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</si>
  <si>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</si>
  <si>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</si>
  <si>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</si>
  <si>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</si>
  <si>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</si>
  <si>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</si>
  <si>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</si>
  <si>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</si>
  <si>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</si>
  <si>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</si>
  <si>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</si>
  <si>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</si>
  <si>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</si>
  <si>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</si>
  <si>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</si>
  <si>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</si>
  <si>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</si>
  <si>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</si>
  <si>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</si>
  <si>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</si>
  <si>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</si>
  <si>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</si>
  <si>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</si>
  <si>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</si>
  <si>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</si>
  <si>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</si>
  <si>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</si>
  <si>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</si>
  <si>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</si>
  <si>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</si>
  <si>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</si>
  <si>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</si>
  <si>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</si>
  <si>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</si>
  <si>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</si>
  <si>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</si>
  <si>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</si>
  <si>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</si>
  <si>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</si>
  <si>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</si>
  <si>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</si>
  <si>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</si>
  <si>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</si>
  <si>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</si>
  <si>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</si>
  <si>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</si>
  <si>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</si>
  <si>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</si>
  <si>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</si>
  <si>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</si>
  <si>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</si>
  <si>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</si>
  <si>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</si>
  <si>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</si>
  <si>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</si>
  <si>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</si>
  <si>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</si>
  <si>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</si>
  <si>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</si>
  <si>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</si>
  <si>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</si>
  <si>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</si>
  <si>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</si>
  <si>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</si>
  <si>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</si>
  <si>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</si>
  <si>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</si>
  <si>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</si>
  <si>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</si>
  <si>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</si>
  <si>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</si>
  <si>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</si>
  <si>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</si>
  <si>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</si>
  <si>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</si>
  <si>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</si>
  <si>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</si>
  <si>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</si>
  <si>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</si>
  <si>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</si>
  <si>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</si>
  <si>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</si>
  <si>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</si>
  <si>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</si>
  <si>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</si>
  <si>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</si>
  <si>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</si>
  <si>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</si>
  <si>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</si>
  <si>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</si>
  <si>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</si>
  <si>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</si>
  <si>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</si>
  <si>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</si>
  <si>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</si>
  <si>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</si>
  <si>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</si>
  <si>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</si>
  <si>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</si>
  <si>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</si>
  <si>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</si>
  <si>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</si>
  <si>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</si>
  <si>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</si>
  <si>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</si>
  <si>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</si>
  <si>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</si>
  <si>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</si>
  <si>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</si>
  <si>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</si>
  <si>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</si>
  <si>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</si>
  <si>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</si>
  <si>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</si>
  <si>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</si>
  <si>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</si>
  <si>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</si>
  <si>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</si>
  <si>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</si>
  <si>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</si>
  <si>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</si>
  <si>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</si>
  <si>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</si>
  <si>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</si>
  <si>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</si>
  <si>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</si>
  <si>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</si>
  <si>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</si>
  <si>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</si>
  <si>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</si>
  <si>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</si>
  <si>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</si>
  <si>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</si>
  <si>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</si>
  <si>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</si>
  <si>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</si>
  <si>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</si>
  <si>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</si>
  <si>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</si>
  <si>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</si>
  <si>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</si>
  <si>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</si>
  <si>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</si>
  <si>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</si>
  <si>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</si>
  <si>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</si>
  <si>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</si>
  <si>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</si>
  <si>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</si>
  <si>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</si>
  <si>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</si>
  <si>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</si>
  <si>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</si>
  <si>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</si>
  <si>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</si>
  <si>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</si>
  <si>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</si>
  <si>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</si>
  <si>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</si>
  <si>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</si>
  <si>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</si>
  <si>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</si>
  <si>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</si>
  <si>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</si>
  <si>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</si>
  <si>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</si>
  <si>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</si>
  <si>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</si>
  <si>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</si>
  <si>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</si>
  <si>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</si>
  <si>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</si>
  <si>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</si>
  <si>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</si>
  <si>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</si>
  <si>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</si>
  <si>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</si>
  <si>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</si>
  <si>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</si>
  <si>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</si>
  <si>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</si>
  <si>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</si>
  <si>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</si>
  <si>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</si>
  <si>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</si>
  <si>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</si>
  <si>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</si>
  <si>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</si>
  <si>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</si>
  <si>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</si>
  <si>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</si>
  <si>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</si>
  <si>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</si>
  <si>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</si>
  <si>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</si>
  <si>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</si>
  <si>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</si>
  <si>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</si>
  <si>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</si>
  <si>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</si>
  <si>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</si>
  <si>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</si>
  <si>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</si>
  <si>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</si>
  <si>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</si>
  <si>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</si>
  <si>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</si>
  <si>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</si>
  <si>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</si>
  <si>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</si>
  <si>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</si>
  <si>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</si>
  <si>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</si>
  <si>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</si>
  <si>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</si>
  <si>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</si>
  <si>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</si>
  <si>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</si>
  <si>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</si>
  <si>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</si>
  <si>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</si>
  <si>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</si>
  <si>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</si>
  <si>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</si>
  <si>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</si>
  <si>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</si>
  <si>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</si>
  <si>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</si>
  <si>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</si>
  <si>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</si>
  <si>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</si>
  <si>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</si>
  <si>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</si>
  <si>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</si>
  <si>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</si>
  <si>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</si>
  <si>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</si>
  <si>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</si>
  <si>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</si>
  <si>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</si>
  <si>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</si>
  <si>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</si>
  <si>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</si>
  <si>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</si>
  <si>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</si>
  <si>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</si>
  <si>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</si>
  <si>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</si>
  <si>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</si>
  <si>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</si>
  <si>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</si>
  <si>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</si>
  <si>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</si>
  <si>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</si>
  <si>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</si>
  <si>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</si>
  <si>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</si>
  <si>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</si>
  <si>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</si>
  <si>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</si>
  <si>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</si>
  <si>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</si>
  <si>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</si>
  <si>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</si>
  <si>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</si>
  <si>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</si>
  <si>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</si>
  <si>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</si>
  <si>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</si>
  <si>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</si>
  <si>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</si>
  <si>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</si>
  <si>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</si>
  <si>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</si>
  <si>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</si>
  <si>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</si>
  <si>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</si>
  <si>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</si>
  <si>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</si>
  <si>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</si>
  <si>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</si>
  <si>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</si>
  <si>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</si>
  <si>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</si>
  <si>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</si>
  <si>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</si>
  <si>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</si>
  <si>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</si>
  <si>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</si>
  <si>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</si>
  <si>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</si>
  <si>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</si>
  <si>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</si>
  <si>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</si>
  <si>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</si>
  <si>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</si>
  <si>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</si>
  <si>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</si>
  <si>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</si>
  <si>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</si>
  <si>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</si>
  <si>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</si>
  <si>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</si>
  <si>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</si>
  <si>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</si>
  <si>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</si>
  <si>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</si>
  <si>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</si>
  <si>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</si>
  <si>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</si>
  <si>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</si>
  <si>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</si>
  <si>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</si>
  <si>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</si>
  <si>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</si>
  <si>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</si>
  <si>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</si>
  <si>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</si>
  <si>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</si>
  <si>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</si>
  <si>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</si>
  <si>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</si>
  <si>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</si>
  <si>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</si>
  <si>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</si>
  <si>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</si>
  <si>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</si>
  <si>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</si>
  <si>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</si>
  <si>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</si>
  <si>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</si>
  <si>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</si>
  <si>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</si>
  <si>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</si>
  <si>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</si>
  <si>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</si>
  <si>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</si>
  <si>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</si>
  <si>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</si>
  <si>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</si>
  <si>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</si>
  <si>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</si>
  <si>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</si>
  <si>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</si>
  <si>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</si>
  <si>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</si>
  <si>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</si>
  <si>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</si>
  <si>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</si>
  <si>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</si>
  <si>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</si>
  <si>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</si>
  <si>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</si>
  <si>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</si>
  <si>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</si>
  <si>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</si>
  <si>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</si>
  <si>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</si>
  <si>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</si>
  <si>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</si>
  <si>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</si>
  <si>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</si>
  <si>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</si>
  <si>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</si>
  <si>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</si>
  <si>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</si>
  <si>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</si>
  <si>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</si>
  <si>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</si>
  <si>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</si>
  <si>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</si>
  <si>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</si>
  <si>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</si>
  <si>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</si>
  <si>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</si>
  <si>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</si>
  <si>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</si>
  <si>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</si>
  <si>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</si>
  <si>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</si>
  <si>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</si>
  <si>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</si>
  <si>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</si>
  <si>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</si>
  <si>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</si>
  <si>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</si>
  <si>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</si>
  <si>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</si>
  <si>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</si>
  <si>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</si>
  <si>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</si>
  <si>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</si>
  <si>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</si>
  <si>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</si>
  <si>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</si>
  <si>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</si>
  <si>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</si>
  <si>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</si>
  <si>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</si>
  <si>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</si>
  <si>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</si>
  <si>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</si>
  <si>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</si>
  <si>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</si>
  <si>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</si>
  <si>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</si>
  <si>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</si>
  <si>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</si>
  <si>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</si>
  <si>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</si>
  <si>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</si>
  <si>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</si>
  <si>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</si>
  <si>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</si>
  <si>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</si>
  <si>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</si>
  <si>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</si>
  <si>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</si>
  <si>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</si>
  <si>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</si>
  <si>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</si>
  <si>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</si>
  <si>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</si>
  <si>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</si>
  <si>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</si>
  <si>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</si>
  <si>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</si>
  <si>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</si>
  <si>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</si>
  <si>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</si>
  <si>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</si>
  <si>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</si>
  <si>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</si>
  <si>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</si>
  <si>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</si>
  <si>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</si>
  <si>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</si>
  <si>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</si>
  <si>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</si>
  <si>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</si>
  <si>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</si>
  <si>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</si>
  <si>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</si>
  <si>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</si>
  <si>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</si>
  <si>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</si>
  <si>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</si>
  <si>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</si>
  <si>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</si>
  <si>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</si>
  <si>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</si>
  <si>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</si>
  <si>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</si>
  <si>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</si>
  <si>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</si>
  <si>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</si>
  <si>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</si>
  <si>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</si>
  <si>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</si>
  <si>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</si>
  <si>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</si>
  <si>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</si>
  <si>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</si>
  <si>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</si>
  <si>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</si>
  <si>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</si>
  <si>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</si>
  <si>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</si>
  <si>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</si>
  <si>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</si>
  <si>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</si>
  <si>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</si>
  <si>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</si>
  <si>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</si>
  <si>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</si>
  <si>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</si>
  <si>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</si>
  <si>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</si>
  <si>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</si>
  <si>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</si>
  <si>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</si>
  <si>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</si>
  <si>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</si>
  <si>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</si>
  <si>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</si>
  <si>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</si>
  <si>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</si>
  <si>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</si>
  <si>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</si>
  <si>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</si>
  <si>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</si>
  <si>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</si>
  <si>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</si>
  <si>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</si>
  <si>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</si>
  <si>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</si>
  <si>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</si>
  <si>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</si>
  <si>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</si>
  <si>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</si>
  <si>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</si>
  <si>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</si>
  <si>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</si>
  <si>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</si>
  <si>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</si>
  <si>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</si>
  <si>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</si>
  <si>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</si>
  <si>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</si>
  <si>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</si>
  <si>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</si>
  <si>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</si>
  <si>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</si>
  <si>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</si>
  <si>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</si>
  <si>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</si>
  <si>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</si>
  <si>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</si>
  <si>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</si>
  <si>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</si>
  <si>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</si>
  <si>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</si>
  <si>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</si>
  <si>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</si>
  <si>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</si>
  <si>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</si>
  <si>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</si>
  <si>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</si>
  <si>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</si>
  <si>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</si>
  <si>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</si>
  <si>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</si>
  <si>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</si>
  <si>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</si>
  <si>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</si>
  <si>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</si>
  <si>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</si>
  <si>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</si>
  <si>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</si>
  <si>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</si>
  <si>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</si>
  <si>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</si>
  <si>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</si>
  <si>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</si>
  <si>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</si>
  <si>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</si>
  <si>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</si>
  <si>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</si>
  <si>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</si>
  <si>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</si>
  <si>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</si>
  <si>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</si>
  <si>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</si>
  <si>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</si>
  <si>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</si>
  <si>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</si>
  <si>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</si>
  <si>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</si>
  <si>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</si>
  <si>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</si>
  <si>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</si>
  <si>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</si>
  <si>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</si>
  <si>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</si>
  <si>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</si>
  <si>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</si>
  <si>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</si>
  <si>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</si>
  <si>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</si>
  <si>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</si>
  <si>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</si>
  <si>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</si>
  <si>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</si>
  <si>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</si>
  <si>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</si>
  <si>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</si>
  <si>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</si>
  <si>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</si>
  <si>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</si>
  <si>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</si>
  <si>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</si>
  <si>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</si>
  <si>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</si>
  <si>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</si>
  <si>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</si>
  <si>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</si>
  <si>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</si>
  <si>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</si>
  <si>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</si>
  <si>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</si>
  <si>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</si>
  <si>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</si>
  <si>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</si>
  <si>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</si>
  <si>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</si>
  <si>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</si>
  <si>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</si>
  <si>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</si>
  <si>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</si>
  <si>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</si>
  <si>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</si>
  <si>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</si>
  <si>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</si>
  <si>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</si>
  <si>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</si>
  <si>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</si>
  <si>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</si>
  <si>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</si>
  <si>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</si>
  <si>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</si>
  <si>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</si>
  <si>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</si>
  <si>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</si>
  <si>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</si>
  <si>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</si>
  <si>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</si>
  <si>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</si>
  <si>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</si>
  <si>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</si>
  <si>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</si>
  <si>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</si>
  <si>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</si>
  <si>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</si>
  <si>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</si>
  <si>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</si>
  <si>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</si>
  <si>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</si>
  <si>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</si>
  <si>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</si>
  <si>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</si>
  <si>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</si>
  <si>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</si>
  <si>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</si>
  <si>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</si>
  <si>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</si>
  <si>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</si>
  <si>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</si>
  <si>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</si>
  <si>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</si>
  <si>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</si>
  <si>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</si>
  <si>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</si>
  <si>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</si>
  <si>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</si>
  <si>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</si>
  <si>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</si>
  <si>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</si>
  <si>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</si>
  <si>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</si>
  <si>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</si>
  <si>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</si>
  <si>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</si>
  <si>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</si>
  <si>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</si>
  <si>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</si>
  <si>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</si>
  <si>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</si>
  <si>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</si>
  <si>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</si>
  <si>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</si>
  <si>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</si>
  <si>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</si>
  <si>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</si>
  <si>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</si>
  <si>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</si>
  <si>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</si>
  <si>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</si>
  <si>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</si>
  <si>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</si>
  <si>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</si>
  <si>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</si>
  <si>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</si>
  <si>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</si>
  <si>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</si>
  <si>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</si>
  <si>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</si>
  <si>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</si>
  <si>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</si>
  <si>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</si>
  <si>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</si>
  <si>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</si>
  <si>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</si>
  <si>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</si>
  <si>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</si>
  <si>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</si>
  <si>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</si>
  <si>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</si>
  <si>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</si>
  <si>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</si>
  <si>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</si>
  <si>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</si>
  <si>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</si>
  <si>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</si>
  <si>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</si>
  <si>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</si>
  <si>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</si>
  <si>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</si>
  <si>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</si>
  <si>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</si>
  <si>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</si>
  <si>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</si>
  <si>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</si>
  <si>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</si>
  <si>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</si>
  <si>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</si>
  <si>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</si>
  <si>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</si>
  <si>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</si>
  <si>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</si>
  <si>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</si>
  <si>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</si>
  <si>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</si>
  <si>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</si>
  <si>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</si>
  <si>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</si>
  <si>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</si>
  <si>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</si>
  <si>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</si>
  <si>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</si>
  <si>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</si>
  <si>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</si>
  <si>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</si>
  <si>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</si>
  <si>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</si>
  <si>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</si>
  <si>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</si>
  <si>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</si>
  <si>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</si>
  <si>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</si>
  <si>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</si>
  <si>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</si>
  <si>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</si>
  <si>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</si>
  <si>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</si>
  <si>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</si>
  <si>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</si>
  <si>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</si>
  <si>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</si>
  <si>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</si>
  <si>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</si>
  <si>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</si>
  <si>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</si>
  <si>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</si>
  <si>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</si>
  <si>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</si>
  <si>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</si>
  <si>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</si>
  <si>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</si>
  <si>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</si>
  <si>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</si>
  <si>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</si>
  <si>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</si>
  <si>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</si>
  <si>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</si>
  <si>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</si>
  <si>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</si>
  <si>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</si>
  <si>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</si>
  <si>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</si>
  <si>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</si>
  <si>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</si>
  <si>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</si>
  <si>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</si>
  <si>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</si>
  <si>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</si>
  <si>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</si>
  <si>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</si>
  <si>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</si>
  <si>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</si>
  <si>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</si>
  <si>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</si>
  <si>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</si>
  <si>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</si>
  <si>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</si>
  <si>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</si>
  <si>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</si>
  <si>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</si>
  <si>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</si>
  <si>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</si>
  <si>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</si>
  <si>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</si>
  <si>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</si>
  <si>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</si>
  <si>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</si>
  <si>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</si>
  <si>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</si>
  <si>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</si>
  <si>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</si>
  <si>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</si>
  <si>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</si>
  <si>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</si>
  <si>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</si>
  <si>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</si>
  <si>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</si>
  <si>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</si>
  <si>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</si>
  <si>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</si>
  <si>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</si>
  <si>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</si>
  <si>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</si>
  <si>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</si>
  <si>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</si>
  <si>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</si>
  <si>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</si>
  <si>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</si>
  <si>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</si>
  <si>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</si>
  <si>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</si>
  <si>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</si>
  <si>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</si>
  <si>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</si>
  <si>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</si>
  <si>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</si>
  <si>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</si>
  <si>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</si>
  <si>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</si>
  <si>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</si>
  <si>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</si>
  <si>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</si>
  <si>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</si>
  <si>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</si>
  <si>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</si>
  <si>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</si>
  <si>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</si>
  <si>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</si>
  <si>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</si>
  <si>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</si>
  <si>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</si>
  <si>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</si>
  <si>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</si>
  <si>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</si>
  <si>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</si>
  <si>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</si>
  <si>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</si>
  <si>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</si>
  <si>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</si>
  <si>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</si>
  <si>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</si>
  <si>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</si>
  <si>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</si>
  <si>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</si>
  <si>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</si>
  <si>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</si>
  <si>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</si>
  <si>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</si>
  <si>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</si>
  <si>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</si>
  <si>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</si>
  <si>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</si>
  <si>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</si>
  <si>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</si>
  <si>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</si>
  <si>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</si>
  <si>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</si>
  <si>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</si>
  <si>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</si>
  <si>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</si>
  <si>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</si>
  <si>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</si>
  <si>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</si>
  <si>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</si>
  <si>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</si>
  <si>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</si>
  <si>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</si>
  <si>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</si>
  <si>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</si>
  <si>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</si>
  <si>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</si>
  <si>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</si>
  <si>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</si>
  <si>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</si>
  <si>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</si>
  <si>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</si>
  <si>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</si>
  <si>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</si>
  <si>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</si>
  <si>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</si>
  <si>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</si>
  <si>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</si>
  <si>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</si>
  <si>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</si>
  <si>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</si>
  <si>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</si>
  <si>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</si>
  <si>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</si>
  <si>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</si>
  <si>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</si>
  <si>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</si>
  <si>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</si>
  <si>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</si>
  <si>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</si>
  <si>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</si>
  <si>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</si>
  <si>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</si>
  <si>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</si>
  <si>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</si>
  <si>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</si>
  <si>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</si>
  <si>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</si>
  <si>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</si>
  <si>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</si>
  <si>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</si>
  <si>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</si>
  <si>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</si>
  <si>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</si>
  <si>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</si>
  <si>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</si>
  <si>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</si>
  <si>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</si>
  <si>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</si>
  <si>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</si>
  <si>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</si>
  <si>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</si>
  <si>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</si>
  <si>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</si>
  <si>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</si>
  <si>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</si>
  <si>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</si>
  <si>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</si>
  <si>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</si>
  <si>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</si>
  <si>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</si>
  <si>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</si>
  <si>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</si>
  <si>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</si>
  <si>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</si>
  <si>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</si>
  <si>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</si>
  <si>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</si>
  <si>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</si>
  <si>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</si>
  <si>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</si>
  <si>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</si>
  <si>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</si>
  <si>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</si>
  <si>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</si>
  <si>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</si>
  <si>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</si>
  <si>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</si>
  <si>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</si>
  <si>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</si>
  <si>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</si>
  <si>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</si>
  <si>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</si>
  <si>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</si>
  <si>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</si>
  <si>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</si>
  <si>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</si>
  <si>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</si>
  <si>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</si>
  <si>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</si>
  <si>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</si>
  <si>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</si>
  <si>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</si>
  <si>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</si>
  <si>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</si>
  <si>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</si>
  <si>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</si>
  <si>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</si>
  <si>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</si>
  <si>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</si>
  <si>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</si>
  <si>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</si>
  <si>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</si>
  <si>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</si>
  <si>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</si>
  <si>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</si>
  <si>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</si>
  <si>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</si>
  <si>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</si>
  <si>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</si>
  <si>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</si>
  <si>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</si>
  <si>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</si>
  <si>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</si>
  <si>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</si>
  <si>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</si>
  <si>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</si>
  <si>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</si>
  <si>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</si>
  <si>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</si>
  <si>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</si>
  <si>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</si>
  <si>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</si>
  <si>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</si>
  <si>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</si>
  <si>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</si>
  <si>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</si>
  <si>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</si>
  <si>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</si>
  <si>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</si>
  <si>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</si>
  <si>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</si>
  <si>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</si>
  <si>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</si>
  <si>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</si>
  <si>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</si>
  <si>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</si>
  <si>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</si>
  <si>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</si>
  <si>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</si>
  <si>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</si>
  <si>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</si>
  <si>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</si>
  <si>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</si>
  <si>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</si>
  <si>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</si>
  <si>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</si>
  <si>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</si>
  <si>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</si>
  <si>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</si>
  <si>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</si>
  <si>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</si>
  <si>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</si>
  <si>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</si>
  <si>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</si>
  <si>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</si>
  <si>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</si>
  <si>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</si>
  <si>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</si>
  <si>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</si>
  <si>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</si>
  <si>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</si>
  <si>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</si>
  <si>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</si>
  <si>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</si>
  <si>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</si>
  <si>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</si>
  <si>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</si>
  <si>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</si>
  <si>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</si>
  <si>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</si>
  <si>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</si>
  <si>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</si>
  <si>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</si>
  <si>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</si>
  <si>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</si>
  <si>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</si>
  <si>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</si>
  <si>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</si>
  <si>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</si>
  <si>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</si>
  <si>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</si>
  <si>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</si>
  <si>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</si>
  <si>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</si>
  <si>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</si>
  <si>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</si>
  <si>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</si>
  <si>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</si>
  <si>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</si>
  <si>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</si>
  <si>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</si>
  <si>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</si>
  <si>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</si>
  <si>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</si>
  <si>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</si>
  <si>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</si>
  <si>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</si>
  <si>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</si>
  <si>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</si>
  <si>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</si>
  <si>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</si>
  <si>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</si>
  <si>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</si>
  <si>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</si>
  <si>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</si>
  <si>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</si>
  <si>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</si>
  <si>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</si>
  <si>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</si>
  <si>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</si>
  <si>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</si>
  <si>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</si>
  <si>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</si>
  <si>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</si>
  <si>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</si>
  <si>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</si>
  <si>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</si>
  <si>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</si>
  <si>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</si>
  <si>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</si>
  <si>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</si>
  <si>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</si>
  <si>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</si>
  <si>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</si>
  <si>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</si>
  <si>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</si>
  <si>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</si>
  <si>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</si>
  <si>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</si>
  <si>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</si>
  <si>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</si>
  <si>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</si>
  <si>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</si>
  <si>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</si>
  <si>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</si>
  <si>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</si>
  <si>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</si>
  <si>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</si>
  <si>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</si>
  <si>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</si>
  <si>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</si>
  <si>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</si>
  <si>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</si>
  <si>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</si>
  <si>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</si>
  <si>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</si>
  <si>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</si>
  <si>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</si>
  <si>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</si>
  <si>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</si>
  <si>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</si>
  <si>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</si>
  <si>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</si>
  <si>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</si>
  <si>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</si>
  <si>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</si>
  <si>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</si>
  <si>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</si>
  <si>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</si>
  <si>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</si>
  <si>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</si>
  <si>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</si>
  <si>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</si>
  <si>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</si>
  <si>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</si>
  <si>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</si>
  <si>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</si>
  <si>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</si>
  <si>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</si>
  <si>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</si>
  <si>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</si>
  <si>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</si>
  <si>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</si>
  <si>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</si>
  <si>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</si>
  <si>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</si>
  <si>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</si>
  <si>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</si>
  <si>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</si>
  <si>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</si>
  <si>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</si>
  <si>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</si>
  <si>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</si>
  <si>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</si>
  <si>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</si>
  <si>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</si>
  <si>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</si>
  <si>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</si>
  <si>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</si>
  <si>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</si>
  <si>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</si>
  <si>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</si>
  <si>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</si>
  <si>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</si>
  <si>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</si>
  <si>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</si>
  <si>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</si>
  <si>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</si>
  <si>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</si>
  <si>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</si>
  <si>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</si>
  <si>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</si>
  <si>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</si>
  <si>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</si>
  <si>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</si>
  <si>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</si>
  <si>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</si>
  <si>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</si>
  <si>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</si>
  <si>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</si>
  <si>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</si>
  <si>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</si>
  <si>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</si>
  <si>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</si>
  <si>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</si>
  <si>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</si>
  <si>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</si>
  <si>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</si>
  <si>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</si>
  <si>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</si>
  <si>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</si>
  <si>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</si>
  <si>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</si>
  <si>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</si>
  <si>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</si>
  <si>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</si>
  <si>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</si>
  <si>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</si>
  <si>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</si>
  <si>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</si>
  <si>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</si>
  <si>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</si>
  <si>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</si>
  <si>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</si>
  <si>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</si>
  <si>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</si>
  <si>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</si>
  <si>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</si>
  <si>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</si>
  <si>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</si>
  <si>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</si>
  <si>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</si>
  <si>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</si>
  <si>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</si>
  <si>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</si>
  <si>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</si>
  <si>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</si>
  <si>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</si>
  <si>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</si>
  <si>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</si>
  <si>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</si>
  <si>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</si>
  <si>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</si>
  <si>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</si>
  <si>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</si>
  <si>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</si>
  <si>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</si>
  <si>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</si>
  <si>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</si>
  <si>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</si>
  <si>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</si>
  <si>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</si>
  <si>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</si>
  <si>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</si>
  <si>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</si>
  <si>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</si>
  <si>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</si>
  <si>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</si>
  <si>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</si>
  <si>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</si>
  <si>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</si>
  <si>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</si>
  <si>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</si>
  <si>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</si>
  <si>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</si>
  <si>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</si>
  <si>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</si>
  <si>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</si>
  <si>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</si>
  <si>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</si>
  <si>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</si>
  <si>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</si>
  <si>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</si>
  <si>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</si>
  <si>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</si>
  <si>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</si>
  <si>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</si>
  <si>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</si>
  <si>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</si>
  <si>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</si>
  <si>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</si>
  <si>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</si>
  <si>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</si>
  <si>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</si>
  <si>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</si>
  <si>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</si>
  <si>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</si>
  <si>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</si>
  <si>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</si>
  <si>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</si>
  <si>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</si>
  <si>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</si>
  <si>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</si>
  <si>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</si>
  <si>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</si>
  <si>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</si>
  <si>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</si>
  <si>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</si>
  <si>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</si>
  <si>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</si>
  <si>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</si>
  <si>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</si>
  <si>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</si>
  <si>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</si>
  <si>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</si>
  <si>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</si>
  <si>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</si>
  <si>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</si>
  <si>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</si>
  <si>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</si>
  <si>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</si>
  <si>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</si>
  <si>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</si>
  <si>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</si>
  <si>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</si>
  <si>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</si>
  <si>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</si>
  <si>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</si>
  <si>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</si>
  <si>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</si>
  <si>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</si>
  <si>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</si>
  <si>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</si>
  <si>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</si>
  <si>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</si>
  <si>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</si>
  <si>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</si>
  <si>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</si>
  <si>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</si>
  <si>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</si>
  <si>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</si>
  <si>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</si>
  <si>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</si>
  <si>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</si>
  <si>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</si>
  <si>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</si>
  <si>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</si>
  <si>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</si>
  <si>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</si>
  <si>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</si>
  <si>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</si>
  <si>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</si>
  <si>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</si>
  <si>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</si>
  <si>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</si>
  <si>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</si>
  <si>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</si>
  <si>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</si>
  <si>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</si>
  <si>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</si>
  <si>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</si>
  <si>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</si>
  <si>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</si>
  <si>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</si>
  <si>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</si>
  <si>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</si>
  <si>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</si>
  <si>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</si>
  <si>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</si>
  <si>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</si>
  <si>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</si>
  <si>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</si>
  <si>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</si>
  <si>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</si>
  <si>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</si>
  <si>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</si>
  <si>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</si>
  <si>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</si>
  <si>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</si>
  <si>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</si>
  <si>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</si>
  <si>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</si>
  <si>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</si>
  <si>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</si>
  <si>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</si>
  <si>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</si>
  <si>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</si>
  <si>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</si>
  <si>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</si>
  <si>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</si>
  <si>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</si>
  <si>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</si>
  <si>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</si>
  <si>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</si>
  <si>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</si>
  <si>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</si>
  <si>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</si>
  <si>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</si>
  <si>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</si>
  <si>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</si>
  <si>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</si>
  <si>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</si>
  <si>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</si>
  <si>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</si>
  <si>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</si>
  <si>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</si>
  <si>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</si>
  <si>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</si>
  <si>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</si>
  <si>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</si>
  <si>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</si>
  <si>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</si>
  <si>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</si>
  <si>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</si>
  <si>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</si>
  <si>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</si>
  <si>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</si>
  <si>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</si>
  <si>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</si>
  <si>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</si>
  <si>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</si>
  <si>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</si>
  <si>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</si>
  <si>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</si>
  <si>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</si>
  <si>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</si>
  <si>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</si>
  <si>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</si>
  <si>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</si>
  <si>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</si>
  <si>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</si>
  <si>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</si>
  <si>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</si>
  <si>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</si>
  <si>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</si>
  <si>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</si>
  <si>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</si>
  <si>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</si>
  <si>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</si>
  <si>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</si>
  <si>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</si>
  <si>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</si>
  <si>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</si>
  <si>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</si>
  <si>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</si>
  <si>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</si>
  <si>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</si>
  <si>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</si>
  <si>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</si>
  <si>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</si>
  <si>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</si>
  <si>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</si>
  <si>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</si>
  <si>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</si>
  <si>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</si>
  <si>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</si>
  <si>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</si>
  <si>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</si>
  <si>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</si>
  <si>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</si>
  <si>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</si>
  <si>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</si>
  <si>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</si>
  <si>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</si>
  <si>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</si>
  <si>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</si>
  <si>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</si>
  <si>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</si>
  <si>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</si>
  <si>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</si>
  <si>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</si>
  <si>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</si>
  <si>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</si>
  <si>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</si>
  <si>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</si>
  <si>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</si>
  <si>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</si>
  <si>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</si>
  <si>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</si>
  <si>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</si>
  <si>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</si>
  <si>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</si>
  <si>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</si>
  <si>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</si>
  <si>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</si>
  <si>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</si>
  <si>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</si>
  <si>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</si>
  <si>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</si>
  <si>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</si>
  <si>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</si>
  <si>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</si>
  <si>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</si>
  <si>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</si>
  <si>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</si>
  <si>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</si>
  <si>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</si>
  <si>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</si>
  <si>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</si>
  <si>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</si>
  <si>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</si>
  <si>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</si>
  <si>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</si>
  <si>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</si>
  <si>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</si>
  <si>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</si>
  <si>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</si>
  <si>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</si>
  <si>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</si>
  <si>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</si>
  <si>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</si>
  <si>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</si>
  <si>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</si>
  <si>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</si>
  <si>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</si>
  <si>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</si>
  <si>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</si>
  <si>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</si>
  <si>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</si>
  <si>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</si>
  <si>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</si>
  <si>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</si>
  <si>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</si>
  <si>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</si>
  <si>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</si>
  <si>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</si>
  <si>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</si>
  <si>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</si>
  <si>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</si>
  <si>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</si>
  <si>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</si>
  <si>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</si>
  <si>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</si>
  <si>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</si>
  <si>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</si>
  <si>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</si>
  <si>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</si>
  <si>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</si>
  <si>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</si>
  <si>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</si>
  <si>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</si>
  <si>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</si>
  <si>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</si>
  <si>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</si>
  <si>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</si>
  <si>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</si>
  <si>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</si>
  <si>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</si>
  <si>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</si>
  <si>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</si>
  <si>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</si>
  <si>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</si>
  <si>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</si>
  <si>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</si>
  <si>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</si>
  <si>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</si>
  <si>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</si>
  <si>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</si>
  <si>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</si>
  <si>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</si>
  <si>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</si>
  <si>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</si>
  <si>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</si>
  <si>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</si>
  <si>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</si>
  <si>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</si>
  <si>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</si>
  <si>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</si>
  <si>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</si>
  <si>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</si>
  <si>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</si>
  <si>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</si>
  <si>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</si>
  <si>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</si>
  <si>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</si>
  <si>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</si>
  <si>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</si>
  <si>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</si>
  <si>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</si>
  <si>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</si>
  <si>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</si>
  <si>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</si>
  <si>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</si>
  <si>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</si>
  <si>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</si>
  <si>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</si>
  <si>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</si>
  <si>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</si>
  <si>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</si>
  <si>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</si>
  <si>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</si>
  <si>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</si>
  <si>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</si>
  <si>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</si>
  <si>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</si>
  <si>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</si>
  <si>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</si>
  <si>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</si>
  <si>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</si>
  <si>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</si>
  <si>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</si>
  <si>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</si>
  <si>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</si>
  <si>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</si>
  <si>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</si>
  <si>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</si>
  <si>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</si>
  <si>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</si>
  <si>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</si>
  <si>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</si>
  <si>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</si>
  <si>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</si>
  <si>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</si>
  <si>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</si>
  <si>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</si>
  <si>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</si>
  <si>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</si>
  <si>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</si>
  <si>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</si>
  <si>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</si>
  <si>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</si>
  <si>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</si>
  <si>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</si>
  <si>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</si>
  <si>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</si>
  <si>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</si>
  <si>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</si>
  <si>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</si>
  <si>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</si>
  <si>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</si>
  <si>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</si>
  <si>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</si>
  <si>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</si>
  <si>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</si>
  <si>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</si>
  <si>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</si>
  <si>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</si>
  <si>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</si>
  <si>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</si>
  <si>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</si>
  <si>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</si>
  <si>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</si>
  <si>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</si>
  <si>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</si>
  <si>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</si>
  <si>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</si>
  <si>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</si>
  <si>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</si>
  <si>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</si>
  <si>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</si>
  <si>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</si>
  <si>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</si>
  <si>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</si>
  <si>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</si>
  <si>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</si>
  <si>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</si>
  <si>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</si>
  <si>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</si>
  <si>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</si>
  <si>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</si>
  <si>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</si>
  <si>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</si>
  <si>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</si>
  <si>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</si>
  <si>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</si>
  <si>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</si>
  <si>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</si>
  <si>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</si>
  <si>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</si>
  <si>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</si>
  <si>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</si>
  <si>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</si>
  <si>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</si>
  <si>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</si>
  <si>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</si>
  <si>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</si>
  <si>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</si>
  <si>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</si>
  <si>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</si>
  <si>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</si>
  <si>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</si>
  <si>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</si>
  <si>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</si>
  <si>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</si>
  <si>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</si>
  <si>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</si>
  <si>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</si>
  <si>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</si>
  <si>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</si>
  <si>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</si>
  <si>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</si>
  <si>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</si>
  <si>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</si>
  <si>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</si>
  <si>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</si>
  <si>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</si>
  <si>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</si>
  <si>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</si>
  <si>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</si>
  <si>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</si>
  <si>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</si>
  <si>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</si>
  <si>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</si>
  <si>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</si>
  <si>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</si>
  <si>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</si>
  <si>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</si>
  <si>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</si>
  <si>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</si>
  <si>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</si>
  <si>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</si>
  <si>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</si>
  <si>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</si>
  <si>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</si>
  <si>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</si>
  <si>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</si>
  <si>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</si>
  <si>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</si>
  <si>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</si>
  <si>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</si>
  <si>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</si>
  <si>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</si>
  <si>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</si>
  <si>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</si>
  <si>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</si>
  <si>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</si>
  <si>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</si>
  <si>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</si>
  <si>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</si>
  <si>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</si>
  <si>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</si>
  <si>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</si>
  <si>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</si>
  <si>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</si>
  <si>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</si>
  <si>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</si>
  <si>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</si>
  <si>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</si>
  <si>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</si>
  <si>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</si>
  <si>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</si>
  <si>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</si>
  <si>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</si>
  <si>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</si>
  <si>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</si>
  <si>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</si>
  <si>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</si>
  <si>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</si>
  <si>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</si>
  <si>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</si>
  <si>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</si>
  <si>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</si>
  <si>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</si>
  <si>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</si>
  <si>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</si>
  <si>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</si>
  <si>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</si>
  <si>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</si>
  <si>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</si>
  <si>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</si>
  <si>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</si>
  <si>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</si>
  <si>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</si>
  <si>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</si>
  <si>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</si>
  <si>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</si>
  <si>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</si>
  <si>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</si>
  <si>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</si>
  <si>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</si>
  <si>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</si>
  <si>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</si>
  <si>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</si>
  <si>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</si>
  <si>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</si>
  <si>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</si>
  <si>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</si>
  <si>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</si>
  <si>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</si>
  <si>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</si>
  <si>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</si>
  <si>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</si>
  <si>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</si>
  <si>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</si>
  <si>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</si>
  <si>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</si>
  <si>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</si>
  <si>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</si>
  <si>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</si>
  <si>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</si>
  <si>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</si>
  <si>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</si>
  <si>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</si>
  <si>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</si>
  <si>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</si>
  <si>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</si>
  <si>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</si>
  <si>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</si>
  <si>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</si>
  <si>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</si>
  <si>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</si>
  <si>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</si>
  <si>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</si>
  <si>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</si>
  <si>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</si>
  <si>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</si>
  <si>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</si>
  <si>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</si>
  <si>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</si>
  <si>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</si>
  <si>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</si>
  <si>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</si>
  <si>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</si>
  <si>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</si>
  <si>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</si>
  <si>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</si>
  <si>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</si>
  <si>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</si>
  <si>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</si>
  <si>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</si>
  <si>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</si>
  <si>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</si>
  <si>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</si>
  <si>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</si>
  <si>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</si>
  <si>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</si>
  <si>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</si>
  <si>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</si>
  <si>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</si>
  <si>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</si>
  <si>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</si>
  <si>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</si>
  <si>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</si>
  <si>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</si>
  <si>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</si>
  <si>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</si>
  <si>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</si>
  <si>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</si>
  <si>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</si>
  <si>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</si>
  <si>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</si>
  <si>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</si>
  <si>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</si>
  <si>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</si>
  <si>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</si>
  <si>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</si>
  <si>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</si>
  <si>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</si>
  <si>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</si>
  <si>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</si>
  <si>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</si>
  <si>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</si>
  <si>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</si>
  <si>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</si>
  <si>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</si>
  <si>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</si>
  <si>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</si>
  <si>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</si>
  <si>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</si>
  <si>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</si>
  <si>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</si>
  <si>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</si>
  <si>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</si>
  <si>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</si>
  <si>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</si>
  <si>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</si>
  <si>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</si>
  <si>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</si>
  <si>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</si>
  <si>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</si>
  <si>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</si>
  <si>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</si>
  <si>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</si>
  <si>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</si>
  <si>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</si>
  <si>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</si>
  <si>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</si>
  <si>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</si>
  <si>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</si>
  <si>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</si>
  <si>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</si>
  <si>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</si>
  <si>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</si>
  <si>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</si>
  <si>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</si>
  <si>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</si>
  <si>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</si>
  <si>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</si>
  <si>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</si>
  <si>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</si>
  <si>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</si>
  <si>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</si>
  <si>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</si>
  <si>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</si>
  <si>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</si>
  <si>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</si>
  <si>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</si>
  <si>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</si>
  <si>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</si>
  <si>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</si>
  <si>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</si>
  <si>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</si>
  <si>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</si>
  <si>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</si>
  <si>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</si>
  <si>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</si>
  <si>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</si>
  <si>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</si>
  <si>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</si>
  <si>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</si>
  <si>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</si>
  <si>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</si>
  <si>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</si>
  <si>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</si>
  <si>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</si>
  <si>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</si>
  <si>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</si>
  <si>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</si>
  <si>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</si>
  <si>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</si>
  <si>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</si>
  <si>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</si>
  <si>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</si>
  <si>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</si>
  <si>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</si>
  <si>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</si>
  <si>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</si>
  <si>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</si>
  <si>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</si>
  <si>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</si>
  <si>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</si>
  <si>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</si>
  <si>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</si>
  <si>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</si>
  <si>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</si>
  <si>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</si>
  <si>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</si>
  <si>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</si>
  <si>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</si>
  <si>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</si>
  <si>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</si>
  <si>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</si>
  <si>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</si>
  <si>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</si>
  <si>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</si>
  <si>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</si>
  <si>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</si>
  <si>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</si>
  <si>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</si>
  <si>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</si>
  <si>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</si>
  <si>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</si>
  <si>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</si>
  <si>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</si>
  <si>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</si>
  <si>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</si>
  <si>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</si>
  <si>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</si>
  <si>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</si>
  <si>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</si>
  <si>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</si>
  <si>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</si>
  <si>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</si>
  <si>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</si>
  <si>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</si>
  <si>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</si>
  <si>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</si>
  <si>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</si>
  <si>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</si>
  <si>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</si>
  <si>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</si>
  <si>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</si>
  <si>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</si>
  <si>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</si>
  <si>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</si>
  <si>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</si>
  <si>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</si>
  <si>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</si>
  <si>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</si>
  <si>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</si>
  <si>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</si>
  <si>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</si>
  <si>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</si>
  <si>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</si>
  <si>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</si>
  <si>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</si>
  <si>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</si>
  <si>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</si>
  <si>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</si>
  <si>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</si>
  <si>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</si>
  <si>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</si>
  <si>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</si>
  <si>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</si>
  <si>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</si>
  <si>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</si>
  <si>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</si>
  <si>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</si>
  <si>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</si>
  <si>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</si>
  <si>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</si>
  <si>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</si>
  <si>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</si>
  <si>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</si>
  <si>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</si>
  <si>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</si>
  <si>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</si>
  <si>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</si>
  <si>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</si>
  <si>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</si>
  <si>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</si>
  <si>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</si>
  <si>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</si>
  <si>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</si>
  <si>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</si>
  <si>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</si>
  <si>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</si>
  <si>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</si>
  <si>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</si>
  <si>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</si>
  <si>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</si>
  <si>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</si>
  <si>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</si>
  <si>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</si>
  <si>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</si>
  <si>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</si>
  <si>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</si>
  <si>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</si>
  <si>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</si>
  <si>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</si>
  <si>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</si>
  <si>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</si>
  <si>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</si>
  <si>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</si>
  <si>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</si>
  <si>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</si>
  <si>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</si>
  <si>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</si>
  <si>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</si>
  <si>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</si>
  <si>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</si>
  <si>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</si>
  <si>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</si>
  <si>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</si>
  <si>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</si>
  <si>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</si>
  <si>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</si>
  <si>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</si>
  <si>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</si>
  <si>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</si>
  <si>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</si>
  <si>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</si>
  <si>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</si>
  <si>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</si>
  <si>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</si>
  <si>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</si>
  <si>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</si>
  <si>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</si>
  <si>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</si>
  <si>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</si>
  <si>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</si>
  <si>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</si>
  <si>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</si>
  <si>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</si>
  <si>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</si>
  <si>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</si>
  <si>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</si>
  <si>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</si>
  <si>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</si>
  <si>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</si>
  <si>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</si>
  <si>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</si>
  <si>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</si>
  <si>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</si>
  <si>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</si>
  <si>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</si>
  <si>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</si>
  <si>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</si>
  <si>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</si>
  <si>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</si>
  <si>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</si>
  <si>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</si>
  <si>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</si>
  <si>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</si>
  <si>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</si>
  <si>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</si>
  <si>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</si>
  <si>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</si>
  <si>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</si>
  <si>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</si>
  <si>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</si>
  <si>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</si>
  <si>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</si>
  <si>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</si>
  <si>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</si>
  <si>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</si>
  <si>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</si>
  <si>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</si>
  <si>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</si>
  <si>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</si>
  <si>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</si>
  <si>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</si>
  <si>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</si>
  <si>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</si>
  <si>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</si>
  <si>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</si>
  <si>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</si>
  <si>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</si>
  <si>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</si>
  <si>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</si>
  <si>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</si>
  <si>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</si>
  <si>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</si>
  <si>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</si>
  <si>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</si>
  <si>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</si>
  <si>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</si>
  <si>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</si>
  <si>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</si>
  <si>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</si>
  <si>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</si>
  <si>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</si>
  <si>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</si>
  <si>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</si>
  <si>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</si>
  <si>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</si>
  <si>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</si>
  <si>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</si>
  <si>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</si>
  <si>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</si>
  <si>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</si>
  <si>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</si>
  <si>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</si>
  <si>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</si>
  <si>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</si>
  <si>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</si>
  <si>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</si>
  <si>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</si>
  <si>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</si>
  <si>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</si>
  <si>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</si>
  <si>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</si>
  <si>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</si>
  <si>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</si>
  <si>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</si>
  <si>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</si>
  <si>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</si>
  <si>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</si>
  <si>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</si>
  <si>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</si>
  <si>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</si>
  <si>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</si>
  <si>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</si>
  <si>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</si>
  <si>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</si>
  <si>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</si>
  <si>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</si>
  <si>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</si>
  <si>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</si>
  <si>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</si>
  <si>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</si>
  <si>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</si>
  <si>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</si>
  <si>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</si>
  <si>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</si>
  <si>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</si>
  <si>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</si>
  <si>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</si>
  <si>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</si>
  <si>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</si>
  <si>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</si>
  <si>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</si>
  <si>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</si>
  <si>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</si>
  <si>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</si>
  <si>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</si>
  <si>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</si>
  <si>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</si>
  <si>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</si>
  <si>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</si>
  <si>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</si>
  <si>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</si>
  <si>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</si>
  <si>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</si>
  <si>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</si>
  <si>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</si>
  <si>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</si>
  <si>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</si>
  <si>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</si>
  <si>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</si>
  <si>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</si>
  <si>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</si>
  <si>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</si>
  <si>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</si>
  <si>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</si>
  <si>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</si>
  <si>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</si>
  <si>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</si>
  <si>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</si>
  <si>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</si>
  <si>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</si>
  <si>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</si>
  <si>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</si>
  <si>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</si>
  <si>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</si>
  <si>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</si>
  <si>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</si>
  <si>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</si>
  <si>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</si>
  <si>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</si>
  <si>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</si>
  <si>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</si>
  <si>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</si>
  <si>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</si>
  <si>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</si>
  <si>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</si>
  <si>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</si>
  <si>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</si>
  <si>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</si>
  <si>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</si>
  <si>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</si>
  <si>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</si>
  <si>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</si>
  <si>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</si>
  <si>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</si>
  <si>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</si>
  <si>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</si>
  <si>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</si>
  <si>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</si>
  <si>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</si>
  <si>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</si>
  <si>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</si>
  <si>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</si>
  <si>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</si>
  <si>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</si>
  <si>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</si>
  <si>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</si>
  <si>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</si>
  <si>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</si>
  <si>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</si>
  <si>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</si>
  <si>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</si>
  <si>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</si>
  <si>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</si>
  <si>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</si>
  <si>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</si>
  <si>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</si>
  <si>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</si>
  <si>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</si>
  <si>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</si>
  <si>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</si>
  <si>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</si>
  <si>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</si>
  <si>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</si>
  <si>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</si>
  <si>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</si>
  <si>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</si>
  <si>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</si>
  <si>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</si>
  <si>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</si>
  <si>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</si>
  <si>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</si>
  <si>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</si>
  <si>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</si>
  <si>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</si>
  <si>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</si>
  <si>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</si>
  <si>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</si>
  <si>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</si>
  <si>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</si>
  <si>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</si>
  <si>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</si>
  <si>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</si>
  <si>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</si>
  <si>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</si>
  <si>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</si>
  <si>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</si>
  <si>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</si>
  <si>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</si>
  <si>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</si>
  <si>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</si>
  <si>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</si>
  <si>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</si>
  <si>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</si>
  <si>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</si>
  <si>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</si>
  <si>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</si>
  <si>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</si>
  <si>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</si>
  <si>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</si>
  <si>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</si>
  <si>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</si>
  <si>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</si>
  <si>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</si>
  <si>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</si>
  <si>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</si>
  <si>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</si>
  <si>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</si>
  <si>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</si>
  <si>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</si>
  <si>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</si>
  <si>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</si>
  <si>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</si>
  <si>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</si>
  <si>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</si>
  <si>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</si>
  <si>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</si>
  <si>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</si>
  <si>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</si>
  <si>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</si>
  <si>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</si>
  <si>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</si>
  <si>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</si>
  <si>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</si>
  <si>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</si>
  <si>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</si>
  <si>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</si>
  <si>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</si>
  <si>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</si>
  <si>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</si>
  <si>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</si>
  <si>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</si>
  <si>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</si>
  <si>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</si>
  <si>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</si>
  <si>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</si>
  <si>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</si>
  <si>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</si>
  <si>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</si>
  <si>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</si>
  <si>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</si>
  <si>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</si>
  <si>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</si>
  <si>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</si>
  <si>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</si>
  <si>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</si>
  <si>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</si>
  <si>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</si>
  <si>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</si>
  <si>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</si>
  <si>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</si>
  <si>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</si>
  <si>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</si>
  <si>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</si>
  <si>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</si>
  <si>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</si>
  <si>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</si>
  <si>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</si>
  <si>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</si>
  <si>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</si>
  <si>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</si>
  <si>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</si>
  <si>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</si>
  <si>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</si>
  <si>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</si>
  <si>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</si>
  <si>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</si>
  <si>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</si>
  <si>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</si>
  <si>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</si>
  <si>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</si>
  <si>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</si>
  <si>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</si>
  <si>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</si>
  <si>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</si>
  <si>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</si>
  <si>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</si>
  <si>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</si>
  <si>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</si>
  <si>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</si>
  <si>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</si>
  <si>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</si>
  <si>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</si>
  <si>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</si>
  <si>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</si>
  <si>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</si>
  <si>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</si>
  <si>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</si>
  <si>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</si>
  <si>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</si>
  <si>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</si>
  <si>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</si>
  <si>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</si>
  <si>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</si>
  <si>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</si>
  <si>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</si>
  <si>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</si>
  <si>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</si>
  <si>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</si>
  <si>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</si>
  <si>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</si>
  <si>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</si>
  <si>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</si>
  <si>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</si>
  <si>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</si>
  <si>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</si>
  <si>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</si>
  <si>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</si>
  <si>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</si>
  <si>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</si>
  <si>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</si>
  <si>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</si>
  <si>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</si>
  <si>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</si>
  <si>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</si>
  <si>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</si>
  <si>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</si>
  <si>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</si>
  <si>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</si>
  <si>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</si>
  <si>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</si>
  <si>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</si>
  <si>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</si>
  <si>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</si>
  <si>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</si>
  <si>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</si>
  <si>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</si>
  <si>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</si>
  <si>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</si>
  <si>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</si>
  <si>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</si>
  <si>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</si>
  <si>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</si>
  <si>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</si>
  <si>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</si>
  <si>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</si>
  <si>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</si>
  <si>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</si>
  <si>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</si>
  <si>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</si>
  <si>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</si>
  <si>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</si>
  <si>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</si>
  <si>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</si>
  <si>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</si>
  <si>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</si>
  <si>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</si>
  <si>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</si>
  <si>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</si>
  <si>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</si>
  <si>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</si>
  <si>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</si>
  <si>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</si>
  <si>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</si>
  <si>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</si>
  <si>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</si>
  <si>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</si>
  <si>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</si>
  <si>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</si>
  <si>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</si>
  <si>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</si>
  <si>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</si>
  <si>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</si>
  <si>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</si>
  <si>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</si>
  <si>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</si>
  <si>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</si>
  <si>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</si>
  <si>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</si>
  <si>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</si>
  <si>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</si>
  <si>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</si>
  <si>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</si>
  <si>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</si>
  <si>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</si>
  <si>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</si>
  <si>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</si>
  <si>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</si>
  <si>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</si>
  <si>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</si>
  <si>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</si>
  <si>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</si>
  <si>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</si>
  <si>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</si>
  <si>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</si>
  <si>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</si>
  <si>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</si>
  <si>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</si>
  <si>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</si>
  <si>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</si>
  <si>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</si>
  <si>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</si>
  <si>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</si>
  <si>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</si>
  <si>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</si>
  <si>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</si>
  <si>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</si>
  <si>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</si>
  <si>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</si>
  <si>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</si>
  <si>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</si>
  <si>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</si>
  <si>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</si>
  <si>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</si>
  <si>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</si>
  <si>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</si>
  <si>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</si>
  <si>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</si>
  <si>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</si>
  <si>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</si>
  <si>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</si>
  <si>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</si>
  <si>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</si>
  <si>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</si>
  <si>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</si>
  <si>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</si>
  <si>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</si>
  <si>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</si>
  <si>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</si>
  <si>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</si>
  <si>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</si>
  <si>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</si>
  <si>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</si>
  <si>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</si>
  <si>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</si>
  <si>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</si>
  <si>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</si>
  <si>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</si>
  <si>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</si>
  <si>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</si>
  <si>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</si>
  <si>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</si>
  <si>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</si>
  <si>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</si>
  <si>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</si>
  <si>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</si>
  <si>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</si>
  <si>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</si>
  <si>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</si>
  <si>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</si>
  <si>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</si>
  <si>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</si>
  <si>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</si>
  <si>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</si>
  <si>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</si>
  <si>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</si>
  <si>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</si>
  <si>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</si>
  <si>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</si>
  <si>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</si>
  <si>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</si>
  <si>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</si>
  <si>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</si>
  <si>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</si>
  <si>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</si>
  <si>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</si>
  <si>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</si>
  <si>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</si>
  <si>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</si>
  <si>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</si>
  <si>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</si>
  <si>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</si>
  <si>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</si>
  <si>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</si>
  <si>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</si>
  <si>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</si>
  <si>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</si>
  <si>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</si>
  <si>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</si>
  <si>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</si>
  <si>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</si>
  <si>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</si>
  <si>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</si>
  <si>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</si>
  <si>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</si>
  <si>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</si>
  <si>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</si>
  <si>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</si>
  <si>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</si>
  <si>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</si>
  <si>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</si>
  <si>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</si>
  <si>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</si>
  <si>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</si>
  <si>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</si>
  <si>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</si>
  <si>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</si>
  <si>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</si>
  <si>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</si>
  <si>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</si>
  <si>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</si>
  <si>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</si>
  <si>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</si>
  <si>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</si>
  <si>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</si>
  <si>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</si>
  <si>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</si>
  <si>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</si>
  <si>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</si>
  <si>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</si>
  <si>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</si>
  <si>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</si>
  <si>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</si>
  <si>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</si>
  <si>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</si>
  <si>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</si>
  <si>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</si>
  <si>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</si>
  <si>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</si>
  <si>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</si>
  <si>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</si>
  <si>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</si>
  <si>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</si>
  <si>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</si>
  <si>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</si>
  <si>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</si>
  <si>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</si>
  <si>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</si>
  <si>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</si>
  <si>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</si>
  <si>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</si>
  <si>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</si>
  <si>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</si>
  <si>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</si>
  <si>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</si>
  <si>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</si>
  <si>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</si>
  <si>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</si>
  <si>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</si>
  <si>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</si>
  <si>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</si>
  <si>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</si>
  <si>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</si>
  <si>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</si>
  <si>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</si>
  <si>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</si>
  <si>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</si>
  <si>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</si>
  <si>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</si>
  <si>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</si>
  <si>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</si>
  <si>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</si>
  <si>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</si>
  <si>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</si>
  <si>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</si>
  <si>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</si>
  <si>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</si>
  <si>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</si>
  <si>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</si>
  <si>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</si>
  <si>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</si>
  <si>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</si>
  <si>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</si>
  <si>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</si>
  <si>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</si>
  <si>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</si>
  <si>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</si>
  <si>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</si>
  <si>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</si>
  <si>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</si>
  <si>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</si>
  <si>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</si>
  <si>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</si>
  <si>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</si>
  <si>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</si>
  <si>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</si>
  <si>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</si>
  <si>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</si>
  <si>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</si>
  <si>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</si>
  <si>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</si>
  <si>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</si>
  <si>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</si>
  <si>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</si>
  <si>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</si>
  <si>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</si>
  <si>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</si>
  <si>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</si>
  <si>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</si>
  <si>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</si>
  <si>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</si>
  <si>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</si>
  <si>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</si>
  <si>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</si>
  <si>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</si>
  <si>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</si>
  <si>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</si>
  <si>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</si>
  <si>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</si>
  <si>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</si>
  <si>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</si>
  <si>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</si>
  <si>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</si>
  <si>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</si>
  <si>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</si>
  <si>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</si>
  <si>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</si>
  <si>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</si>
  <si>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</si>
  <si>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</si>
  <si>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</si>
  <si>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</si>
  <si>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</si>
  <si>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</si>
  <si>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</si>
  <si>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</si>
  <si>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</si>
  <si>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</si>
  <si>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</si>
  <si>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</si>
  <si>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</si>
  <si>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</si>
  <si>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</si>
  <si>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</si>
  <si>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</si>
  <si>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</si>
  <si>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</si>
  <si>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</si>
  <si>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</si>
  <si>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</si>
  <si>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</si>
  <si>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</si>
  <si>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</si>
  <si>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</si>
  <si>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</si>
  <si>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</si>
  <si>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</si>
  <si>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</si>
  <si>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</si>
  <si>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</si>
  <si>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</si>
  <si>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</si>
  <si>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</si>
  <si>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</si>
  <si>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</si>
  <si>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</si>
  <si>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</si>
  <si>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</si>
  <si>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</si>
  <si>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</si>
  <si>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</si>
  <si>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</si>
  <si>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</si>
  <si>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</si>
  <si>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</si>
  <si>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</si>
  <si>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</si>
  <si>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</si>
  <si>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</si>
  <si>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</si>
  <si>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</si>
  <si>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</si>
  <si>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</si>
  <si>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</si>
  <si>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</si>
  <si>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</si>
  <si>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</si>
  <si>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</si>
  <si>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</si>
  <si>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</si>
  <si>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</si>
  <si>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</si>
  <si>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</si>
  <si>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</si>
  <si>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</si>
  <si>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</si>
  <si>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</si>
  <si>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</si>
  <si>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</si>
  <si>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</si>
  <si>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</si>
  <si>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</si>
  <si>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</si>
  <si>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</si>
  <si>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</si>
  <si>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</si>
  <si>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</si>
  <si>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</si>
  <si>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</si>
  <si>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</si>
  <si>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</si>
  <si>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</si>
  <si>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</si>
  <si>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</si>
  <si>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</si>
  <si>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</si>
  <si>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</si>
  <si>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</si>
  <si>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</si>
  <si>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</si>
  <si>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</si>
  <si>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</si>
  <si>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</si>
  <si>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</si>
  <si>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</si>
  <si>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</si>
  <si>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</si>
  <si>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</si>
  <si>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</si>
  <si>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</si>
  <si>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</si>
  <si>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</si>
  <si>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</si>
  <si>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</si>
  <si>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</si>
  <si>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</si>
  <si>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</si>
  <si>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</si>
  <si>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</si>
  <si>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</si>
  <si>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</si>
  <si>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</si>
  <si>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</si>
  <si>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</si>
  <si>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</si>
  <si>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</si>
  <si>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</si>
  <si>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</si>
  <si>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</si>
  <si>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</si>
  <si>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</si>
  <si>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</si>
  <si>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</si>
  <si>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</si>
  <si>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</si>
  <si>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</si>
  <si>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</si>
  <si>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</si>
  <si>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</si>
  <si>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</si>
  <si>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</si>
  <si>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</si>
  <si>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</si>
  <si>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</si>
  <si>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</si>
  <si>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</si>
  <si>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</si>
  <si>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</si>
  <si>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</si>
  <si>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</si>
  <si>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</si>
  <si>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</si>
  <si>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</si>
  <si>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</si>
  <si>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</si>
  <si>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</si>
  <si>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</si>
  <si>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</si>
  <si>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</si>
  <si>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</si>
  <si>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</si>
  <si>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</si>
  <si>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</si>
  <si>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</si>
  <si>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</si>
  <si>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</si>
  <si>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</si>
  <si>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</si>
  <si>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</si>
  <si>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</si>
  <si>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</si>
  <si>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</si>
  <si>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</si>
  <si>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</si>
  <si>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</si>
  <si>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</si>
  <si>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</si>
  <si>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</si>
  <si>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</si>
  <si>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</si>
  <si>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</si>
  <si>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</si>
  <si>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</si>
  <si>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</si>
  <si>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</si>
  <si>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</si>
  <si>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</si>
  <si>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</si>
  <si>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</si>
  <si>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</si>
  <si>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</si>
  <si>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</si>
  <si>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</si>
  <si>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</si>
  <si>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</si>
  <si>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</si>
  <si>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</si>
  <si>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</si>
  <si>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</si>
  <si>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</si>
  <si>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</si>
  <si>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</si>
  <si>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</si>
  <si>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</si>
  <si>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</si>
  <si>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</si>
  <si>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</si>
  <si>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</si>
  <si>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</si>
  <si>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</si>
  <si>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</si>
  <si>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</si>
  <si>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</si>
  <si>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</si>
  <si>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</si>
  <si>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</si>
  <si>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</si>
  <si>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</si>
  <si>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</si>
  <si>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</si>
  <si>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</si>
  <si>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</si>
  <si>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</si>
  <si>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</si>
  <si>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</si>
  <si>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</si>
  <si>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</si>
  <si>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</si>
  <si>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</si>
  <si>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</si>
  <si>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</si>
  <si>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</si>
  <si>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</si>
  <si>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</si>
  <si>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</si>
  <si>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</si>
  <si>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</si>
  <si>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</si>
  <si>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</si>
  <si>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</si>
  <si>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</si>
  <si>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</si>
  <si>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</si>
  <si>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</si>
  <si>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</si>
  <si>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</si>
  <si>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</si>
  <si>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</si>
  <si>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</si>
  <si>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</si>
  <si>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</si>
  <si>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</si>
  <si>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</si>
  <si>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</si>
  <si>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</si>
  <si>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</si>
  <si>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</si>
  <si>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</si>
  <si>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</si>
  <si>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</si>
  <si>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</si>
  <si>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</si>
  <si>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</si>
  <si>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</si>
  <si>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</si>
  <si>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</si>
  <si>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</si>
  <si>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</si>
  <si>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</si>
  <si>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</si>
  <si>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</si>
  <si>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</si>
  <si>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</si>
  <si>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</si>
  <si>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</si>
  <si>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</si>
  <si>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</si>
  <si>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</si>
  <si>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</si>
  <si>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</si>
  <si>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</si>
  <si>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</si>
  <si>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</si>
  <si>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</si>
  <si>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</si>
  <si>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</si>
  <si>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</si>
  <si>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</si>
  <si>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</si>
  <si>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</si>
  <si>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</si>
  <si>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</si>
  <si>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</si>
  <si>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</si>
  <si>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</si>
  <si>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</si>
  <si>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</si>
  <si>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</si>
  <si>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</si>
  <si>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</si>
  <si>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</si>
  <si>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</si>
  <si>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</si>
  <si>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</si>
  <si>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</si>
  <si>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</si>
  <si>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</si>
  <si>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</si>
  <si>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</si>
  <si>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</si>
  <si>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</si>
  <si>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</si>
  <si>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</si>
  <si>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</si>
  <si>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</si>
  <si>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</si>
  <si>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</si>
  <si>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</si>
  <si>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</si>
  <si>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</si>
  <si>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</si>
  <si>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</si>
  <si>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</si>
  <si>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</si>
  <si>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</si>
  <si>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</si>
  <si>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</si>
  <si>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</si>
  <si>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</si>
  <si>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</si>
  <si>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</si>
  <si>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</si>
  <si>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</si>
  <si>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</si>
  <si>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</si>
  <si>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</si>
  <si>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</si>
  <si>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</si>
  <si>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</si>
  <si>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</si>
  <si>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</si>
  <si>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</si>
  <si>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</si>
  <si>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</si>
  <si>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</si>
  <si>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</si>
  <si>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</si>
  <si>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</si>
  <si>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</si>
  <si>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</si>
  <si>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</si>
  <si>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</si>
  <si>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</si>
  <si>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</si>
  <si>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</si>
  <si>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</si>
  <si>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</si>
  <si>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</si>
  <si>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</si>
  <si>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</si>
  <si>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</si>
  <si>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</si>
  <si>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</si>
  <si>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</si>
  <si>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</si>
  <si>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</si>
  <si>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</si>
  <si>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</si>
  <si>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</si>
  <si>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</si>
  <si>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</si>
  <si>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</si>
  <si>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</si>
  <si>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</si>
  <si>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</si>
  <si>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</si>
  <si>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</si>
  <si>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</si>
  <si>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</si>
  <si>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</si>
  <si>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</si>
  <si>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</si>
  <si>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</si>
  <si>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</si>
  <si>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</si>
  <si>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</si>
  <si>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</si>
  <si>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</si>
  <si>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</si>
  <si>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</si>
  <si>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</si>
  <si>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</si>
  <si>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</si>
  <si>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</si>
  <si>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</si>
  <si>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</si>
  <si>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</si>
  <si>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</si>
  <si>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</si>
  <si>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</si>
  <si>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</si>
  <si>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</si>
  <si>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</si>
  <si>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</si>
  <si>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</si>
  <si>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</si>
  <si>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</si>
  <si>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</si>
  <si>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</si>
  <si>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</si>
  <si>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</si>
  <si>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</si>
  <si>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</si>
  <si>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</si>
  <si>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</si>
  <si>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</si>
  <si>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</si>
  <si>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</si>
  <si>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</si>
  <si>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</si>
  <si>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</si>
  <si>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</si>
  <si>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</si>
  <si>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</si>
  <si>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</si>
  <si>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</si>
  <si>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</si>
  <si>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</si>
  <si>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</si>
  <si>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</si>
  <si>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</si>
  <si>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</si>
  <si>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</si>
  <si>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</si>
  <si>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</si>
  <si>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</si>
  <si>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</si>
  <si>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</si>
  <si>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</si>
  <si>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</si>
  <si>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</si>
  <si>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</si>
  <si>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</si>
  <si>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</si>
  <si>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</si>
  <si>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</si>
  <si>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</si>
  <si>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</si>
  <si>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</si>
  <si>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</si>
  <si>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</si>
  <si>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</si>
  <si>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</si>
  <si>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</si>
  <si>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</si>
  <si>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</si>
  <si>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</si>
  <si>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</si>
  <si>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</si>
  <si>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</si>
  <si>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</si>
  <si>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</si>
  <si>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</si>
  <si>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</si>
  <si>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</si>
  <si>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</si>
  <si>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</si>
  <si>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</si>
  <si>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</si>
  <si>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</si>
  <si>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</si>
  <si>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</si>
  <si>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</si>
  <si>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</si>
  <si>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</si>
  <si>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</si>
  <si>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</si>
  <si>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</si>
  <si>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</si>
  <si>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</si>
  <si>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</si>
  <si>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</si>
  <si>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</si>
  <si>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</si>
  <si>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</si>
  <si>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Unsuccessful</t>
  </si>
  <si>
    <t>Q1</t>
  </si>
  <si>
    <t>Mean</t>
  </si>
  <si>
    <t>Q3</t>
  </si>
  <si>
    <t>IQR</t>
  </si>
  <si>
    <t>Upper</t>
  </si>
  <si>
    <t>Lower</t>
  </si>
  <si>
    <t>Backers Count</t>
  </si>
  <si>
    <t>Median</t>
  </si>
  <si>
    <t>Minimum</t>
  </si>
  <si>
    <t>Maximum</t>
  </si>
  <si>
    <t>Variance</t>
  </si>
  <si>
    <t>Standard Deviation</t>
  </si>
  <si>
    <t>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</si>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</sst>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2" applyNumberFormat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Border="1"/>
    <xf numFmtId="0" fontId="1" fillId="0" borderId="4" xfId="0" applyFont="1" applyBorder="1"/>
    <xf numFmtId="0" fontId="1" fillId="0" borderId="5" xfId="0" applyFont="1" applyBorder="1"/>
    <xf numFmtId="0" fontId="0" fillId="0" borderId="6" xfId="0" applyBorder="1"/>
    <xf numFmtId="2" fontId="0" fillId="0" borderId="7" xfId="0" applyNumberFormat="1" applyBorder="1"/>
    <xf numFmtId="0" fontId="0" fillId="0" borderId="8" xfId="0" applyBorder="1"/>
    <xf numFmtId="2" fontId="0" fillId="0" borderId="9" xfId="0" applyNumberFormat="1" applyBorder="1"/>
    <xf numFmtId="0" fontId="0" fillId="0" borderId="10" xfId="0" applyBorder="1"/>
    <xf numFmtId="2" fontId="0" fillId="0" borderId="1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Excel.xlsx]OutcomePerCategory!OutcomePerCategory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OutcomePerCategory!$B$3:$B$4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OutcomePerCategory!$B$5:$B$14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2-C841-9078-49992162E5EC}"/>
            </c:ext>
          </c:extLst>
        </c:ser>
        <c:ser>
          <c:idx val="1"/>
          <c:order val="1"/>
          <c:tx>
            <c:strRef>
              <c:f>OutcomePerCategory!$C$3:$C$4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OutcomePerCategory!$C$5:$C$14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2-C841-9078-49992162E5EC}"/>
            </c:ext>
          </c:extLst>
        </c:ser>
        <c:ser>
          <c:idx val="2"/>
          <c:order val="2"/>
          <c:tx>
            <c:strRef>
              <c:f>OutcomePerCategory!$D$3:$D$4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OutcomePerCategory!$D$5:$D$14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52-C841-9078-49992162E5EC}"/>
            </c:ext>
          </c:extLst>
        </c:ser>
        <c:ser>
          <c:idx val="3"/>
          <c:order val="3"/>
          <c:tx>
            <c:strRef>
              <c:f>OutcomePerCategory!$E$3:$E$4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OutcomePerCategory!$E$5:$E$14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52-C841-9078-49992162E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1399519"/>
        <c:axId val="1152296287"/>
      </c:barChart>
      <c:catAx>
        <c:axId val="113139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296287"/>
        <c:crosses val="autoZero"/>
        <c:auto val="1"/>
        <c:lblAlgn val="ctr"/>
        <c:lblOffset val="100"/>
        <c:noMultiLvlLbl val="0"/>
      </c:catAx>
      <c:valAx>
        <c:axId val="11522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39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Excel.xlsx]OutcomePerSub!OutcomePerSub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OutcomePerSub!$B$4:$B$5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OutcomePerSub!$A$6:$A$47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OutcomePerSub!$B$6:$B$47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4-884C-A6B5-D8A95E8E2265}"/>
            </c:ext>
          </c:extLst>
        </c:ser>
        <c:ser>
          <c:idx val="1"/>
          <c:order val="1"/>
          <c:tx>
            <c:strRef>
              <c:f>OutcomePerSub!$C$4:$C$5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OutcomePerSub!$A$6:$A$47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OutcomePerSub!$C$6:$C$47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1A-8948-A790-D52511B58940}"/>
            </c:ext>
          </c:extLst>
        </c:ser>
        <c:ser>
          <c:idx val="2"/>
          <c:order val="2"/>
          <c:tx>
            <c:strRef>
              <c:f>OutcomePerSub!$D$4:$D$5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OutcomePerSub!$A$6:$A$47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OutcomePerSub!$D$6:$D$47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1A-8948-A790-D52511B58940}"/>
            </c:ext>
          </c:extLst>
        </c:ser>
        <c:ser>
          <c:idx val="3"/>
          <c:order val="3"/>
          <c:tx>
            <c:strRef>
              <c:f>OutcomePerSub!$E$4:$E$5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OutcomePerSub!$A$6:$A$47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OutcomePerSub!$E$6:$E$47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1A-8948-A790-D52511B58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202192"/>
        <c:axId val="797836384"/>
      </c:barChart>
      <c:catAx>
        <c:axId val="79720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836384"/>
        <c:crosses val="autoZero"/>
        <c:auto val="1"/>
        <c:lblAlgn val="ctr"/>
        <c:lblOffset val="100"/>
        <c:noMultiLvlLbl val="0"/>
      </c:catAx>
      <c:valAx>
        <c:axId val="79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0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Excel.xlsx]OutcomeByLaunchDate!PivotTable1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Date for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OutcomeByLaunchDate!$A$6:$A$18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4-9E43-AF51-820824DDA94C}"/>
            </c:ext>
          </c:extLst>
        </c:ser>
        <c:ser>
          <c:idx val="1"/>
          <c:order val="1"/>
          <c:tx>
            <c:strRef>
              <c:f>OutcomeByLaunchDate!$C$4:$C$5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OutcomeByLaunchDate!$A$6:$A$18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31-AF44-B234-7AB1569DC4A8}"/>
            </c:ext>
          </c:extLst>
        </c:ser>
        <c:ser>
          <c:idx val="2"/>
          <c:order val="2"/>
          <c:tx>
            <c:strRef>
              <c:f>OutcomeByLaunchDate!$D$4:$D$5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31-AF44-B234-7AB1569DC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80032"/>
        <c:axId val="741931520"/>
      </c:lineChart>
      <c:catAx>
        <c:axId val="744480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 for Theater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31520"/>
        <c:crosses val="autoZero"/>
        <c:auto val="1"/>
        <c:lblAlgn val="ctr"/>
        <c:lblOffset val="100"/>
        <c:noMultiLvlLbl val="0"/>
      </c:catAx>
      <c:valAx>
        <c:axId val="7419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8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Bonus_OutcomePerGoal!$F$1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Bonus_OutcomePerGoal!$A$2:$A$13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Bonus_OutcomePerGoal!$F$2:$F$13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8A-8A48-8FBA-F93FFDA6F7AB}"/>
            </c:ext>
          </c:extLst>
        </c:ser>
        <c:ser>
          <c:idx val="5"/>
          <c:order val="1"/>
          <c:tx>
            <c:strRef>
              <c:f>Bonus_OutcomePerGoal!$G$1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Bonus_OutcomePerGoal!$A$2:$A$13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Bonus_OutcomePerGoal!$G$2:$G$13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8A-8A48-8FBA-F93FFDA6F7AB}"/>
            </c:ext>
          </c:extLst>
        </c:ser>
        <c:ser>
          <c:idx val="6"/>
          <c:order val="2"/>
          <c:tx>
            <c:strRef>
              <c:f>Bonus_OutcomePerGoal!$H$1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Bonus_OutcomePerGoal!$A$2:$A$13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Bonus_OutcomePerGoal!$H$2:$H$13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A-8A48-8FBA-F93FFDA6F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60576"/>
        <c:axId val="170242896"/>
      </c:lineChart>
      <c:catAx>
        <c:axId val="17016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42896"/>
        <c:crosses val="autoZero"/>
        <c:auto val="1"/>
        <c:lblAlgn val="ctr"/>
        <c:lblOffset val="100"/>
        <c:noMultiLvlLbl val="0"/>
      </c:catAx>
      <c:valAx>
        <c:axId val="170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Outcome Backers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Outcome Backers Count</a:t>
          </a:r>
        </a:p>
      </cx:txPr>
    </cx:title>
    <cx:plotArea>
      <cx:plotAreaRegion>
        <cx:series layoutId="boxWhisker" uniqueId="{999B1D93-A1BC-3242-8690-C4360D86B39C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Unsuccesful Backers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Unsuccesful Backers Count</a:t>
          </a:r>
        </a:p>
      </cx:txPr>
    </cx:title>
    <cx:plotArea>
      <cx:plotAreaRegion>
        <cx:series layoutId="boxWhisker" uniqueId="{D22EB84D-68D4-3D4B-990B-ED74734AC7B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76200</xdr:rowOff>
    </xdr:from>
    <xdr:to>
      <xdr:col>18</xdr:col>
      <xdr:colOff>279400</xdr:colOff>
      <xdr:row>23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C089C1-1925-8744-B476-FCF791299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10</xdr:row>
      <xdr:rowOff>133350</xdr:rowOff>
    </xdr:from>
    <xdr:to>
      <xdr:col>18</xdr:col>
      <xdr:colOff>76200</xdr:colOff>
      <xdr:row>47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496F-8172-DD49-8DED-82E623A41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0</xdr:row>
      <xdr:rowOff>133350</xdr:rowOff>
    </xdr:from>
    <xdr:to>
      <xdr:col>13</xdr:col>
      <xdr:colOff>317500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2D962-F5D6-8542-B00F-D1439AEAB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13</xdr:row>
      <xdr:rowOff>107950</xdr:rowOff>
    </xdr:from>
    <xdr:to>
      <xdr:col>7</xdr:col>
      <xdr:colOff>1054100</xdr:colOff>
      <xdr:row>36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CBC0C-9C43-C64E-979B-FC15B5724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13</xdr:col>
      <xdr:colOff>723900</xdr:colOff>
      <xdr:row>44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54D95F-88BE-7C4C-8F90-E33B392073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7100" y="3086100"/>
              <a:ext cx="6540500" cy="546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139700</xdr:colOff>
      <xdr:row>16</xdr:row>
      <xdr:rowOff>0</xdr:rowOff>
    </xdr:from>
    <xdr:to>
      <xdr:col>22</xdr:col>
      <xdr:colOff>215900</xdr:colOff>
      <xdr:row>44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4482189-B4EB-A642-B07D-48586AB18A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18900" y="3086100"/>
              <a:ext cx="6680200" cy="5422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MichMac/Desktop/DataVisBC/StarterBookHome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2">
          <cell r="C2">
            <v>1</v>
          </cell>
          <cell r="G2">
            <v>0</v>
          </cell>
        </row>
        <row r="3">
          <cell r="C3">
            <v>1</v>
          </cell>
          <cell r="G3">
            <v>0</v>
          </cell>
        </row>
        <row r="4">
          <cell r="C4">
            <v>1</v>
          </cell>
          <cell r="G4">
            <v>0</v>
          </cell>
        </row>
        <row r="5">
          <cell r="C5">
            <v>2</v>
          </cell>
          <cell r="G5">
            <v>0</v>
          </cell>
        </row>
        <row r="6">
          <cell r="C6">
            <v>3</v>
          </cell>
          <cell r="G6">
            <v>0</v>
          </cell>
        </row>
        <row r="7">
          <cell r="C7">
            <v>3</v>
          </cell>
          <cell r="G7">
            <v>0</v>
          </cell>
        </row>
        <row r="8">
          <cell r="C8">
            <v>3</v>
          </cell>
          <cell r="G8">
            <v>0</v>
          </cell>
        </row>
        <row r="9">
          <cell r="C9">
            <v>3</v>
          </cell>
          <cell r="G9">
            <v>0</v>
          </cell>
        </row>
        <row r="10">
          <cell r="C10">
            <v>3</v>
          </cell>
          <cell r="G10">
            <v>0</v>
          </cell>
        </row>
        <row r="11">
          <cell r="C11">
            <v>3</v>
          </cell>
          <cell r="G11">
            <v>0</v>
          </cell>
        </row>
        <row r="12">
          <cell r="C12">
            <v>3</v>
          </cell>
          <cell r="G12">
            <v>0</v>
          </cell>
        </row>
        <row r="13">
          <cell r="C13">
            <v>3</v>
          </cell>
          <cell r="G13">
            <v>0</v>
          </cell>
        </row>
        <row r="14">
          <cell r="C14">
            <v>3</v>
          </cell>
          <cell r="G14">
            <v>0</v>
          </cell>
        </row>
        <row r="15">
          <cell r="C15">
            <v>3</v>
          </cell>
          <cell r="G15">
            <v>0</v>
          </cell>
        </row>
        <row r="16">
          <cell r="C16">
            <v>4</v>
          </cell>
          <cell r="G16">
            <v>0</v>
          </cell>
        </row>
        <row r="17">
          <cell r="C17">
            <v>4</v>
          </cell>
          <cell r="G17">
            <v>0</v>
          </cell>
        </row>
        <row r="18">
          <cell r="C18">
            <v>4</v>
          </cell>
          <cell r="G18">
            <v>0</v>
          </cell>
        </row>
        <row r="19">
          <cell r="C19">
            <v>4</v>
          </cell>
          <cell r="G19">
            <v>0</v>
          </cell>
        </row>
        <row r="20">
          <cell r="C20">
            <v>4</v>
          </cell>
          <cell r="G20">
            <v>0</v>
          </cell>
        </row>
        <row r="21">
          <cell r="C21">
            <v>5</v>
          </cell>
          <cell r="G21">
            <v>0</v>
          </cell>
        </row>
        <row r="22">
          <cell r="C22">
            <v>5</v>
          </cell>
          <cell r="G22">
            <v>0</v>
          </cell>
        </row>
        <row r="23">
          <cell r="C23">
            <v>5</v>
          </cell>
          <cell r="G23">
            <v>0</v>
          </cell>
        </row>
        <row r="24">
          <cell r="C24">
            <v>6</v>
          </cell>
          <cell r="G24">
            <v>0</v>
          </cell>
        </row>
        <row r="25">
          <cell r="C25">
            <v>6</v>
          </cell>
          <cell r="G25">
            <v>0</v>
          </cell>
        </row>
        <row r="26">
          <cell r="C26">
            <v>6</v>
          </cell>
          <cell r="G26">
            <v>0</v>
          </cell>
        </row>
        <row r="27">
          <cell r="C27">
            <v>6</v>
          </cell>
          <cell r="G27">
            <v>0</v>
          </cell>
        </row>
        <row r="28">
          <cell r="C28">
            <v>6</v>
          </cell>
          <cell r="G28">
            <v>0</v>
          </cell>
        </row>
        <row r="29">
          <cell r="C29">
            <v>7</v>
          </cell>
          <cell r="G29">
            <v>0</v>
          </cell>
        </row>
        <row r="30">
          <cell r="C30">
            <v>7</v>
          </cell>
          <cell r="G30">
            <v>0</v>
          </cell>
        </row>
        <row r="31">
          <cell r="C31">
            <v>7</v>
          </cell>
          <cell r="G31">
            <v>0</v>
          </cell>
        </row>
        <row r="32">
          <cell r="C32">
            <v>7</v>
          </cell>
          <cell r="G32">
            <v>0</v>
          </cell>
        </row>
        <row r="33">
          <cell r="C33">
            <v>7</v>
          </cell>
          <cell r="G33">
            <v>0</v>
          </cell>
        </row>
        <row r="34">
          <cell r="C34">
            <v>7</v>
          </cell>
          <cell r="G34">
            <v>0</v>
          </cell>
        </row>
        <row r="35">
          <cell r="C35">
            <v>7</v>
          </cell>
          <cell r="G35">
            <v>0</v>
          </cell>
        </row>
        <row r="36">
          <cell r="C36">
            <v>7</v>
          </cell>
          <cell r="G36">
            <v>0</v>
          </cell>
        </row>
        <row r="37">
          <cell r="C37">
            <v>7</v>
          </cell>
          <cell r="G37">
            <v>0</v>
          </cell>
        </row>
        <row r="38">
          <cell r="C38">
            <v>7</v>
          </cell>
          <cell r="G38">
            <v>0</v>
          </cell>
        </row>
        <row r="39">
          <cell r="C39">
            <v>8</v>
          </cell>
          <cell r="G39">
            <v>0</v>
          </cell>
        </row>
        <row r="40">
          <cell r="C40">
            <v>8</v>
          </cell>
          <cell r="G40">
            <v>0</v>
          </cell>
        </row>
        <row r="41">
          <cell r="C41">
            <v>8</v>
          </cell>
          <cell r="G41">
            <v>0</v>
          </cell>
        </row>
        <row r="42">
          <cell r="C42">
            <v>8</v>
          </cell>
          <cell r="G42">
            <v>0</v>
          </cell>
        </row>
        <row r="43">
          <cell r="C43">
            <v>8</v>
          </cell>
          <cell r="G43">
            <v>0</v>
          </cell>
        </row>
        <row r="44">
          <cell r="C44">
            <v>8</v>
          </cell>
          <cell r="G44">
            <v>0</v>
          </cell>
        </row>
        <row r="45">
          <cell r="C45">
            <v>8</v>
          </cell>
          <cell r="G45">
            <v>0</v>
          </cell>
        </row>
        <row r="46">
          <cell r="C46">
            <v>8</v>
          </cell>
          <cell r="G46">
            <v>0</v>
          </cell>
        </row>
        <row r="47">
          <cell r="C47">
            <v>8</v>
          </cell>
          <cell r="G47">
            <v>0</v>
          </cell>
        </row>
        <row r="48">
          <cell r="C48">
            <v>8</v>
          </cell>
          <cell r="G48">
            <v>0</v>
          </cell>
        </row>
        <row r="49">
          <cell r="C49">
            <v>8</v>
          </cell>
          <cell r="G49">
            <v>0</v>
          </cell>
        </row>
        <row r="50">
          <cell r="C50">
            <v>8</v>
          </cell>
          <cell r="G50">
            <v>0</v>
          </cell>
        </row>
        <row r="51">
          <cell r="C51">
            <v>8</v>
          </cell>
          <cell r="G51">
            <v>0</v>
          </cell>
        </row>
        <row r="52">
          <cell r="C52">
            <v>8</v>
          </cell>
          <cell r="G52">
            <v>0</v>
          </cell>
        </row>
        <row r="53">
          <cell r="C53">
            <v>8</v>
          </cell>
          <cell r="G53">
            <v>0</v>
          </cell>
        </row>
        <row r="54">
          <cell r="C54">
            <v>9</v>
          </cell>
          <cell r="G54">
            <v>0</v>
          </cell>
        </row>
        <row r="55">
          <cell r="C55">
            <v>9</v>
          </cell>
          <cell r="G55">
            <v>0</v>
          </cell>
        </row>
        <row r="56">
          <cell r="C56">
            <v>9</v>
          </cell>
          <cell r="G56">
            <v>0</v>
          </cell>
        </row>
        <row r="57">
          <cell r="C57">
            <v>9</v>
          </cell>
          <cell r="G57">
            <v>0</v>
          </cell>
        </row>
        <row r="58">
          <cell r="C58">
            <v>9</v>
          </cell>
          <cell r="G58">
            <v>0</v>
          </cell>
        </row>
        <row r="59">
          <cell r="C59">
            <v>9</v>
          </cell>
          <cell r="G59">
            <v>0</v>
          </cell>
        </row>
        <row r="60">
          <cell r="C60">
            <v>9</v>
          </cell>
          <cell r="G60">
            <v>0</v>
          </cell>
        </row>
        <row r="61">
          <cell r="C61">
            <v>9</v>
          </cell>
          <cell r="G61">
            <v>0</v>
          </cell>
        </row>
        <row r="62">
          <cell r="C62">
            <v>9</v>
          </cell>
          <cell r="G62">
            <v>0</v>
          </cell>
        </row>
        <row r="63">
          <cell r="C63">
            <v>9</v>
          </cell>
          <cell r="G63">
            <v>0</v>
          </cell>
        </row>
        <row r="64">
          <cell r="C64">
            <v>9</v>
          </cell>
          <cell r="G64">
            <v>0</v>
          </cell>
        </row>
        <row r="65">
          <cell r="C65">
            <v>9</v>
          </cell>
          <cell r="G65">
            <v>0</v>
          </cell>
        </row>
        <row r="66">
          <cell r="C66">
            <v>9</v>
          </cell>
          <cell r="G66">
            <v>0</v>
          </cell>
        </row>
        <row r="67">
          <cell r="C67">
            <v>9</v>
          </cell>
          <cell r="G67">
            <v>0</v>
          </cell>
        </row>
        <row r="68">
          <cell r="C68">
            <v>9</v>
          </cell>
          <cell r="G68">
            <v>0</v>
          </cell>
        </row>
        <row r="69">
          <cell r="C69">
            <v>9</v>
          </cell>
          <cell r="G69">
            <v>0</v>
          </cell>
        </row>
        <row r="70">
          <cell r="C70">
            <v>10</v>
          </cell>
          <cell r="G70">
            <v>0</v>
          </cell>
        </row>
        <row r="71">
          <cell r="C71">
            <v>10</v>
          </cell>
          <cell r="G71">
            <v>0</v>
          </cell>
        </row>
        <row r="72">
          <cell r="C72">
            <v>10</v>
          </cell>
          <cell r="G72">
            <v>0</v>
          </cell>
        </row>
        <row r="73">
          <cell r="C73">
            <v>10</v>
          </cell>
          <cell r="G73">
            <v>0</v>
          </cell>
        </row>
        <row r="74">
          <cell r="C74">
            <v>10</v>
          </cell>
          <cell r="G74">
            <v>0</v>
          </cell>
        </row>
        <row r="75">
          <cell r="C75">
            <v>10</v>
          </cell>
          <cell r="G75">
            <v>0</v>
          </cell>
        </row>
        <row r="76">
          <cell r="C76">
            <v>10</v>
          </cell>
          <cell r="G76">
            <v>0</v>
          </cell>
        </row>
        <row r="77">
          <cell r="C77">
            <v>10</v>
          </cell>
          <cell r="G77">
            <v>0</v>
          </cell>
        </row>
        <row r="78">
          <cell r="C78">
            <v>10</v>
          </cell>
          <cell r="G78">
            <v>0</v>
          </cell>
        </row>
        <row r="79">
          <cell r="C79">
            <v>10</v>
          </cell>
          <cell r="G79">
            <v>0</v>
          </cell>
        </row>
        <row r="80">
          <cell r="C80">
            <v>10</v>
          </cell>
          <cell r="G80">
            <v>0</v>
          </cell>
        </row>
        <row r="81">
          <cell r="C81">
            <v>10</v>
          </cell>
          <cell r="G81">
            <v>0</v>
          </cell>
        </row>
        <row r="82">
          <cell r="C82">
            <v>10</v>
          </cell>
          <cell r="G82">
            <v>0</v>
          </cell>
        </row>
        <row r="83">
          <cell r="C83">
            <v>10</v>
          </cell>
          <cell r="G83">
            <v>0</v>
          </cell>
        </row>
        <row r="84">
          <cell r="C84">
            <v>10</v>
          </cell>
          <cell r="G84">
            <v>0</v>
          </cell>
        </row>
        <row r="85">
          <cell r="C85">
            <v>11</v>
          </cell>
          <cell r="G85">
            <v>0</v>
          </cell>
        </row>
        <row r="86">
          <cell r="C86">
            <v>11</v>
          </cell>
          <cell r="G86">
            <v>0</v>
          </cell>
        </row>
        <row r="87">
          <cell r="C87">
            <v>11</v>
          </cell>
          <cell r="G87">
            <v>0</v>
          </cell>
        </row>
        <row r="88">
          <cell r="C88">
            <v>11</v>
          </cell>
          <cell r="G88">
            <v>0</v>
          </cell>
        </row>
        <row r="89">
          <cell r="C89">
            <v>11</v>
          </cell>
          <cell r="G89">
            <v>0</v>
          </cell>
        </row>
        <row r="90">
          <cell r="C90">
            <v>11</v>
          </cell>
          <cell r="G90">
            <v>0</v>
          </cell>
        </row>
        <row r="91">
          <cell r="C91">
            <v>11</v>
          </cell>
          <cell r="G91">
            <v>0</v>
          </cell>
        </row>
        <row r="92">
          <cell r="C92">
            <v>11</v>
          </cell>
          <cell r="G92">
            <v>0</v>
          </cell>
        </row>
        <row r="93">
          <cell r="C93">
            <v>11</v>
          </cell>
          <cell r="G93">
            <v>0</v>
          </cell>
        </row>
        <row r="94">
          <cell r="C94">
            <v>11</v>
          </cell>
          <cell r="G94">
            <v>0</v>
          </cell>
        </row>
        <row r="95">
          <cell r="C95">
            <v>11</v>
          </cell>
          <cell r="G95">
            <v>0</v>
          </cell>
        </row>
        <row r="96">
          <cell r="C96">
            <v>11</v>
          </cell>
          <cell r="G96">
            <v>0</v>
          </cell>
        </row>
        <row r="97">
          <cell r="C97">
            <v>11</v>
          </cell>
          <cell r="G97">
            <v>0</v>
          </cell>
        </row>
        <row r="98">
          <cell r="C98">
            <v>11</v>
          </cell>
          <cell r="G98">
            <v>0</v>
          </cell>
        </row>
        <row r="99">
          <cell r="C99">
            <v>11</v>
          </cell>
          <cell r="G99">
            <v>0</v>
          </cell>
        </row>
        <row r="100">
          <cell r="C100">
            <v>12</v>
          </cell>
          <cell r="G100">
            <v>0</v>
          </cell>
        </row>
        <row r="101">
          <cell r="C101">
            <v>12</v>
          </cell>
          <cell r="G101">
            <v>0</v>
          </cell>
        </row>
        <row r="102">
          <cell r="C102">
            <v>12</v>
          </cell>
          <cell r="G102">
            <v>0</v>
          </cell>
        </row>
        <row r="103">
          <cell r="C103">
            <v>12</v>
          </cell>
          <cell r="G103">
            <v>0</v>
          </cell>
        </row>
        <row r="104">
          <cell r="C104">
            <v>12</v>
          </cell>
          <cell r="G104">
            <v>0</v>
          </cell>
        </row>
        <row r="105">
          <cell r="C105">
            <v>12</v>
          </cell>
          <cell r="G105">
            <v>0</v>
          </cell>
        </row>
        <row r="106">
          <cell r="C106">
            <v>12</v>
          </cell>
          <cell r="G106">
            <v>0</v>
          </cell>
        </row>
        <row r="107">
          <cell r="C107">
            <v>12</v>
          </cell>
          <cell r="G107">
            <v>0</v>
          </cell>
        </row>
        <row r="108">
          <cell r="C108">
            <v>12</v>
          </cell>
          <cell r="G108">
            <v>0</v>
          </cell>
        </row>
        <row r="109">
          <cell r="C109">
            <v>12</v>
          </cell>
          <cell r="G109">
            <v>0</v>
          </cell>
        </row>
        <row r="110">
          <cell r="C110">
            <v>12</v>
          </cell>
          <cell r="G110">
            <v>0</v>
          </cell>
        </row>
        <row r="111">
          <cell r="C111">
            <v>13</v>
          </cell>
          <cell r="G111">
            <v>0</v>
          </cell>
        </row>
        <row r="112">
          <cell r="C112">
            <v>13</v>
          </cell>
          <cell r="G112">
            <v>0</v>
          </cell>
        </row>
        <row r="113">
          <cell r="C113">
            <v>13</v>
          </cell>
          <cell r="G113">
            <v>0</v>
          </cell>
        </row>
        <row r="114">
          <cell r="C114">
            <v>13</v>
          </cell>
          <cell r="G114">
            <v>0</v>
          </cell>
        </row>
        <row r="115">
          <cell r="C115">
            <v>13</v>
          </cell>
          <cell r="G115">
            <v>0</v>
          </cell>
        </row>
        <row r="116">
          <cell r="C116">
            <v>13</v>
          </cell>
          <cell r="G116">
            <v>0</v>
          </cell>
        </row>
        <row r="117">
          <cell r="C117">
            <v>13</v>
          </cell>
          <cell r="G117">
            <v>0</v>
          </cell>
        </row>
        <row r="118">
          <cell r="C118">
            <v>13</v>
          </cell>
          <cell r="G118">
            <v>0</v>
          </cell>
        </row>
        <row r="119">
          <cell r="C119">
            <v>13</v>
          </cell>
          <cell r="G119">
            <v>0</v>
          </cell>
        </row>
        <row r="120">
          <cell r="C120">
            <v>13</v>
          </cell>
          <cell r="G120">
            <v>0</v>
          </cell>
        </row>
        <row r="121">
          <cell r="C121">
            <v>13</v>
          </cell>
          <cell r="G121">
            <v>0</v>
          </cell>
        </row>
        <row r="122">
          <cell r="C122">
            <v>13</v>
          </cell>
          <cell r="G122">
            <v>0</v>
          </cell>
        </row>
        <row r="123">
          <cell r="C123">
            <v>13</v>
          </cell>
          <cell r="G123">
            <v>0</v>
          </cell>
        </row>
        <row r="124">
          <cell r="C124">
            <v>13</v>
          </cell>
          <cell r="G124">
            <v>0</v>
          </cell>
        </row>
        <row r="125">
          <cell r="C125">
            <v>13</v>
          </cell>
          <cell r="G125">
            <v>0</v>
          </cell>
        </row>
        <row r="126">
          <cell r="C126">
            <v>13</v>
          </cell>
          <cell r="G126">
            <v>0</v>
          </cell>
        </row>
        <row r="127">
          <cell r="C127">
            <v>13</v>
          </cell>
          <cell r="G127">
            <v>0</v>
          </cell>
        </row>
        <row r="128">
          <cell r="C128">
            <v>13</v>
          </cell>
          <cell r="G128">
            <v>0</v>
          </cell>
        </row>
        <row r="129">
          <cell r="C129">
            <v>13</v>
          </cell>
          <cell r="G129">
            <v>0</v>
          </cell>
        </row>
        <row r="130">
          <cell r="C130">
            <v>13</v>
          </cell>
          <cell r="G130">
            <v>0</v>
          </cell>
        </row>
        <row r="131">
          <cell r="C131">
            <v>13</v>
          </cell>
          <cell r="G131">
            <v>0</v>
          </cell>
        </row>
        <row r="132">
          <cell r="C132">
            <v>13</v>
          </cell>
          <cell r="G132">
            <v>0</v>
          </cell>
        </row>
        <row r="133">
          <cell r="C133">
            <v>13</v>
          </cell>
          <cell r="G133">
            <v>0</v>
          </cell>
        </row>
        <row r="134">
          <cell r="C134">
            <v>14</v>
          </cell>
          <cell r="G134">
            <v>0</v>
          </cell>
        </row>
        <row r="135">
          <cell r="C135">
            <v>14</v>
          </cell>
          <cell r="G135">
            <v>0</v>
          </cell>
        </row>
        <row r="136">
          <cell r="C136">
            <v>14</v>
          </cell>
          <cell r="G136">
            <v>0</v>
          </cell>
        </row>
        <row r="137">
          <cell r="C137">
            <v>14</v>
          </cell>
          <cell r="G137">
            <v>0</v>
          </cell>
        </row>
        <row r="138">
          <cell r="C138">
            <v>14</v>
          </cell>
          <cell r="G138">
            <v>0</v>
          </cell>
        </row>
        <row r="139">
          <cell r="C139">
            <v>14</v>
          </cell>
          <cell r="G139">
            <v>0</v>
          </cell>
        </row>
        <row r="140">
          <cell r="C140">
            <v>14</v>
          </cell>
          <cell r="G140">
            <v>0</v>
          </cell>
        </row>
        <row r="141">
          <cell r="C141">
            <v>14</v>
          </cell>
          <cell r="G141">
            <v>0</v>
          </cell>
        </row>
        <row r="142">
          <cell r="C142">
            <v>14</v>
          </cell>
          <cell r="G142">
            <v>0</v>
          </cell>
        </row>
        <row r="143">
          <cell r="C143">
            <v>14</v>
          </cell>
          <cell r="G143">
            <v>0</v>
          </cell>
        </row>
        <row r="144">
          <cell r="C144">
            <v>14</v>
          </cell>
          <cell r="G144">
            <v>0</v>
          </cell>
        </row>
        <row r="145">
          <cell r="C145">
            <v>14</v>
          </cell>
          <cell r="G145">
            <v>0</v>
          </cell>
        </row>
        <row r="146">
          <cell r="C146">
            <v>14</v>
          </cell>
          <cell r="G146">
            <v>0</v>
          </cell>
        </row>
        <row r="147">
          <cell r="C147">
            <v>14</v>
          </cell>
          <cell r="G147">
            <v>0</v>
          </cell>
        </row>
        <row r="148">
          <cell r="C148">
            <v>14</v>
          </cell>
          <cell r="G148">
            <v>0</v>
          </cell>
        </row>
        <row r="149">
          <cell r="C149">
            <v>14</v>
          </cell>
          <cell r="G149">
            <v>0</v>
          </cell>
        </row>
        <row r="150">
          <cell r="C150">
            <v>14</v>
          </cell>
          <cell r="G150">
            <v>0</v>
          </cell>
        </row>
        <row r="151">
          <cell r="C151">
            <v>14</v>
          </cell>
          <cell r="G151">
            <v>0</v>
          </cell>
        </row>
        <row r="152">
          <cell r="C152">
            <v>14</v>
          </cell>
          <cell r="G152">
            <v>0</v>
          </cell>
        </row>
        <row r="153">
          <cell r="C153">
            <v>14</v>
          </cell>
          <cell r="G153">
            <v>0</v>
          </cell>
        </row>
        <row r="154">
          <cell r="C154">
            <v>14</v>
          </cell>
          <cell r="G154">
            <v>0</v>
          </cell>
        </row>
        <row r="155">
          <cell r="C155">
            <v>14</v>
          </cell>
          <cell r="G155">
            <v>0</v>
          </cell>
        </row>
        <row r="156">
          <cell r="C156">
            <v>14</v>
          </cell>
          <cell r="G156">
            <v>0</v>
          </cell>
        </row>
        <row r="157">
          <cell r="C157">
            <v>14</v>
          </cell>
          <cell r="G157">
            <v>0</v>
          </cell>
        </row>
        <row r="158">
          <cell r="C158">
            <v>14</v>
          </cell>
          <cell r="G158">
            <v>0</v>
          </cell>
        </row>
        <row r="159">
          <cell r="C159">
            <v>14</v>
          </cell>
          <cell r="G159">
            <v>0</v>
          </cell>
        </row>
        <row r="160">
          <cell r="C160">
            <v>14</v>
          </cell>
          <cell r="G160">
            <v>0</v>
          </cell>
        </row>
        <row r="161">
          <cell r="C161">
            <v>14</v>
          </cell>
          <cell r="G161">
            <v>0</v>
          </cell>
        </row>
        <row r="162">
          <cell r="C162">
            <v>14</v>
          </cell>
          <cell r="G162">
            <v>0</v>
          </cell>
        </row>
        <row r="163">
          <cell r="C163">
            <v>14</v>
          </cell>
          <cell r="G163">
            <v>0</v>
          </cell>
        </row>
        <row r="164">
          <cell r="C164">
            <v>14</v>
          </cell>
          <cell r="G164">
            <v>0</v>
          </cell>
        </row>
        <row r="165">
          <cell r="C165">
            <v>15</v>
          </cell>
          <cell r="G165">
            <v>0</v>
          </cell>
        </row>
        <row r="166">
          <cell r="C166">
            <v>15</v>
          </cell>
          <cell r="G166">
            <v>0</v>
          </cell>
        </row>
        <row r="167">
          <cell r="C167">
            <v>15</v>
          </cell>
          <cell r="G167">
            <v>0</v>
          </cell>
        </row>
        <row r="168">
          <cell r="C168">
            <v>15</v>
          </cell>
          <cell r="G168">
            <v>0</v>
          </cell>
        </row>
        <row r="169">
          <cell r="C169">
            <v>15</v>
          </cell>
          <cell r="G169">
            <v>0</v>
          </cell>
        </row>
        <row r="170">
          <cell r="C170">
            <v>15</v>
          </cell>
          <cell r="G170">
            <v>0</v>
          </cell>
        </row>
        <row r="171">
          <cell r="C171">
            <v>15</v>
          </cell>
          <cell r="G171">
            <v>0</v>
          </cell>
        </row>
        <row r="172">
          <cell r="C172">
            <v>15</v>
          </cell>
          <cell r="G172">
            <v>0</v>
          </cell>
        </row>
        <row r="173">
          <cell r="C173">
            <v>15</v>
          </cell>
          <cell r="G173">
            <v>0</v>
          </cell>
        </row>
        <row r="174">
          <cell r="C174">
            <v>15</v>
          </cell>
          <cell r="G174">
            <v>0</v>
          </cell>
        </row>
        <row r="175">
          <cell r="C175">
            <v>15</v>
          </cell>
          <cell r="G175">
            <v>0</v>
          </cell>
        </row>
        <row r="176">
          <cell r="C176">
            <v>15</v>
          </cell>
          <cell r="G176">
            <v>0</v>
          </cell>
        </row>
        <row r="177">
          <cell r="C177">
            <v>15</v>
          </cell>
          <cell r="G177">
            <v>0</v>
          </cell>
        </row>
        <row r="178">
          <cell r="C178">
            <v>15</v>
          </cell>
          <cell r="G178">
            <v>0</v>
          </cell>
        </row>
        <row r="179">
          <cell r="C179">
            <v>15</v>
          </cell>
          <cell r="G179">
            <v>0</v>
          </cell>
        </row>
        <row r="180">
          <cell r="C180">
            <v>15</v>
          </cell>
          <cell r="G180">
            <v>0</v>
          </cell>
        </row>
        <row r="181">
          <cell r="C181">
            <v>15</v>
          </cell>
          <cell r="G181">
            <v>0</v>
          </cell>
        </row>
        <row r="182">
          <cell r="C182">
            <v>15</v>
          </cell>
          <cell r="G182">
            <v>0</v>
          </cell>
        </row>
        <row r="183">
          <cell r="C183">
            <v>15</v>
          </cell>
          <cell r="G183">
            <v>0</v>
          </cell>
        </row>
        <row r="184">
          <cell r="C184">
            <v>15</v>
          </cell>
          <cell r="G184">
            <v>0</v>
          </cell>
        </row>
        <row r="185">
          <cell r="C185">
            <v>15</v>
          </cell>
          <cell r="G185">
            <v>0</v>
          </cell>
        </row>
        <row r="186">
          <cell r="C186">
            <v>15</v>
          </cell>
          <cell r="G186">
            <v>0</v>
          </cell>
        </row>
        <row r="187">
          <cell r="C187">
            <v>15</v>
          </cell>
          <cell r="G187">
            <v>0</v>
          </cell>
        </row>
        <row r="188">
          <cell r="C188">
            <v>15</v>
          </cell>
          <cell r="G188">
            <v>0</v>
          </cell>
        </row>
        <row r="189">
          <cell r="C189">
            <v>15</v>
          </cell>
          <cell r="G189">
            <v>0</v>
          </cell>
        </row>
        <row r="190">
          <cell r="C190">
            <v>15</v>
          </cell>
          <cell r="G190">
            <v>0</v>
          </cell>
        </row>
        <row r="191">
          <cell r="C191">
            <v>16</v>
          </cell>
          <cell r="G191">
            <v>0</v>
          </cell>
        </row>
        <row r="192">
          <cell r="C192">
            <v>16</v>
          </cell>
          <cell r="G192">
            <v>0</v>
          </cell>
        </row>
        <row r="193">
          <cell r="C193">
            <v>16</v>
          </cell>
          <cell r="G193">
            <v>0</v>
          </cell>
        </row>
        <row r="194">
          <cell r="C194">
            <v>16</v>
          </cell>
          <cell r="G194">
            <v>0</v>
          </cell>
        </row>
        <row r="195">
          <cell r="C195">
            <v>16</v>
          </cell>
          <cell r="G195">
            <v>0</v>
          </cell>
        </row>
        <row r="196">
          <cell r="C196">
            <v>16</v>
          </cell>
          <cell r="G196">
            <v>0</v>
          </cell>
        </row>
        <row r="197">
          <cell r="C197">
            <v>16</v>
          </cell>
          <cell r="G197">
            <v>0</v>
          </cell>
        </row>
        <row r="198">
          <cell r="C198">
            <v>16</v>
          </cell>
          <cell r="G198">
            <v>0</v>
          </cell>
        </row>
        <row r="199">
          <cell r="C199">
            <v>16</v>
          </cell>
          <cell r="G199">
            <v>0</v>
          </cell>
        </row>
        <row r="200">
          <cell r="C200">
            <v>16</v>
          </cell>
          <cell r="G200">
            <v>0</v>
          </cell>
        </row>
        <row r="201">
          <cell r="C201">
            <v>16</v>
          </cell>
          <cell r="G201">
            <v>0</v>
          </cell>
        </row>
        <row r="202">
          <cell r="C202">
            <v>16</v>
          </cell>
          <cell r="G202">
            <v>0</v>
          </cell>
        </row>
        <row r="203">
          <cell r="C203">
            <v>16</v>
          </cell>
          <cell r="G203">
            <v>0</v>
          </cell>
        </row>
        <row r="204">
          <cell r="C204">
            <v>17</v>
          </cell>
          <cell r="G204">
            <v>0</v>
          </cell>
        </row>
        <row r="205">
          <cell r="C205">
            <v>17</v>
          </cell>
          <cell r="G205">
            <v>0</v>
          </cell>
        </row>
        <row r="206">
          <cell r="C206">
            <v>17</v>
          </cell>
          <cell r="G206">
            <v>0</v>
          </cell>
        </row>
        <row r="207">
          <cell r="C207">
            <v>17</v>
          </cell>
          <cell r="G207">
            <v>0</v>
          </cell>
        </row>
        <row r="208">
          <cell r="C208">
            <v>17</v>
          </cell>
          <cell r="G208">
            <v>0</v>
          </cell>
        </row>
        <row r="209">
          <cell r="C209">
            <v>17</v>
          </cell>
          <cell r="G209">
            <v>0</v>
          </cell>
        </row>
        <row r="210">
          <cell r="C210">
            <v>17</v>
          </cell>
          <cell r="G210">
            <v>0</v>
          </cell>
        </row>
        <row r="211">
          <cell r="C211">
            <v>17</v>
          </cell>
          <cell r="G211">
            <v>0</v>
          </cell>
        </row>
        <row r="212">
          <cell r="C212">
            <v>17</v>
          </cell>
          <cell r="G212">
            <v>0</v>
          </cell>
        </row>
        <row r="213">
          <cell r="C213">
            <v>17</v>
          </cell>
          <cell r="G213">
            <v>0</v>
          </cell>
        </row>
        <row r="214">
          <cell r="C214">
            <v>17</v>
          </cell>
          <cell r="G214">
            <v>0</v>
          </cell>
        </row>
        <row r="215">
          <cell r="C215">
            <v>17</v>
          </cell>
          <cell r="G215">
            <v>0</v>
          </cell>
        </row>
        <row r="216">
          <cell r="C216">
            <v>17</v>
          </cell>
          <cell r="G216">
            <v>0</v>
          </cell>
        </row>
        <row r="217">
          <cell r="C217">
            <v>17</v>
          </cell>
          <cell r="G217">
            <v>0</v>
          </cell>
        </row>
        <row r="218">
          <cell r="C218">
            <v>17</v>
          </cell>
          <cell r="G218">
            <v>0</v>
          </cell>
        </row>
        <row r="219">
          <cell r="C219">
            <v>17</v>
          </cell>
          <cell r="G219">
            <v>0</v>
          </cell>
        </row>
        <row r="220">
          <cell r="C220">
            <v>17</v>
          </cell>
          <cell r="G220">
            <v>0</v>
          </cell>
        </row>
        <row r="221">
          <cell r="C221">
            <v>17</v>
          </cell>
          <cell r="G221">
            <v>0</v>
          </cell>
        </row>
        <row r="222">
          <cell r="C222">
            <v>17</v>
          </cell>
          <cell r="G222">
            <v>0</v>
          </cell>
        </row>
        <row r="223">
          <cell r="C223">
            <v>17</v>
          </cell>
          <cell r="G223">
            <v>0</v>
          </cell>
        </row>
        <row r="224">
          <cell r="C224">
            <v>17</v>
          </cell>
          <cell r="G224">
            <v>0</v>
          </cell>
        </row>
        <row r="225">
          <cell r="C225">
            <v>17</v>
          </cell>
          <cell r="G225">
            <v>0</v>
          </cell>
        </row>
        <row r="226">
          <cell r="C226">
            <v>17</v>
          </cell>
          <cell r="G226">
            <v>0</v>
          </cell>
        </row>
        <row r="227">
          <cell r="C227">
            <v>17</v>
          </cell>
          <cell r="G227">
            <v>0</v>
          </cell>
        </row>
        <row r="228">
          <cell r="C228">
            <v>17</v>
          </cell>
          <cell r="G228">
            <v>0</v>
          </cell>
        </row>
        <row r="229">
          <cell r="C229">
            <v>17</v>
          </cell>
          <cell r="G229">
            <v>0</v>
          </cell>
        </row>
        <row r="230">
          <cell r="C230">
            <v>17</v>
          </cell>
          <cell r="G230">
            <v>0</v>
          </cell>
        </row>
        <row r="231">
          <cell r="C231">
            <v>17</v>
          </cell>
          <cell r="G231">
            <v>0</v>
          </cell>
        </row>
        <row r="232">
          <cell r="C232">
            <v>17</v>
          </cell>
          <cell r="G232">
            <v>0</v>
          </cell>
        </row>
        <row r="233">
          <cell r="C233">
            <v>17</v>
          </cell>
          <cell r="G233">
            <v>0</v>
          </cell>
        </row>
        <row r="234">
          <cell r="C234">
            <v>17</v>
          </cell>
          <cell r="G234">
            <v>0</v>
          </cell>
        </row>
        <row r="235">
          <cell r="C235">
            <v>17</v>
          </cell>
          <cell r="G235">
            <v>0</v>
          </cell>
        </row>
        <row r="236">
          <cell r="C236">
            <v>17</v>
          </cell>
          <cell r="G236">
            <v>0</v>
          </cell>
        </row>
        <row r="237">
          <cell r="C237">
            <v>17</v>
          </cell>
          <cell r="G237">
            <v>0</v>
          </cell>
        </row>
        <row r="238">
          <cell r="C238">
            <v>18</v>
          </cell>
          <cell r="G238">
            <v>0</v>
          </cell>
        </row>
        <row r="239">
          <cell r="C239">
            <v>18</v>
          </cell>
          <cell r="G239">
            <v>0</v>
          </cell>
        </row>
        <row r="240">
          <cell r="C240">
            <v>18</v>
          </cell>
          <cell r="G240">
            <v>0</v>
          </cell>
        </row>
        <row r="241">
          <cell r="C241">
            <v>18</v>
          </cell>
          <cell r="G241">
            <v>0</v>
          </cell>
        </row>
        <row r="242">
          <cell r="C242">
            <v>18</v>
          </cell>
          <cell r="G242">
            <v>0</v>
          </cell>
        </row>
        <row r="243">
          <cell r="C243">
            <v>18</v>
          </cell>
          <cell r="G243">
            <v>0</v>
          </cell>
        </row>
        <row r="244">
          <cell r="C244">
            <v>18</v>
          </cell>
          <cell r="G244">
            <v>0</v>
          </cell>
        </row>
        <row r="245">
          <cell r="C245">
            <v>18</v>
          </cell>
          <cell r="G245">
            <v>0</v>
          </cell>
        </row>
        <row r="246">
          <cell r="C246">
            <v>18</v>
          </cell>
          <cell r="G246">
            <v>0</v>
          </cell>
        </row>
        <row r="247">
          <cell r="C247">
            <v>18</v>
          </cell>
          <cell r="G247">
            <v>0</v>
          </cell>
        </row>
        <row r="248">
          <cell r="C248">
            <v>18</v>
          </cell>
          <cell r="G248">
            <v>0</v>
          </cell>
        </row>
        <row r="249">
          <cell r="C249">
            <v>18</v>
          </cell>
          <cell r="G249">
            <v>0</v>
          </cell>
        </row>
        <row r="250">
          <cell r="C250">
            <v>18</v>
          </cell>
          <cell r="G250">
            <v>0</v>
          </cell>
        </row>
        <row r="251">
          <cell r="C251">
            <v>18</v>
          </cell>
          <cell r="G251">
            <v>0</v>
          </cell>
        </row>
        <row r="252">
          <cell r="C252">
            <v>18</v>
          </cell>
          <cell r="G252">
            <v>0</v>
          </cell>
        </row>
        <row r="253">
          <cell r="C253">
            <v>18</v>
          </cell>
          <cell r="G253">
            <v>0</v>
          </cell>
        </row>
        <row r="254">
          <cell r="C254">
            <v>18</v>
          </cell>
          <cell r="G254">
            <v>0</v>
          </cell>
        </row>
        <row r="255">
          <cell r="C255">
            <v>18</v>
          </cell>
          <cell r="G255">
            <v>0</v>
          </cell>
        </row>
        <row r="256">
          <cell r="C256">
            <v>18</v>
          </cell>
          <cell r="G256">
            <v>0</v>
          </cell>
        </row>
        <row r="257">
          <cell r="C257">
            <v>18</v>
          </cell>
          <cell r="G257">
            <v>0</v>
          </cell>
        </row>
        <row r="258">
          <cell r="C258">
            <v>18</v>
          </cell>
          <cell r="G258">
            <v>0</v>
          </cell>
        </row>
        <row r="259">
          <cell r="C259">
            <v>19</v>
          </cell>
          <cell r="G259">
            <v>0</v>
          </cell>
        </row>
        <row r="260">
          <cell r="C260">
            <v>19</v>
          </cell>
          <cell r="G260">
            <v>0</v>
          </cell>
        </row>
        <row r="261">
          <cell r="C261">
            <v>19</v>
          </cell>
          <cell r="G261">
            <v>0</v>
          </cell>
        </row>
        <row r="262">
          <cell r="C262">
            <v>19</v>
          </cell>
          <cell r="G262">
            <v>0</v>
          </cell>
        </row>
        <row r="263">
          <cell r="C263">
            <v>19</v>
          </cell>
          <cell r="G263">
            <v>0</v>
          </cell>
        </row>
        <row r="264">
          <cell r="C264">
            <v>19</v>
          </cell>
          <cell r="G264">
            <v>0</v>
          </cell>
        </row>
        <row r="265">
          <cell r="C265">
            <v>19</v>
          </cell>
          <cell r="G265">
            <v>0</v>
          </cell>
        </row>
        <row r="266">
          <cell r="C266">
            <v>19</v>
          </cell>
          <cell r="G266">
            <v>0</v>
          </cell>
        </row>
        <row r="267">
          <cell r="C267">
            <v>19</v>
          </cell>
          <cell r="G267">
            <v>0</v>
          </cell>
        </row>
        <row r="268">
          <cell r="C268">
            <v>19</v>
          </cell>
          <cell r="G268">
            <v>0</v>
          </cell>
        </row>
        <row r="269">
          <cell r="C269">
            <v>19</v>
          </cell>
          <cell r="G269">
            <v>0</v>
          </cell>
        </row>
        <row r="270">
          <cell r="C270">
            <v>19</v>
          </cell>
          <cell r="G270">
            <v>0</v>
          </cell>
        </row>
        <row r="271">
          <cell r="C271">
            <v>19</v>
          </cell>
          <cell r="G271">
            <v>0</v>
          </cell>
        </row>
        <row r="272">
          <cell r="C272">
            <v>19</v>
          </cell>
          <cell r="G272">
            <v>0</v>
          </cell>
        </row>
        <row r="273">
          <cell r="C273">
            <v>19</v>
          </cell>
          <cell r="G273">
            <v>0</v>
          </cell>
        </row>
        <row r="274">
          <cell r="C274">
            <v>19</v>
          </cell>
          <cell r="G274">
            <v>0</v>
          </cell>
        </row>
        <row r="275">
          <cell r="C275">
            <v>19</v>
          </cell>
          <cell r="G275">
            <v>0</v>
          </cell>
        </row>
        <row r="276">
          <cell r="C276">
            <v>19</v>
          </cell>
          <cell r="G276">
            <v>0</v>
          </cell>
        </row>
        <row r="277">
          <cell r="C277">
            <v>19</v>
          </cell>
          <cell r="G277">
            <v>0</v>
          </cell>
        </row>
        <row r="278">
          <cell r="C278">
            <v>19</v>
          </cell>
          <cell r="G278">
            <v>0</v>
          </cell>
        </row>
        <row r="279">
          <cell r="C279">
            <v>19</v>
          </cell>
          <cell r="G279">
            <v>0</v>
          </cell>
        </row>
        <row r="280">
          <cell r="C280">
            <v>19</v>
          </cell>
          <cell r="G280">
            <v>0</v>
          </cell>
        </row>
        <row r="281">
          <cell r="C281">
            <v>19</v>
          </cell>
          <cell r="G281">
            <v>0</v>
          </cell>
        </row>
        <row r="282">
          <cell r="C282">
            <v>19</v>
          </cell>
          <cell r="G282">
            <v>0</v>
          </cell>
        </row>
        <row r="283">
          <cell r="C283">
            <v>19</v>
          </cell>
          <cell r="G283">
            <v>0</v>
          </cell>
        </row>
        <row r="284">
          <cell r="C284">
            <v>20</v>
          </cell>
          <cell r="G284">
            <v>0</v>
          </cell>
        </row>
        <row r="285">
          <cell r="C285">
            <v>20</v>
          </cell>
          <cell r="G285">
            <v>0</v>
          </cell>
        </row>
        <row r="286">
          <cell r="C286">
            <v>20</v>
          </cell>
          <cell r="G286">
            <v>0</v>
          </cell>
        </row>
        <row r="287">
          <cell r="C287">
            <v>20</v>
          </cell>
          <cell r="G287">
            <v>0</v>
          </cell>
        </row>
        <row r="288">
          <cell r="C288">
            <v>20</v>
          </cell>
          <cell r="G288">
            <v>0</v>
          </cell>
        </row>
        <row r="289">
          <cell r="C289">
            <v>20</v>
          </cell>
          <cell r="G289">
            <v>0</v>
          </cell>
        </row>
        <row r="290">
          <cell r="C290">
            <v>20</v>
          </cell>
          <cell r="G290">
            <v>0</v>
          </cell>
        </row>
        <row r="291">
          <cell r="C291">
            <v>20</v>
          </cell>
          <cell r="G291">
            <v>0</v>
          </cell>
        </row>
        <row r="292">
          <cell r="C292">
            <v>20</v>
          </cell>
          <cell r="G292">
            <v>0</v>
          </cell>
        </row>
        <row r="293">
          <cell r="C293">
            <v>20</v>
          </cell>
          <cell r="G293">
            <v>0</v>
          </cell>
        </row>
        <row r="294">
          <cell r="C294">
            <v>20</v>
          </cell>
          <cell r="G294">
            <v>0</v>
          </cell>
        </row>
        <row r="295">
          <cell r="C295">
            <v>20</v>
          </cell>
          <cell r="G295">
            <v>0</v>
          </cell>
        </row>
        <row r="296">
          <cell r="C296">
            <v>20</v>
          </cell>
          <cell r="G296">
            <v>0</v>
          </cell>
        </row>
        <row r="297">
          <cell r="C297">
            <v>20</v>
          </cell>
          <cell r="G297">
            <v>0</v>
          </cell>
        </row>
        <row r="298">
          <cell r="C298">
            <v>20</v>
          </cell>
          <cell r="G298">
            <v>0</v>
          </cell>
        </row>
        <row r="299">
          <cell r="C299">
            <v>20</v>
          </cell>
          <cell r="G299">
            <v>0</v>
          </cell>
        </row>
        <row r="300">
          <cell r="C300">
            <v>20</v>
          </cell>
          <cell r="G300">
            <v>0</v>
          </cell>
        </row>
        <row r="301">
          <cell r="C301">
            <v>20</v>
          </cell>
          <cell r="G301">
            <v>0</v>
          </cell>
        </row>
        <row r="302">
          <cell r="C302">
            <v>20</v>
          </cell>
          <cell r="G302">
            <v>0</v>
          </cell>
        </row>
        <row r="303">
          <cell r="C303">
            <v>20</v>
          </cell>
          <cell r="G303">
            <v>0</v>
          </cell>
        </row>
        <row r="304">
          <cell r="C304">
            <v>20</v>
          </cell>
          <cell r="G304">
            <v>0</v>
          </cell>
        </row>
        <row r="305">
          <cell r="C305">
            <v>20</v>
          </cell>
          <cell r="G305">
            <v>0</v>
          </cell>
        </row>
        <row r="306">
          <cell r="C306">
            <v>20</v>
          </cell>
          <cell r="G306">
            <v>0</v>
          </cell>
        </row>
        <row r="307">
          <cell r="C307">
            <v>20</v>
          </cell>
          <cell r="G307">
            <v>0</v>
          </cell>
        </row>
        <row r="308">
          <cell r="C308">
            <v>20</v>
          </cell>
          <cell r="G308">
            <v>0</v>
          </cell>
        </row>
        <row r="309">
          <cell r="C309">
            <v>20</v>
          </cell>
          <cell r="G309">
            <v>0</v>
          </cell>
        </row>
        <row r="310">
          <cell r="C310">
            <v>20</v>
          </cell>
          <cell r="G310">
            <v>0</v>
          </cell>
        </row>
        <row r="311">
          <cell r="C311">
            <v>20</v>
          </cell>
          <cell r="G311">
            <v>0</v>
          </cell>
        </row>
        <row r="312">
          <cell r="C312">
            <v>20</v>
          </cell>
          <cell r="G312">
            <v>0</v>
          </cell>
        </row>
        <row r="313">
          <cell r="C313">
            <v>20</v>
          </cell>
          <cell r="G313">
            <v>0</v>
          </cell>
        </row>
        <row r="314">
          <cell r="C314">
            <v>20</v>
          </cell>
          <cell r="G314">
            <v>0</v>
          </cell>
        </row>
        <row r="315">
          <cell r="C315">
            <v>20</v>
          </cell>
          <cell r="G315">
            <v>0</v>
          </cell>
        </row>
        <row r="316">
          <cell r="C316">
            <v>20</v>
          </cell>
          <cell r="G316">
            <v>0</v>
          </cell>
        </row>
        <row r="317">
          <cell r="C317">
            <v>20</v>
          </cell>
          <cell r="G317">
            <v>0</v>
          </cell>
        </row>
        <row r="318">
          <cell r="C318">
            <v>20</v>
          </cell>
          <cell r="G318">
            <v>0</v>
          </cell>
        </row>
        <row r="319">
          <cell r="C319">
            <v>21</v>
          </cell>
          <cell r="G319">
            <v>0</v>
          </cell>
        </row>
        <row r="320">
          <cell r="C320">
            <v>21</v>
          </cell>
          <cell r="G320">
            <v>0</v>
          </cell>
        </row>
        <row r="321">
          <cell r="C321">
            <v>21</v>
          </cell>
          <cell r="G321">
            <v>0</v>
          </cell>
        </row>
        <row r="322">
          <cell r="C322">
            <v>21</v>
          </cell>
          <cell r="G322">
            <v>0</v>
          </cell>
        </row>
        <row r="323">
          <cell r="C323">
            <v>21</v>
          </cell>
          <cell r="G323">
            <v>0</v>
          </cell>
        </row>
        <row r="324">
          <cell r="C324">
            <v>21</v>
          </cell>
          <cell r="G324">
            <v>0</v>
          </cell>
        </row>
        <row r="325">
          <cell r="C325">
            <v>21</v>
          </cell>
          <cell r="G325">
            <v>0</v>
          </cell>
        </row>
        <row r="326">
          <cell r="C326">
            <v>21</v>
          </cell>
          <cell r="G326">
            <v>0</v>
          </cell>
        </row>
        <row r="327">
          <cell r="C327">
            <v>21</v>
          </cell>
          <cell r="G327">
            <v>0</v>
          </cell>
        </row>
        <row r="328">
          <cell r="C328">
            <v>21</v>
          </cell>
          <cell r="G328">
            <v>0</v>
          </cell>
        </row>
        <row r="329">
          <cell r="C329">
            <v>21</v>
          </cell>
          <cell r="G329">
            <v>0</v>
          </cell>
        </row>
        <row r="330">
          <cell r="C330">
            <v>21</v>
          </cell>
          <cell r="G330">
            <v>0</v>
          </cell>
        </row>
        <row r="331">
          <cell r="C331">
            <v>21</v>
          </cell>
          <cell r="G331">
            <v>0</v>
          </cell>
        </row>
        <row r="332">
          <cell r="C332">
            <v>21</v>
          </cell>
          <cell r="G332">
            <v>0</v>
          </cell>
        </row>
        <row r="333">
          <cell r="C333">
            <v>21</v>
          </cell>
          <cell r="G333">
            <v>0</v>
          </cell>
        </row>
        <row r="334">
          <cell r="C334">
            <v>21</v>
          </cell>
          <cell r="G334">
            <v>0</v>
          </cell>
        </row>
        <row r="335">
          <cell r="C335">
            <v>21</v>
          </cell>
          <cell r="G335">
            <v>0</v>
          </cell>
        </row>
        <row r="336">
          <cell r="C336">
            <v>21</v>
          </cell>
          <cell r="G336">
            <v>0</v>
          </cell>
        </row>
        <row r="337">
          <cell r="C337">
            <v>21</v>
          </cell>
          <cell r="G337">
            <v>0</v>
          </cell>
        </row>
        <row r="338">
          <cell r="C338">
            <v>21</v>
          </cell>
          <cell r="G338">
            <v>0</v>
          </cell>
        </row>
        <row r="339">
          <cell r="C339">
            <v>21</v>
          </cell>
          <cell r="G339">
            <v>0</v>
          </cell>
        </row>
        <row r="340">
          <cell r="C340">
            <v>21</v>
          </cell>
          <cell r="G340">
            <v>0</v>
          </cell>
        </row>
        <row r="341">
          <cell r="C341">
            <v>21</v>
          </cell>
          <cell r="G341">
            <v>0</v>
          </cell>
        </row>
        <row r="342">
          <cell r="C342">
            <v>21</v>
          </cell>
          <cell r="G342">
            <v>0</v>
          </cell>
        </row>
        <row r="343">
          <cell r="C343">
            <v>21</v>
          </cell>
          <cell r="G343">
            <v>0</v>
          </cell>
        </row>
        <row r="344">
          <cell r="C344">
            <v>21</v>
          </cell>
          <cell r="G344">
            <v>0</v>
          </cell>
        </row>
        <row r="345">
          <cell r="C345">
            <v>21</v>
          </cell>
          <cell r="G345">
            <v>0</v>
          </cell>
        </row>
        <row r="346">
          <cell r="C346">
            <v>21</v>
          </cell>
          <cell r="G346">
            <v>0</v>
          </cell>
        </row>
        <row r="347">
          <cell r="C347">
            <v>22</v>
          </cell>
          <cell r="G347">
            <v>0</v>
          </cell>
        </row>
        <row r="348">
          <cell r="C348">
            <v>22</v>
          </cell>
          <cell r="G348">
            <v>0</v>
          </cell>
        </row>
        <row r="349">
          <cell r="C349">
            <v>22</v>
          </cell>
          <cell r="G349">
            <v>0</v>
          </cell>
        </row>
        <row r="350">
          <cell r="C350">
            <v>22</v>
          </cell>
          <cell r="G350">
            <v>0</v>
          </cell>
        </row>
        <row r="351">
          <cell r="C351">
            <v>22</v>
          </cell>
          <cell r="G351">
            <v>0</v>
          </cell>
        </row>
        <row r="352">
          <cell r="C352">
            <v>22</v>
          </cell>
          <cell r="G352">
            <v>0</v>
          </cell>
        </row>
        <row r="353">
          <cell r="C353">
            <v>22</v>
          </cell>
          <cell r="G353">
            <v>0</v>
          </cell>
        </row>
        <row r="354">
          <cell r="C354">
            <v>22</v>
          </cell>
          <cell r="G354">
            <v>0</v>
          </cell>
        </row>
        <row r="355">
          <cell r="C355">
            <v>22</v>
          </cell>
          <cell r="G355">
            <v>0</v>
          </cell>
        </row>
        <row r="356">
          <cell r="C356">
            <v>22</v>
          </cell>
          <cell r="G356">
            <v>0</v>
          </cell>
        </row>
        <row r="357">
          <cell r="C357">
            <v>22</v>
          </cell>
          <cell r="G357">
            <v>0</v>
          </cell>
        </row>
        <row r="358">
          <cell r="C358">
            <v>22</v>
          </cell>
          <cell r="G358">
            <v>0</v>
          </cell>
        </row>
        <row r="359">
          <cell r="C359">
            <v>22</v>
          </cell>
          <cell r="G359">
            <v>0</v>
          </cell>
        </row>
        <row r="360">
          <cell r="C360">
            <v>22</v>
          </cell>
          <cell r="G360">
            <v>0</v>
          </cell>
        </row>
        <row r="361">
          <cell r="C361">
            <v>22</v>
          </cell>
          <cell r="G361">
            <v>0</v>
          </cell>
        </row>
        <row r="362">
          <cell r="C362">
            <v>22</v>
          </cell>
          <cell r="G362">
            <v>0</v>
          </cell>
        </row>
        <row r="363">
          <cell r="C363">
            <v>22</v>
          </cell>
          <cell r="G363">
            <v>0</v>
          </cell>
        </row>
        <row r="364">
          <cell r="C364">
            <v>22</v>
          </cell>
          <cell r="G364">
            <v>0</v>
          </cell>
        </row>
        <row r="365">
          <cell r="C365">
            <v>23</v>
          </cell>
          <cell r="G365">
            <v>0</v>
          </cell>
        </row>
        <row r="366">
          <cell r="C366">
            <v>23</v>
          </cell>
          <cell r="G366">
            <v>0</v>
          </cell>
        </row>
        <row r="367">
          <cell r="C367">
            <v>23</v>
          </cell>
          <cell r="G367">
            <v>0</v>
          </cell>
        </row>
        <row r="368">
          <cell r="C368">
            <v>23</v>
          </cell>
          <cell r="G368">
            <v>0</v>
          </cell>
        </row>
        <row r="369">
          <cell r="C369">
            <v>23</v>
          </cell>
          <cell r="G369">
            <v>0</v>
          </cell>
        </row>
        <row r="370">
          <cell r="C370">
            <v>23</v>
          </cell>
          <cell r="G370">
            <v>0</v>
          </cell>
        </row>
        <row r="371">
          <cell r="C371">
            <v>23</v>
          </cell>
          <cell r="G371">
            <v>0</v>
          </cell>
        </row>
        <row r="372">
          <cell r="C372">
            <v>23</v>
          </cell>
          <cell r="G372">
            <v>0</v>
          </cell>
        </row>
        <row r="373">
          <cell r="C373">
            <v>23</v>
          </cell>
          <cell r="G373">
            <v>0</v>
          </cell>
        </row>
        <row r="374">
          <cell r="C374">
            <v>23</v>
          </cell>
          <cell r="G374">
            <v>0</v>
          </cell>
        </row>
        <row r="375">
          <cell r="C375">
            <v>23</v>
          </cell>
          <cell r="G375">
            <v>0</v>
          </cell>
        </row>
        <row r="376">
          <cell r="C376">
            <v>23</v>
          </cell>
          <cell r="G376">
            <v>0</v>
          </cell>
        </row>
        <row r="377">
          <cell r="C377">
            <v>23</v>
          </cell>
          <cell r="G377">
            <v>0</v>
          </cell>
        </row>
        <row r="378">
          <cell r="C378">
            <v>23</v>
          </cell>
          <cell r="G378">
            <v>0</v>
          </cell>
        </row>
        <row r="379">
          <cell r="C379">
            <v>23</v>
          </cell>
          <cell r="G379">
            <v>0</v>
          </cell>
        </row>
        <row r="380">
          <cell r="C380">
            <v>23</v>
          </cell>
          <cell r="G380">
            <v>0</v>
          </cell>
        </row>
        <row r="381">
          <cell r="C381">
            <v>23</v>
          </cell>
          <cell r="G381">
            <v>0</v>
          </cell>
        </row>
        <row r="382">
          <cell r="C382">
            <v>23</v>
          </cell>
          <cell r="G382">
            <v>0</v>
          </cell>
        </row>
        <row r="383">
          <cell r="C383">
            <v>23</v>
          </cell>
          <cell r="G383">
            <v>0</v>
          </cell>
        </row>
        <row r="384">
          <cell r="C384">
            <v>23</v>
          </cell>
          <cell r="G384">
            <v>0</v>
          </cell>
        </row>
        <row r="385">
          <cell r="C385">
            <v>23</v>
          </cell>
          <cell r="G385">
            <v>0</v>
          </cell>
        </row>
        <row r="386">
          <cell r="C386">
            <v>23</v>
          </cell>
          <cell r="G386">
            <v>0</v>
          </cell>
        </row>
        <row r="387">
          <cell r="C387">
            <v>23</v>
          </cell>
          <cell r="G387">
            <v>0</v>
          </cell>
        </row>
        <row r="388">
          <cell r="C388">
            <v>23</v>
          </cell>
          <cell r="G388">
            <v>0</v>
          </cell>
        </row>
        <row r="389">
          <cell r="C389">
            <v>24</v>
          </cell>
          <cell r="G389">
            <v>0</v>
          </cell>
        </row>
        <row r="390">
          <cell r="C390">
            <v>24</v>
          </cell>
          <cell r="G390">
            <v>0</v>
          </cell>
        </row>
        <row r="391">
          <cell r="C391">
            <v>24</v>
          </cell>
          <cell r="G391">
            <v>0</v>
          </cell>
        </row>
        <row r="392">
          <cell r="C392">
            <v>24</v>
          </cell>
          <cell r="G392">
            <v>0</v>
          </cell>
        </row>
        <row r="393">
          <cell r="C393">
            <v>24</v>
          </cell>
          <cell r="G393">
            <v>0</v>
          </cell>
        </row>
        <row r="394">
          <cell r="C394">
            <v>24</v>
          </cell>
          <cell r="G394">
            <v>0</v>
          </cell>
        </row>
        <row r="395">
          <cell r="C395">
            <v>24</v>
          </cell>
          <cell r="G395">
            <v>0</v>
          </cell>
        </row>
        <row r="396">
          <cell r="C396">
            <v>24</v>
          </cell>
          <cell r="G396">
            <v>0</v>
          </cell>
        </row>
        <row r="397">
          <cell r="C397">
            <v>24</v>
          </cell>
          <cell r="G397">
            <v>0</v>
          </cell>
        </row>
        <row r="398">
          <cell r="C398">
            <v>24</v>
          </cell>
          <cell r="G398">
            <v>0</v>
          </cell>
        </row>
        <row r="399">
          <cell r="C399">
            <v>24</v>
          </cell>
          <cell r="G399">
            <v>0</v>
          </cell>
        </row>
        <row r="400">
          <cell r="C400">
            <v>24</v>
          </cell>
          <cell r="G400">
            <v>0</v>
          </cell>
        </row>
        <row r="401">
          <cell r="C401">
            <v>24</v>
          </cell>
          <cell r="G401">
            <v>0</v>
          </cell>
        </row>
        <row r="402">
          <cell r="C402">
            <v>24</v>
          </cell>
          <cell r="G402">
            <v>0</v>
          </cell>
        </row>
        <row r="403">
          <cell r="C403">
            <v>24</v>
          </cell>
          <cell r="G403">
            <v>0</v>
          </cell>
        </row>
        <row r="404">
          <cell r="C404">
            <v>24</v>
          </cell>
          <cell r="G404">
            <v>0</v>
          </cell>
        </row>
        <row r="405">
          <cell r="C405">
            <v>24</v>
          </cell>
          <cell r="G405">
            <v>0</v>
          </cell>
        </row>
        <row r="406">
          <cell r="C406">
            <v>24</v>
          </cell>
          <cell r="G406">
            <v>1</v>
          </cell>
        </row>
        <row r="407">
          <cell r="C407">
            <v>24</v>
          </cell>
          <cell r="G407">
            <v>1</v>
          </cell>
        </row>
        <row r="408">
          <cell r="C408">
            <v>25</v>
          </cell>
          <cell r="G408">
            <v>1</v>
          </cell>
        </row>
        <row r="409">
          <cell r="C409">
            <v>25</v>
          </cell>
          <cell r="G409">
            <v>1</v>
          </cell>
        </row>
        <row r="410">
          <cell r="C410">
            <v>25</v>
          </cell>
          <cell r="G410">
            <v>1</v>
          </cell>
        </row>
        <row r="411">
          <cell r="C411">
            <v>25</v>
          </cell>
          <cell r="G411">
            <v>1</v>
          </cell>
        </row>
        <row r="412">
          <cell r="C412">
            <v>25</v>
          </cell>
          <cell r="G412">
            <v>1</v>
          </cell>
        </row>
        <row r="413">
          <cell r="C413">
            <v>25</v>
          </cell>
          <cell r="G413">
            <v>1</v>
          </cell>
        </row>
        <row r="414">
          <cell r="C414">
            <v>25</v>
          </cell>
          <cell r="G414">
            <v>1</v>
          </cell>
        </row>
        <row r="415">
          <cell r="C415">
            <v>25</v>
          </cell>
          <cell r="G415">
            <v>1</v>
          </cell>
        </row>
        <row r="416">
          <cell r="C416">
            <v>25</v>
          </cell>
          <cell r="G416">
            <v>1</v>
          </cell>
        </row>
        <row r="417">
          <cell r="C417">
            <v>25</v>
          </cell>
          <cell r="G417">
            <v>1</v>
          </cell>
        </row>
        <row r="418">
          <cell r="C418">
            <v>25</v>
          </cell>
          <cell r="G418">
            <v>1</v>
          </cell>
        </row>
        <row r="419">
          <cell r="C419">
            <v>25</v>
          </cell>
          <cell r="G419">
            <v>1</v>
          </cell>
        </row>
        <row r="420">
          <cell r="C420">
            <v>25</v>
          </cell>
          <cell r="G420">
            <v>1</v>
          </cell>
        </row>
        <row r="421">
          <cell r="C421">
            <v>25</v>
          </cell>
          <cell r="G421">
            <v>1</v>
          </cell>
        </row>
        <row r="422">
          <cell r="C422">
            <v>25</v>
          </cell>
          <cell r="G422">
            <v>1</v>
          </cell>
        </row>
        <row r="423">
          <cell r="C423">
            <v>25</v>
          </cell>
          <cell r="G423">
            <v>1</v>
          </cell>
        </row>
        <row r="424">
          <cell r="C424">
            <v>25</v>
          </cell>
          <cell r="G424">
            <v>1</v>
          </cell>
        </row>
        <row r="425">
          <cell r="C425">
            <v>25</v>
          </cell>
          <cell r="G425">
            <v>1</v>
          </cell>
        </row>
        <row r="426">
          <cell r="C426">
            <v>25</v>
          </cell>
          <cell r="G426">
            <v>1</v>
          </cell>
        </row>
        <row r="427">
          <cell r="C427">
            <v>25</v>
          </cell>
          <cell r="G427">
            <v>1</v>
          </cell>
        </row>
        <row r="428">
          <cell r="C428">
            <v>25</v>
          </cell>
          <cell r="G428">
            <v>1</v>
          </cell>
        </row>
        <row r="429">
          <cell r="C429">
            <v>25</v>
          </cell>
          <cell r="G429">
            <v>1</v>
          </cell>
        </row>
        <row r="430">
          <cell r="C430">
            <v>25</v>
          </cell>
          <cell r="G430">
            <v>1</v>
          </cell>
        </row>
        <row r="431">
          <cell r="C431">
            <v>25</v>
          </cell>
          <cell r="G431">
            <v>1</v>
          </cell>
        </row>
        <row r="432">
          <cell r="C432">
            <v>25</v>
          </cell>
          <cell r="G432">
            <v>1</v>
          </cell>
        </row>
        <row r="433">
          <cell r="C433">
            <v>25</v>
          </cell>
          <cell r="G433">
            <v>1</v>
          </cell>
        </row>
        <row r="434">
          <cell r="C434">
            <v>25</v>
          </cell>
          <cell r="G434">
            <v>1</v>
          </cell>
        </row>
        <row r="435">
          <cell r="C435">
            <v>25</v>
          </cell>
          <cell r="G435">
            <v>1</v>
          </cell>
        </row>
        <row r="436">
          <cell r="C436">
            <v>25</v>
          </cell>
          <cell r="G436">
            <v>1</v>
          </cell>
        </row>
        <row r="437">
          <cell r="C437">
            <v>25</v>
          </cell>
          <cell r="G437">
            <v>1</v>
          </cell>
        </row>
        <row r="438">
          <cell r="C438">
            <v>25</v>
          </cell>
          <cell r="G438">
            <v>1</v>
          </cell>
        </row>
        <row r="439">
          <cell r="C439">
            <v>25</v>
          </cell>
          <cell r="G439">
            <v>1</v>
          </cell>
        </row>
        <row r="440">
          <cell r="C440">
            <v>26</v>
          </cell>
          <cell r="G440">
            <v>1</v>
          </cell>
        </row>
        <row r="441">
          <cell r="C441">
            <v>26</v>
          </cell>
          <cell r="G441">
            <v>1</v>
          </cell>
        </row>
        <row r="442">
          <cell r="C442">
            <v>26</v>
          </cell>
          <cell r="G442">
            <v>1</v>
          </cell>
        </row>
        <row r="443">
          <cell r="C443">
            <v>26</v>
          </cell>
          <cell r="G443">
            <v>1</v>
          </cell>
        </row>
        <row r="444">
          <cell r="C444">
            <v>26</v>
          </cell>
          <cell r="G444">
            <v>1</v>
          </cell>
        </row>
        <row r="445">
          <cell r="C445">
            <v>26</v>
          </cell>
          <cell r="G445">
            <v>1</v>
          </cell>
        </row>
        <row r="446">
          <cell r="C446">
            <v>26</v>
          </cell>
          <cell r="G446">
            <v>1</v>
          </cell>
        </row>
        <row r="447">
          <cell r="C447">
            <v>26</v>
          </cell>
          <cell r="G447">
            <v>1</v>
          </cell>
        </row>
        <row r="448">
          <cell r="C448">
            <v>26</v>
          </cell>
          <cell r="G448">
            <v>1</v>
          </cell>
        </row>
        <row r="449">
          <cell r="C449">
            <v>26</v>
          </cell>
          <cell r="G449">
            <v>1</v>
          </cell>
        </row>
        <row r="450">
          <cell r="C450">
            <v>26</v>
          </cell>
          <cell r="G450">
            <v>1</v>
          </cell>
        </row>
        <row r="451">
          <cell r="C451">
            <v>26</v>
          </cell>
          <cell r="G451">
            <v>1</v>
          </cell>
        </row>
        <row r="452">
          <cell r="C452">
            <v>26</v>
          </cell>
          <cell r="G452">
            <v>1</v>
          </cell>
        </row>
        <row r="453">
          <cell r="C453">
            <v>26</v>
          </cell>
          <cell r="G453">
            <v>1</v>
          </cell>
        </row>
        <row r="454">
          <cell r="C454">
            <v>26</v>
          </cell>
          <cell r="G454">
            <v>1</v>
          </cell>
        </row>
        <row r="455">
          <cell r="C455">
            <v>26</v>
          </cell>
          <cell r="G455">
            <v>1</v>
          </cell>
        </row>
        <row r="456">
          <cell r="C456">
            <v>26</v>
          </cell>
          <cell r="G456">
            <v>1</v>
          </cell>
        </row>
        <row r="457">
          <cell r="C457">
            <v>26</v>
          </cell>
          <cell r="G457">
            <v>1</v>
          </cell>
        </row>
        <row r="458">
          <cell r="C458">
            <v>26</v>
          </cell>
          <cell r="G458">
            <v>1</v>
          </cell>
        </row>
        <row r="459">
          <cell r="C459">
            <v>26</v>
          </cell>
          <cell r="G459">
            <v>1</v>
          </cell>
        </row>
        <row r="460">
          <cell r="C460">
            <v>26</v>
          </cell>
          <cell r="G460">
            <v>1</v>
          </cell>
        </row>
        <row r="461">
          <cell r="C461">
            <v>26</v>
          </cell>
          <cell r="G461">
            <v>1</v>
          </cell>
        </row>
        <row r="462">
          <cell r="C462">
            <v>26</v>
          </cell>
          <cell r="G462">
            <v>1</v>
          </cell>
        </row>
        <row r="463">
          <cell r="C463">
            <v>26</v>
          </cell>
          <cell r="G463">
            <v>1</v>
          </cell>
        </row>
        <row r="464">
          <cell r="C464">
            <v>26</v>
          </cell>
          <cell r="G464">
            <v>1</v>
          </cell>
        </row>
        <row r="465">
          <cell r="C465">
            <v>26</v>
          </cell>
          <cell r="G465">
            <v>1</v>
          </cell>
        </row>
        <row r="466">
          <cell r="C466">
            <v>26</v>
          </cell>
          <cell r="G466">
            <v>1</v>
          </cell>
        </row>
        <row r="467">
          <cell r="C467">
            <v>26</v>
          </cell>
          <cell r="G467">
            <v>1</v>
          </cell>
        </row>
        <row r="468">
          <cell r="C468">
            <v>27</v>
          </cell>
          <cell r="G468">
            <v>1</v>
          </cell>
        </row>
        <row r="469">
          <cell r="C469">
            <v>27</v>
          </cell>
          <cell r="G469">
            <v>1</v>
          </cell>
        </row>
        <row r="470">
          <cell r="C470">
            <v>27</v>
          </cell>
          <cell r="G470">
            <v>1</v>
          </cell>
        </row>
        <row r="471">
          <cell r="C471">
            <v>27</v>
          </cell>
          <cell r="G471">
            <v>1</v>
          </cell>
        </row>
        <row r="472">
          <cell r="C472">
            <v>27</v>
          </cell>
          <cell r="G472">
            <v>1</v>
          </cell>
        </row>
        <row r="473">
          <cell r="C473">
            <v>27</v>
          </cell>
          <cell r="G473">
            <v>1</v>
          </cell>
        </row>
        <row r="474">
          <cell r="C474">
            <v>27</v>
          </cell>
          <cell r="G474">
            <v>1</v>
          </cell>
        </row>
        <row r="475">
          <cell r="C475">
            <v>27</v>
          </cell>
          <cell r="G475">
            <v>1</v>
          </cell>
        </row>
        <row r="476">
          <cell r="C476">
            <v>27</v>
          </cell>
          <cell r="G476">
            <v>1</v>
          </cell>
        </row>
        <row r="477">
          <cell r="C477">
            <v>27</v>
          </cell>
          <cell r="G477">
            <v>1</v>
          </cell>
        </row>
        <row r="478">
          <cell r="C478">
            <v>27</v>
          </cell>
          <cell r="G478">
            <v>1</v>
          </cell>
        </row>
        <row r="479">
          <cell r="C479">
            <v>27</v>
          </cell>
          <cell r="G479">
            <v>1</v>
          </cell>
        </row>
        <row r="480">
          <cell r="C480">
            <v>27</v>
          </cell>
          <cell r="G480">
            <v>1</v>
          </cell>
        </row>
        <row r="481">
          <cell r="C481">
            <v>27</v>
          </cell>
          <cell r="G481">
            <v>1</v>
          </cell>
        </row>
        <row r="482">
          <cell r="C482">
            <v>27</v>
          </cell>
          <cell r="G482">
            <v>1</v>
          </cell>
        </row>
        <row r="483">
          <cell r="C483">
            <v>27</v>
          </cell>
          <cell r="G483">
            <v>1</v>
          </cell>
        </row>
        <row r="484">
          <cell r="C484">
            <v>27</v>
          </cell>
          <cell r="G484">
            <v>1</v>
          </cell>
        </row>
        <row r="485">
          <cell r="C485">
            <v>27</v>
          </cell>
          <cell r="G485">
            <v>1</v>
          </cell>
        </row>
        <row r="486">
          <cell r="C486">
            <v>27</v>
          </cell>
          <cell r="G486">
            <v>1</v>
          </cell>
        </row>
        <row r="487">
          <cell r="C487">
            <v>27</v>
          </cell>
          <cell r="G487">
            <v>1</v>
          </cell>
        </row>
        <row r="488">
          <cell r="C488">
            <v>27</v>
          </cell>
          <cell r="G488">
            <v>1</v>
          </cell>
        </row>
        <row r="489">
          <cell r="C489">
            <v>27</v>
          </cell>
          <cell r="G489">
            <v>1</v>
          </cell>
        </row>
        <row r="490">
          <cell r="C490">
            <v>27</v>
          </cell>
          <cell r="G490">
            <v>1</v>
          </cell>
        </row>
        <row r="491">
          <cell r="C491">
            <v>27</v>
          </cell>
          <cell r="G491">
            <v>1</v>
          </cell>
        </row>
        <row r="492">
          <cell r="C492">
            <v>27</v>
          </cell>
          <cell r="G492">
            <v>1</v>
          </cell>
        </row>
        <row r="493">
          <cell r="C493">
            <v>27</v>
          </cell>
          <cell r="G493">
            <v>1</v>
          </cell>
        </row>
        <row r="494">
          <cell r="C494">
            <v>27</v>
          </cell>
          <cell r="G494">
            <v>1</v>
          </cell>
        </row>
        <row r="495">
          <cell r="C495">
            <v>27</v>
          </cell>
          <cell r="G495">
            <v>1</v>
          </cell>
        </row>
        <row r="496">
          <cell r="C496">
            <v>27</v>
          </cell>
          <cell r="G496">
            <v>1</v>
          </cell>
        </row>
        <row r="497">
          <cell r="C497">
            <v>27</v>
          </cell>
          <cell r="G497">
            <v>1</v>
          </cell>
        </row>
        <row r="498">
          <cell r="C498">
            <v>27</v>
          </cell>
          <cell r="G498">
            <v>1</v>
          </cell>
        </row>
        <row r="499">
          <cell r="C499">
            <v>27</v>
          </cell>
          <cell r="G499">
            <v>1</v>
          </cell>
        </row>
        <row r="500">
          <cell r="C500">
            <v>27</v>
          </cell>
          <cell r="G500">
            <v>1</v>
          </cell>
        </row>
        <row r="501">
          <cell r="C501">
            <v>27</v>
          </cell>
          <cell r="G501">
            <v>1</v>
          </cell>
        </row>
        <row r="502">
          <cell r="C502">
            <v>27</v>
          </cell>
          <cell r="G502">
            <v>1</v>
          </cell>
        </row>
        <row r="503">
          <cell r="C503">
            <v>27</v>
          </cell>
          <cell r="G503">
            <v>1</v>
          </cell>
        </row>
        <row r="504">
          <cell r="C504">
            <v>27</v>
          </cell>
          <cell r="G504">
            <v>1</v>
          </cell>
        </row>
        <row r="505">
          <cell r="C505">
            <v>28</v>
          </cell>
          <cell r="G505">
            <v>1</v>
          </cell>
        </row>
        <row r="506">
          <cell r="C506">
            <v>28</v>
          </cell>
          <cell r="G506">
            <v>1</v>
          </cell>
        </row>
        <row r="507">
          <cell r="C507">
            <v>28</v>
          </cell>
          <cell r="G507">
            <v>1</v>
          </cell>
        </row>
        <row r="508">
          <cell r="C508">
            <v>28</v>
          </cell>
          <cell r="G508">
            <v>1</v>
          </cell>
        </row>
        <row r="509">
          <cell r="C509">
            <v>28</v>
          </cell>
          <cell r="G509">
            <v>1</v>
          </cell>
        </row>
        <row r="510">
          <cell r="C510">
            <v>28</v>
          </cell>
          <cell r="G510">
            <v>1</v>
          </cell>
        </row>
        <row r="511">
          <cell r="C511">
            <v>28</v>
          </cell>
          <cell r="G511">
            <v>1</v>
          </cell>
        </row>
        <row r="512">
          <cell r="C512">
            <v>28</v>
          </cell>
          <cell r="G512">
            <v>1</v>
          </cell>
        </row>
        <row r="513">
          <cell r="C513">
            <v>28</v>
          </cell>
          <cell r="G513">
            <v>1</v>
          </cell>
        </row>
        <row r="514">
          <cell r="C514">
            <v>28</v>
          </cell>
          <cell r="G514">
            <v>1</v>
          </cell>
        </row>
        <row r="515">
          <cell r="C515">
            <v>28</v>
          </cell>
          <cell r="G515">
            <v>1</v>
          </cell>
        </row>
        <row r="516">
          <cell r="C516">
            <v>28</v>
          </cell>
          <cell r="G516">
            <v>1</v>
          </cell>
        </row>
        <row r="517">
          <cell r="C517">
            <v>28</v>
          </cell>
          <cell r="G517">
            <v>1</v>
          </cell>
        </row>
        <row r="518">
          <cell r="C518">
            <v>28</v>
          </cell>
          <cell r="G518">
            <v>1</v>
          </cell>
        </row>
        <row r="519">
          <cell r="C519">
            <v>28</v>
          </cell>
          <cell r="G519">
            <v>1</v>
          </cell>
        </row>
        <row r="520">
          <cell r="C520">
            <v>28</v>
          </cell>
          <cell r="G520">
            <v>1</v>
          </cell>
        </row>
        <row r="521">
          <cell r="C521">
            <v>28</v>
          </cell>
          <cell r="G521">
            <v>1</v>
          </cell>
        </row>
        <row r="522">
          <cell r="C522">
            <v>28</v>
          </cell>
          <cell r="G522">
            <v>1</v>
          </cell>
        </row>
        <row r="523">
          <cell r="C523">
            <v>28</v>
          </cell>
          <cell r="G523">
            <v>1</v>
          </cell>
        </row>
        <row r="524">
          <cell r="C524">
            <v>28</v>
          </cell>
          <cell r="G524">
            <v>1</v>
          </cell>
        </row>
        <row r="525">
          <cell r="C525">
            <v>28</v>
          </cell>
          <cell r="G525">
            <v>1</v>
          </cell>
        </row>
        <row r="526">
          <cell r="C526">
            <v>28</v>
          </cell>
          <cell r="G526">
            <v>1</v>
          </cell>
        </row>
        <row r="527">
          <cell r="C527">
            <v>28</v>
          </cell>
          <cell r="G527">
            <v>1</v>
          </cell>
        </row>
        <row r="528">
          <cell r="C528">
            <v>28</v>
          </cell>
          <cell r="G528">
            <v>1</v>
          </cell>
        </row>
        <row r="529">
          <cell r="C529">
            <v>28</v>
          </cell>
          <cell r="G529">
            <v>1</v>
          </cell>
        </row>
        <row r="530">
          <cell r="C530">
            <v>28</v>
          </cell>
          <cell r="G530">
            <v>1</v>
          </cell>
        </row>
        <row r="531">
          <cell r="C531">
            <v>28</v>
          </cell>
          <cell r="G531">
            <v>1</v>
          </cell>
        </row>
        <row r="532">
          <cell r="C532">
            <v>28</v>
          </cell>
          <cell r="G532">
            <v>1</v>
          </cell>
        </row>
        <row r="533">
          <cell r="C533">
            <v>28</v>
          </cell>
          <cell r="G533">
            <v>1</v>
          </cell>
        </row>
        <row r="534">
          <cell r="C534">
            <v>29</v>
          </cell>
          <cell r="G534">
            <v>1</v>
          </cell>
        </row>
        <row r="535">
          <cell r="C535">
            <v>29</v>
          </cell>
          <cell r="G535">
            <v>1</v>
          </cell>
        </row>
        <row r="536">
          <cell r="C536">
            <v>29</v>
          </cell>
          <cell r="G536">
            <v>1</v>
          </cell>
        </row>
        <row r="537">
          <cell r="C537">
            <v>29</v>
          </cell>
          <cell r="G537">
            <v>1</v>
          </cell>
        </row>
        <row r="538">
          <cell r="C538">
            <v>29</v>
          </cell>
          <cell r="G538">
            <v>1</v>
          </cell>
        </row>
        <row r="539">
          <cell r="C539">
            <v>29</v>
          </cell>
          <cell r="G539">
            <v>1</v>
          </cell>
        </row>
        <row r="540">
          <cell r="C540">
            <v>29</v>
          </cell>
          <cell r="G540">
            <v>1</v>
          </cell>
        </row>
        <row r="541">
          <cell r="C541">
            <v>29</v>
          </cell>
          <cell r="G541">
            <v>1</v>
          </cell>
        </row>
        <row r="542">
          <cell r="C542">
            <v>29</v>
          </cell>
          <cell r="G542">
            <v>1</v>
          </cell>
        </row>
        <row r="543">
          <cell r="C543">
            <v>29</v>
          </cell>
          <cell r="G543">
            <v>1</v>
          </cell>
        </row>
        <row r="544">
          <cell r="C544">
            <v>29</v>
          </cell>
          <cell r="G544">
            <v>1</v>
          </cell>
        </row>
        <row r="545">
          <cell r="C545">
            <v>29</v>
          </cell>
          <cell r="G545">
            <v>1</v>
          </cell>
        </row>
        <row r="546">
          <cell r="C546">
            <v>29</v>
          </cell>
          <cell r="G546">
            <v>1</v>
          </cell>
        </row>
        <row r="547">
          <cell r="C547">
            <v>29</v>
          </cell>
          <cell r="G547">
            <v>1</v>
          </cell>
        </row>
        <row r="548">
          <cell r="C548">
            <v>29</v>
          </cell>
          <cell r="G548">
            <v>1</v>
          </cell>
        </row>
        <row r="549">
          <cell r="C549">
            <v>29</v>
          </cell>
          <cell r="G549">
            <v>1</v>
          </cell>
        </row>
        <row r="550">
          <cell r="C550">
            <v>29</v>
          </cell>
          <cell r="G550">
            <v>1</v>
          </cell>
        </row>
        <row r="551">
          <cell r="C551">
            <v>29</v>
          </cell>
          <cell r="G551">
            <v>1</v>
          </cell>
        </row>
        <row r="552">
          <cell r="C552">
            <v>30</v>
          </cell>
          <cell r="G552">
            <v>1</v>
          </cell>
        </row>
        <row r="553">
          <cell r="C553">
            <v>30</v>
          </cell>
          <cell r="G553">
            <v>1</v>
          </cell>
        </row>
        <row r="554">
          <cell r="C554">
            <v>30</v>
          </cell>
          <cell r="G554">
            <v>1</v>
          </cell>
        </row>
        <row r="555">
          <cell r="C555">
            <v>30</v>
          </cell>
          <cell r="G555">
            <v>1</v>
          </cell>
        </row>
        <row r="556">
          <cell r="C556">
            <v>30</v>
          </cell>
          <cell r="G556">
            <v>1</v>
          </cell>
        </row>
        <row r="557">
          <cell r="C557">
            <v>30</v>
          </cell>
          <cell r="G557">
            <v>1</v>
          </cell>
        </row>
        <row r="558">
          <cell r="C558">
            <v>30</v>
          </cell>
          <cell r="G558">
            <v>1</v>
          </cell>
        </row>
        <row r="559">
          <cell r="C559">
            <v>30</v>
          </cell>
          <cell r="G559">
            <v>1</v>
          </cell>
        </row>
        <row r="560">
          <cell r="C560">
            <v>30</v>
          </cell>
          <cell r="G560">
            <v>1</v>
          </cell>
        </row>
        <row r="561">
          <cell r="C561">
            <v>30</v>
          </cell>
          <cell r="G561">
            <v>1</v>
          </cell>
        </row>
        <row r="562">
          <cell r="C562">
            <v>30</v>
          </cell>
          <cell r="G562">
            <v>1</v>
          </cell>
        </row>
        <row r="563">
          <cell r="C563">
            <v>30</v>
          </cell>
          <cell r="G563">
            <v>1</v>
          </cell>
        </row>
        <row r="564">
          <cell r="C564">
            <v>30</v>
          </cell>
          <cell r="G564">
            <v>1</v>
          </cell>
        </row>
        <row r="565">
          <cell r="C565">
            <v>30</v>
          </cell>
          <cell r="G565">
            <v>1</v>
          </cell>
        </row>
        <row r="566">
          <cell r="C566">
            <v>30</v>
          </cell>
          <cell r="G566">
            <v>1</v>
          </cell>
        </row>
        <row r="567">
          <cell r="C567">
            <v>30</v>
          </cell>
          <cell r="G567">
            <v>1</v>
          </cell>
        </row>
        <row r="568">
          <cell r="C568">
            <v>30</v>
          </cell>
          <cell r="G568">
            <v>1</v>
          </cell>
        </row>
        <row r="569">
          <cell r="C569">
            <v>30</v>
          </cell>
          <cell r="G569">
            <v>1</v>
          </cell>
        </row>
        <row r="570">
          <cell r="C570">
            <v>30</v>
          </cell>
          <cell r="G570">
            <v>1</v>
          </cell>
        </row>
        <row r="571">
          <cell r="C571">
            <v>30</v>
          </cell>
          <cell r="G571">
            <v>1</v>
          </cell>
        </row>
        <row r="572">
          <cell r="C572">
            <v>30</v>
          </cell>
          <cell r="G572">
            <v>1</v>
          </cell>
        </row>
        <row r="573">
          <cell r="C573">
            <v>30</v>
          </cell>
          <cell r="G573">
            <v>1</v>
          </cell>
        </row>
        <row r="574">
          <cell r="C574">
            <v>30</v>
          </cell>
          <cell r="G574">
            <v>1</v>
          </cell>
        </row>
        <row r="575">
          <cell r="C575">
            <v>30</v>
          </cell>
          <cell r="G575">
            <v>1</v>
          </cell>
        </row>
        <row r="576">
          <cell r="C576">
            <v>31</v>
          </cell>
          <cell r="G576">
            <v>1</v>
          </cell>
        </row>
        <row r="577">
          <cell r="C577">
            <v>31</v>
          </cell>
          <cell r="G577">
            <v>1</v>
          </cell>
        </row>
        <row r="578">
          <cell r="C578">
            <v>31</v>
          </cell>
          <cell r="G578">
            <v>1</v>
          </cell>
        </row>
        <row r="579">
          <cell r="C579">
            <v>31</v>
          </cell>
          <cell r="G579">
            <v>1</v>
          </cell>
        </row>
        <row r="580">
          <cell r="C580">
            <v>31</v>
          </cell>
          <cell r="G580">
            <v>1</v>
          </cell>
        </row>
        <row r="581">
          <cell r="C581">
            <v>31</v>
          </cell>
          <cell r="G581">
            <v>1</v>
          </cell>
        </row>
        <row r="582">
          <cell r="C582">
            <v>31</v>
          </cell>
          <cell r="G582">
            <v>1</v>
          </cell>
        </row>
        <row r="583">
          <cell r="C583">
            <v>31</v>
          </cell>
          <cell r="G583">
            <v>1</v>
          </cell>
        </row>
        <row r="584">
          <cell r="C584">
            <v>31</v>
          </cell>
          <cell r="G584">
            <v>1</v>
          </cell>
        </row>
        <row r="585">
          <cell r="C585">
            <v>31</v>
          </cell>
          <cell r="G585">
            <v>1</v>
          </cell>
        </row>
        <row r="586">
          <cell r="C586">
            <v>31</v>
          </cell>
          <cell r="G586">
            <v>1</v>
          </cell>
        </row>
        <row r="587">
          <cell r="C587">
            <v>31</v>
          </cell>
          <cell r="G587">
            <v>1</v>
          </cell>
        </row>
        <row r="588">
          <cell r="C588">
            <v>31</v>
          </cell>
          <cell r="G588">
            <v>1</v>
          </cell>
        </row>
        <row r="589">
          <cell r="C589">
            <v>31</v>
          </cell>
          <cell r="G589">
            <v>1</v>
          </cell>
        </row>
        <row r="590">
          <cell r="C590">
            <v>31</v>
          </cell>
          <cell r="G590">
            <v>1</v>
          </cell>
        </row>
        <row r="591">
          <cell r="C591">
            <v>31</v>
          </cell>
          <cell r="G591">
            <v>1</v>
          </cell>
        </row>
        <row r="592">
          <cell r="C592">
            <v>31</v>
          </cell>
          <cell r="G592">
            <v>1</v>
          </cell>
        </row>
        <row r="593">
          <cell r="C593">
            <v>31</v>
          </cell>
          <cell r="G593">
            <v>1</v>
          </cell>
        </row>
        <row r="594">
          <cell r="C594">
            <v>31</v>
          </cell>
          <cell r="G594">
            <v>1</v>
          </cell>
        </row>
        <row r="595">
          <cell r="C595">
            <v>31</v>
          </cell>
          <cell r="G595">
            <v>1</v>
          </cell>
        </row>
        <row r="596">
          <cell r="C596">
            <v>32</v>
          </cell>
          <cell r="G596">
            <v>1</v>
          </cell>
        </row>
        <row r="597">
          <cell r="C597">
            <v>32</v>
          </cell>
          <cell r="G597">
            <v>1</v>
          </cell>
        </row>
        <row r="598">
          <cell r="C598">
            <v>32</v>
          </cell>
          <cell r="G598">
            <v>1</v>
          </cell>
        </row>
        <row r="599">
          <cell r="C599">
            <v>32</v>
          </cell>
          <cell r="G599">
            <v>1</v>
          </cell>
        </row>
        <row r="600">
          <cell r="C600">
            <v>32</v>
          </cell>
          <cell r="G600">
            <v>1</v>
          </cell>
        </row>
        <row r="601">
          <cell r="C601">
            <v>32</v>
          </cell>
          <cell r="G601">
            <v>1</v>
          </cell>
        </row>
        <row r="602">
          <cell r="C602">
            <v>32</v>
          </cell>
          <cell r="G602">
            <v>1</v>
          </cell>
        </row>
        <row r="603">
          <cell r="C603">
            <v>32</v>
          </cell>
          <cell r="G603">
            <v>1</v>
          </cell>
        </row>
        <row r="604">
          <cell r="C604">
            <v>32</v>
          </cell>
          <cell r="G604">
            <v>1</v>
          </cell>
        </row>
        <row r="605">
          <cell r="C605">
            <v>32</v>
          </cell>
          <cell r="G605">
            <v>1</v>
          </cell>
        </row>
        <row r="606">
          <cell r="C606">
            <v>32</v>
          </cell>
          <cell r="G606">
            <v>1</v>
          </cell>
        </row>
        <row r="607">
          <cell r="C607">
            <v>32</v>
          </cell>
          <cell r="G607">
            <v>1</v>
          </cell>
        </row>
        <row r="608">
          <cell r="C608">
            <v>32</v>
          </cell>
          <cell r="G608">
            <v>1</v>
          </cell>
        </row>
        <row r="609">
          <cell r="C609">
            <v>32</v>
          </cell>
          <cell r="G609">
            <v>1</v>
          </cell>
        </row>
        <row r="610">
          <cell r="C610">
            <v>32</v>
          </cell>
          <cell r="G610">
            <v>1</v>
          </cell>
        </row>
        <row r="611">
          <cell r="C611">
            <v>32</v>
          </cell>
          <cell r="G611">
            <v>1</v>
          </cell>
        </row>
        <row r="612">
          <cell r="C612">
            <v>32</v>
          </cell>
          <cell r="G612">
            <v>1</v>
          </cell>
        </row>
        <row r="613">
          <cell r="C613">
            <v>32</v>
          </cell>
          <cell r="G613">
            <v>1</v>
          </cell>
        </row>
        <row r="614">
          <cell r="C614">
            <v>32</v>
          </cell>
          <cell r="G614">
            <v>1</v>
          </cell>
        </row>
        <row r="615">
          <cell r="C615">
            <v>33</v>
          </cell>
          <cell r="G615">
            <v>1</v>
          </cell>
        </row>
        <row r="616">
          <cell r="C616">
            <v>33</v>
          </cell>
          <cell r="G616">
            <v>1</v>
          </cell>
        </row>
        <row r="617">
          <cell r="C617">
            <v>33</v>
          </cell>
          <cell r="G617">
            <v>1</v>
          </cell>
        </row>
        <row r="618">
          <cell r="C618">
            <v>33</v>
          </cell>
          <cell r="G618">
            <v>1</v>
          </cell>
        </row>
        <row r="619">
          <cell r="C619">
            <v>33</v>
          </cell>
          <cell r="G619">
            <v>1</v>
          </cell>
        </row>
        <row r="620">
          <cell r="C620">
            <v>33</v>
          </cell>
          <cell r="G620">
            <v>1</v>
          </cell>
        </row>
        <row r="621">
          <cell r="C621">
            <v>33</v>
          </cell>
          <cell r="G621">
            <v>1</v>
          </cell>
        </row>
        <row r="622">
          <cell r="C622">
            <v>33</v>
          </cell>
          <cell r="G622">
            <v>1</v>
          </cell>
        </row>
        <row r="623">
          <cell r="C623">
            <v>33</v>
          </cell>
          <cell r="G623">
            <v>1</v>
          </cell>
        </row>
        <row r="624">
          <cell r="C624">
            <v>33</v>
          </cell>
          <cell r="G624">
            <v>1</v>
          </cell>
        </row>
        <row r="625">
          <cell r="C625">
            <v>33</v>
          </cell>
          <cell r="G625">
            <v>1</v>
          </cell>
        </row>
        <row r="626">
          <cell r="C626">
            <v>33</v>
          </cell>
          <cell r="G626">
            <v>1</v>
          </cell>
        </row>
        <row r="627">
          <cell r="C627">
            <v>33</v>
          </cell>
          <cell r="G627">
            <v>1</v>
          </cell>
        </row>
        <row r="628">
          <cell r="C628">
            <v>33</v>
          </cell>
          <cell r="G628">
            <v>1</v>
          </cell>
        </row>
        <row r="629">
          <cell r="C629">
            <v>33</v>
          </cell>
          <cell r="G629">
            <v>1</v>
          </cell>
        </row>
        <row r="630">
          <cell r="C630">
            <v>33</v>
          </cell>
          <cell r="G630">
            <v>1</v>
          </cell>
        </row>
        <row r="631">
          <cell r="C631">
            <v>33</v>
          </cell>
          <cell r="G631">
            <v>1</v>
          </cell>
        </row>
        <row r="632">
          <cell r="C632">
            <v>33</v>
          </cell>
          <cell r="G632">
            <v>1</v>
          </cell>
        </row>
        <row r="633">
          <cell r="C633">
            <v>33</v>
          </cell>
          <cell r="G633">
            <v>1</v>
          </cell>
        </row>
        <row r="634">
          <cell r="C634">
            <v>33</v>
          </cell>
          <cell r="G634">
            <v>1</v>
          </cell>
        </row>
        <row r="635">
          <cell r="C635">
            <v>33</v>
          </cell>
          <cell r="G635">
            <v>1</v>
          </cell>
        </row>
        <row r="636">
          <cell r="C636">
            <v>33</v>
          </cell>
          <cell r="G636">
            <v>1</v>
          </cell>
        </row>
        <row r="637">
          <cell r="C637">
            <v>33</v>
          </cell>
          <cell r="G637">
            <v>1</v>
          </cell>
        </row>
        <row r="638">
          <cell r="C638">
            <v>33</v>
          </cell>
          <cell r="G638">
            <v>1</v>
          </cell>
        </row>
        <row r="639">
          <cell r="C639">
            <v>34</v>
          </cell>
          <cell r="G639">
            <v>1</v>
          </cell>
        </row>
        <row r="640">
          <cell r="C640">
            <v>34</v>
          </cell>
          <cell r="G640">
            <v>1</v>
          </cell>
        </row>
        <row r="641">
          <cell r="C641">
            <v>34</v>
          </cell>
          <cell r="G641">
            <v>1</v>
          </cell>
        </row>
        <row r="642">
          <cell r="C642">
            <v>34</v>
          </cell>
          <cell r="G642">
            <v>1</v>
          </cell>
        </row>
        <row r="643">
          <cell r="C643">
            <v>34</v>
          </cell>
          <cell r="G643">
            <v>1</v>
          </cell>
        </row>
        <row r="644">
          <cell r="C644">
            <v>34</v>
          </cell>
          <cell r="G644">
            <v>1</v>
          </cell>
        </row>
        <row r="645">
          <cell r="C645">
            <v>34</v>
          </cell>
          <cell r="G645">
            <v>1</v>
          </cell>
        </row>
        <row r="646">
          <cell r="C646">
            <v>34</v>
          </cell>
          <cell r="G646">
            <v>1</v>
          </cell>
        </row>
        <row r="647">
          <cell r="C647">
            <v>34</v>
          </cell>
          <cell r="G647">
            <v>1</v>
          </cell>
        </row>
        <row r="648">
          <cell r="C648">
            <v>34</v>
          </cell>
          <cell r="G648">
            <v>1</v>
          </cell>
        </row>
        <row r="649">
          <cell r="C649">
            <v>34</v>
          </cell>
          <cell r="G649">
            <v>1</v>
          </cell>
        </row>
        <row r="650">
          <cell r="C650">
            <v>34</v>
          </cell>
          <cell r="G650">
            <v>1</v>
          </cell>
        </row>
        <row r="651">
          <cell r="C651">
            <v>34</v>
          </cell>
          <cell r="G651">
            <v>1</v>
          </cell>
        </row>
        <row r="652">
          <cell r="C652">
            <v>34</v>
          </cell>
          <cell r="G652">
            <v>1</v>
          </cell>
        </row>
        <row r="653">
          <cell r="C653">
            <v>34</v>
          </cell>
          <cell r="G653">
            <v>1</v>
          </cell>
        </row>
        <row r="654">
          <cell r="C654">
            <v>34</v>
          </cell>
          <cell r="G654">
            <v>1</v>
          </cell>
        </row>
        <row r="655">
          <cell r="C655">
            <v>34</v>
          </cell>
          <cell r="G655">
            <v>1</v>
          </cell>
        </row>
        <row r="656">
          <cell r="C656">
            <v>34</v>
          </cell>
          <cell r="G656">
            <v>1</v>
          </cell>
        </row>
        <row r="657">
          <cell r="C657">
            <v>34</v>
          </cell>
          <cell r="G657">
            <v>1</v>
          </cell>
        </row>
        <row r="658">
          <cell r="C658">
            <v>34</v>
          </cell>
          <cell r="G658">
            <v>1</v>
          </cell>
        </row>
        <row r="659">
          <cell r="C659">
            <v>34</v>
          </cell>
          <cell r="G659">
            <v>1</v>
          </cell>
        </row>
        <row r="660">
          <cell r="C660">
            <v>34</v>
          </cell>
          <cell r="G660">
            <v>1</v>
          </cell>
        </row>
        <row r="661">
          <cell r="C661">
            <v>34</v>
          </cell>
          <cell r="G661">
            <v>2</v>
          </cell>
        </row>
        <row r="662">
          <cell r="C662">
            <v>34</v>
          </cell>
          <cell r="G662">
            <v>2</v>
          </cell>
        </row>
        <row r="663">
          <cell r="C663">
            <v>34</v>
          </cell>
          <cell r="G663">
            <v>2</v>
          </cell>
        </row>
        <row r="664">
          <cell r="C664">
            <v>34</v>
          </cell>
          <cell r="G664">
            <v>2</v>
          </cell>
        </row>
        <row r="665">
          <cell r="C665">
            <v>35</v>
          </cell>
          <cell r="G665">
            <v>2</v>
          </cell>
        </row>
        <row r="666">
          <cell r="C666">
            <v>35</v>
          </cell>
          <cell r="G666">
            <v>2</v>
          </cell>
        </row>
        <row r="667">
          <cell r="C667">
            <v>35</v>
          </cell>
          <cell r="G667">
            <v>2</v>
          </cell>
        </row>
        <row r="668">
          <cell r="C668">
            <v>35</v>
          </cell>
          <cell r="G668">
            <v>2</v>
          </cell>
        </row>
        <row r="669">
          <cell r="C669">
            <v>35</v>
          </cell>
          <cell r="G669">
            <v>2</v>
          </cell>
        </row>
        <row r="670">
          <cell r="C670">
            <v>35</v>
          </cell>
          <cell r="G670">
            <v>2</v>
          </cell>
        </row>
        <row r="671">
          <cell r="C671">
            <v>35</v>
          </cell>
          <cell r="G671">
            <v>2</v>
          </cell>
        </row>
        <row r="672">
          <cell r="C672">
            <v>35</v>
          </cell>
          <cell r="G672">
            <v>2</v>
          </cell>
        </row>
        <row r="673">
          <cell r="C673">
            <v>35</v>
          </cell>
          <cell r="G673">
            <v>2</v>
          </cell>
        </row>
        <row r="674">
          <cell r="C674">
            <v>35</v>
          </cell>
          <cell r="G674">
            <v>2</v>
          </cell>
        </row>
        <row r="675">
          <cell r="C675">
            <v>35</v>
          </cell>
          <cell r="G675">
            <v>2</v>
          </cell>
        </row>
        <row r="676">
          <cell r="C676">
            <v>35</v>
          </cell>
          <cell r="G676">
            <v>2</v>
          </cell>
        </row>
        <row r="677">
          <cell r="C677">
            <v>35</v>
          </cell>
          <cell r="G677">
            <v>2</v>
          </cell>
        </row>
        <row r="678">
          <cell r="C678">
            <v>35</v>
          </cell>
          <cell r="G678">
            <v>2</v>
          </cell>
        </row>
        <row r="679">
          <cell r="C679">
            <v>35</v>
          </cell>
          <cell r="G679">
            <v>2</v>
          </cell>
        </row>
        <row r="680">
          <cell r="C680">
            <v>35</v>
          </cell>
          <cell r="G680">
            <v>2</v>
          </cell>
        </row>
        <row r="681">
          <cell r="C681">
            <v>35</v>
          </cell>
          <cell r="G681">
            <v>2</v>
          </cell>
        </row>
        <row r="682">
          <cell r="C682">
            <v>35</v>
          </cell>
          <cell r="G682">
            <v>2</v>
          </cell>
        </row>
        <row r="683">
          <cell r="C683">
            <v>35</v>
          </cell>
          <cell r="G683">
            <v>2</v>
          </cell>
        </row>
        <row r="684">
          <cell r="C684">
            <v>35</v>
          </cell>
          <cell r="G684">
            <v>2</v>
          </cell>
        </row>
        <row r="685">
          <cell r="C685">
            <v>35</v>
          </cell>
          <cell r="G685">
            <v>2</v>
          </cell>
        </row>
        <row r="686">
          <cell r="C686">
            <v>35</v>
          </cell>
          <cell r="G686">
            <v>2</v>
          </cell>
        </row>
        <row r="687">
          <cell r="C687">
            <v>35</v>
          </cell>
          <cell r="G687">
            <v>2</v>
          </cell>
        </row>
        <row r="688">
          <cell r="C688">
            <v>36</v>
          </cell>
          <cell r="G688">
            <v>2</v>
          </cell>
        </row>
        <row r="689">
          <cell r="C689">
            <v>36</v>
          </cell>
          <cell r="G689">
            <v>2</v>
          </cell>
        </row>
        <row r="690">
          <cell r="C690">
            <v>36</v>
          </cell>
          <cell r="G690">
            <v>2</v>
          </cell>
        </row>
        <row r="691">
          <cell r="C691">
            <v>36</v>
          </cell>
          <cell r="G691">
            <v>2</v>
          </cell>
        </row>
        <row r="692">
          <cell r="C692">
            <v>36</v>
          </cell>
          <cell r="G692">
            <v>2</v>
          </cell>
        </row>
        <row r="693">
          <cell r="C693">
            <v>36</v>
          </cell>
          <cell r="G693">
            <v>2</v>
          </cell>
        </row>
        <row r="694">
          <cell r="C694">
            <v>36</v>
          </cell>
          <cell r="G694">
            <v>2</v>
          </cell>
        </row>
        <row r="695">
          <cell r="C695">
            <v>36</v>
          </cell>
          <cell r="G695">
            <v>2</v>
          </cell>
        </row>
        <row r="696">
          <cell r="C696">
            <v>36</v>
          </cell>
          <cell r="G696">
            <v>2</v>
          </cell>
        </row>
        <row r="697">
          <cell r="C697">
            <v>36</v>
          </cell>
          <cell r="G697">
            <v>2</v>
          </cell>
        </row>
        <row r="698">
          <cell r="C698">
            <v>36</v>
          </cell>
          <cell r="G698">
            <v>2</v>
          </cell>
        </row>
        <row r="699">
          <cell r="C699">
            <v>36</v>
          </cell>
          <cell r="G699">
            <v>2</v>
          </cell>
        </row>
        <row r="700">
          <cell r="C700">
            <v>36</v>
          </cell>
          <cell r="G700">
            <v>2</v>
          </cell>
        </row>
        <row r="701">
          <cell r="C701">
            <v>36</v>
          </cell>
          <cell r="G701">
            <v>2</v>
          </cell>
        </row>
        <row r="702">
          <cell r="C702">
            <v>36</v>
          </cell>
          <cell r="G702">
            <v>2</v>
          </cell>
        </row>
        <row r="703">
          <cell r="C703">
            <v>37</v>
          </cell>
          <cell r="G703">
            <v>2</v>
          </cell>
        </row>
        <row r="704">
          <cell r="C704">
            <v>37</v>
          </cell>
          <cell r="G704">
            <v>2</v>
          </cell>
        </row>
        <row r="705">
          <cell r="C705">
            <v>37</v>
          </cell>
          <cell r="G705">
            <v>2</v>
          </cell>
        </row>
        <row r="706">
          <cell r="C706">
            <v>37</v>
          </cell>
          <cell r="G706">
            <v>2</v>
          </cell>
        </row>
        <row r="707">
          <cell r="C707">
            <v>37</v>
          </cell>
          <cell r="G707">
            <v>2</v>
          </cell>
        </row>
        <row r="708">
          <cell r="C708">
            <v>37</v>
          </cell>
          <cell r="G708">
            <v>2</v>
          </cell>
        </row>
        <row r="709">
          <cell r="C709">
            <v>37</v>
          </cell>
          <cell r="G709">
            <v>2</v>
          </cell>
        </row>
        <row r="710">
          <cell r="C710">
            <v>37</v>
          </cell>
          <cell r="G710">
            <v>2</v>
          </cell>
        </row>
        <row r="711">
          <cell r="C711">
            <v>37</v>
          </cell>
          <cell r="G711">
            <v>2</v>
          </cell>
        </row>
        <row r="712">
          <cell r="C712">
            <v>37</v>
          </cell>
          <cell r="G712">
            <v>2</v>
          </cell>
        </row>
        <row r="713">
          <cell r="C713">
            <v>37</v>
          </cell>
          <cell r="G713">
            <v>2</v>
          </cell>
        </row>
        <row r="714">
          <cell r="C714">
            <v>37</v>
          </cell>
          <cell r="G714">
            <v>2</v>
          </cell>
        </row>
        <row r="715">
          <cell r="C715">
            <v>37</v>
          </cell>
          <cell r="G715">
            <v>2</v>
          </cell>
        </row>
        <row r="716">
          <cell r="C716">
            <v>37</v>
          </cell>
          <cell r="G716">
            <v>2</v>
          </cell>
        </row>
        <row r="717">
          <cell r="C717">
            <v>37</v>
          </cell>
          <cell r="G717">
            <v>2</v>
          </cell>
        </row>
        <row r="718">
          <cell r="C718">
            <v>37</v>
          </cell>
          <cell r="G718">
            <v>2</v>
          </cell>
        </row>
        <row r="719">
          <cell r="C719">
            <v>37</v>
          </cell>
          <cell r="G719">
            <v>2</v>
          </cell>
        </row>
        <row r="720">
          <cell r="C720">
            <v>38</v>
          </cell>
          <cell r="G720">
            <v>2</v>
          </cell>
        </row>
        <row r="721">
          <cell r="C721">
            <v>38</v>
          </cell>
          <cell r="G721">
            <v>2</v>
          </cell>
        </row>
        <row r="722">
          <cell r="C722">
            <v>38</v>
          </cell>
          <cell r="G722">
            <v>2</v>
          </cell>
        </row>
        <row r="723">
          <cell r="C723">
            <v>38</v>
          </cell>
          <cell r="G723">
            <v>2</v>
          </cell>
        </row>
        <row r="724">
          <cell r="C724">
            <v>38</v>
          </cell>
          <cell r="G724">
            <v>2</v>
          </cell>
        </row>
        <row r="725">
          <cell r="C725">
            <v>38</v>
          </cell>
          <cell r="G725">
            <v>2</v>
          </cell>
        </row>
        <row r="726">
          <cell r="C726">
            <v>38</v>
          </cell>
          <cell r="G726">
            <v>2</v>
          </cell>
        </row>
        <row r="727">
          <cell r="C727">
            <v>38</v>
          </cell>
          <cell r="G727">
            <v>2</v>
          </cell>
        </row>
        <row r="728">
          <cell r="C728">
            <v>38</v>
          </cell>
          <cell r="G728">
            <v>2</v>
          </cell>
        </row>
        <row r="729">
          <cell r="C729">
            <v>38</v>
          </cell>
          <cell r="G729">
            <v>2</v>
          </cell>
        </row>
        <row r="730">
          <cell r="C730">
            <v>38</v>
          </cell>
          <cell r="G730">
            <v>2</v>
          </cell>
        </row>
        <row r="731">
          <cell r="C731">
            <v>38</v>
          </cell>
          <cell r="G731">
            <v>2</v>
          </cell>
        </row>
        <row r="732">
          <cell r="C732">
            <v>38</v>
          </cell>
          <cell r="G732">
            <v>2</v>
          </cell>
        </row>
        <row r="733">
          <cell r="C733">
            <v>38</v>
          </cell>
          <cell r="G733">
            <v>2</v>
          </cell>
        </row>
        <row r="734">
          <cell r="C734">
            <v>38</v>
          </cell>
          <cell r="G734">
            <v>2</v>
          </cell>
        </row>
        <row r="735">
          <cell r="C735">
            <v>38</v>
          </cell>
          <cell r="G735">
            <v>2</v>
          </cell>
        </row>
        <row r="736">
          <cell r="C736">
            <v>38</v>
          </cell>
          <cell r="G736">
            <v>2</v>
          </cell>
        </row>
        <row r="737">
          <cell r="C737">
            <v>38</v>
          </cell>
          <cell r="G737">
            <v>2</v>
          </cell>
        </row>
        <row r="738">
          <cell r="C738">
            <v>38</v>
          </cell>
          <cell r="G738">
            <v>2</v>
          </cell>
        </row>
        <row r="739">
          <cell r="C739">
            <v>38</v>
          </cell>
          <cell r="G739">
            <v>2</v>
          </cell>
        </row>
        <row r="740">
          <cell r="C740">
            <v>38</v>
          </cell>
          <cell r="G740">
            <v>2</v>
          </cell>
        </row>
        <row r="741">
          <cell r="C741">
            <v>38</v>
          </cell>
          <cell r="G741">
            <v>2</v>
          </cell>
        </row>
        <row r="742">
          <cell r="C742">
            <v>38</v>
          </cell>
          <cell r="G742">
            <v>2</v>
          </cell>
        </row>
        <row r="743">
          <cell r="C743">
            <v>38</v>
          </cell>
          <cell r="G743">
            <v>2</v>
          </cell>
        </row>
        <row r="744">
          <cell r="C744">
            <v>38</v>
          </cell>
          <cell r="G744">
            <v>2</v>
          </cell>
        </row>
        <row r="745">
          <cell r="C745">
            <v>38</v>
          </cell>
          <cell r="G745">
            <v>2</v>
          </cell>
        </row>
        <row r="746">
          <cell r="C746">
            <v>38</v>
          </cell>
          <cell r="G746">
            <v>2</v>
          </cell>
        </row>
        <row r="747">
          <cell r="C747">
            <v>38</v>
          </cell>
          <cell r="G747">
            <v>2</v>
          </cell>
        </row>
        <row r="748">
          <cell r="C748">
            <v>38</v>
          </cell>
          <cell r="G748">
            <v>2</v>
          </cell>
        </row>
        <row r="749">
          <cell r="C749">
            <v>39</v>
          </cell>
          <cell r="G749">
            <v>2</v>
          </cell>
        </row>
        <row r="750">
          <cell r="C750">
            <v>39</v>
          </cell>
          <cell r="G750">
            <v>2</v>
          </cell>
        </row>
        <row r="751">
          <cell r="C751">
            <v>39</v>
          </cell>
          <cell r="G751">
            <v>2</v>
          </cell>
        </row>
        <row r="752">
          <cell r="C752">
            <v>39</v>
          </cell>
          <cell r="G752">
            <v>2</v>
          </cell>
        </row>
        <row r="753">
          <cell r="C753">
            <v>39</v>
          </cell>
          <cell r="G753">
            <v>2</v>
          </cell>
        </row>
        <row r="754">
          <cell r="C754">
            <v>39</v>
          </cell>
          <cell r="G754">
            <v>2</v>
          </cell>
        </row>
        <row r="755">
          <cell r="C755">
            <v>39</v>
          </cell>
          <cell r="G755">
            <v>2</v>
          </cell>
        </row>
        <row r="756">
          <cell r="C756">
            <v>39</v>
          </cell>
          <cell r="G756">
            <v>2</v>
          </cell>
        </row>
        <row r="757">
          <cell r="C757">
            <v>39</v>
          </cell>
          <cell r="G757">
            <v>2</v>
          </cell>
        </row>
        <row r="758">
          <cell r="C758">
            <v>39</v>
          </cell>
          <cell r="G758">
            <v>2</v>
          </cell>
        </row>
        <row r="759">
          <cell r="C759">
            <v>39</v>
          </cell>
          <cell r="G759">
            <v>2</v>
          </cell>
        </row>
        <row r="760">
          <cell r="C760">
            <v>39</v>
          </cell>
          <cell r="G760">
            <v>2</v>
          </cell>
        </row>
        <row r="761">
          <cell r="C761">
            <v>39</v>
          </cell>
          <cell r="G761">
            <v>2</v>
          </cell>
        </row>
        <row r="762">
          <cell r="C762">
            <v>39</v>
          </cell>
          <cell r="G762">
            <v>2</v>
          </cell>
        </row>
        <row r="763">
          <cell r="C763">
            <v>39</v>
          </cell>
          <cell r="G763">
            <v>2</v>
          </cell>
        </row>
        <row r="764">
          <cell r="C764">
            <v>39</v>
          </cell>
          <cell r="G764">
            <v>2</v>
          </cell>
        </row>
        <row r="765">
          <cell r="C765">
            <v>39</v>
          </cell>
          <cell r="G765">
            <v>2</v>
          </cell>
        </row>
        <row r="766">
          <cell r="C766">
            <v>40</v>
          </cell>
          <cell r="G766">
            <v>2</v>
          </cell>
        </row>
        <row r="767">
          <cell r="C767">
            <v>40</v>
          </cell>
          <cell r="G767">
            <v>2</v>
          </cell>
        </row>
        <row r="768">
          <cell r="C768">
            <v>40</v>
          </cell>
          <cell r="G768">
            <v>2</v>
          </cell>
        </row>
        <row r="769">
          <cell r="C769">
            <v>40</v>
          </cell>
          <cell r="G769">
            <v>2</v>
          </cell>
        </row>
        <row r="770">
          <cell r="C770">
            <v>40</v>
          </cell>
          <cell r="G770">
            <v>2</v>
          </cell>
        </row>
        <row r="771">
          <cell r="C771">
            <v>40</v>
          </cell>
          <cell r="G771">
            <v>2</v>
          </cell>
        </row>
        <row r="772">
          <cell r="C772">
            <v>40</v>
          </cell>
          <cell r="G772">
            <v>2</v>
          </cell>
        </row>
        <row r="773">
          <cell r="C773">
            <v>40</v>
          </cell>
          <cell r="G773">
            <v>2</v>
          </cell>
        </row>
        <row r="774">
          <cell r="C774">
            <v>40</v>
          </cell>
          <cell r="G774">
            <v>2</v>
          </cell>
        </row>
        <row r="775">
          <cell r="C775">
            <v>40</v>
          </cell>
          <cell r="G775">
            <v>2</v>
          </cell>
        </row>
        <row r="776">
          <cell r="C776">
            <v>40</v>
          </cell>
          <cell r="G776">
            <v>2</v>
          </cell>
        </row>
        <row r="777">
          <cell r="C777">
            <v>41</v>
          </cell>
          <cell r="G777">
            <v>2</v>
          </cell>
        </row>
        <row r="778">
          <cell r="C778">
            <v>41</v>
          </cell>
          <cell r="G778">
            <v>2</v>
          </cell>
        </row>
        <row r="779">
          <cell r="C779">
            <v>41</v>
          </cell>
          <cell r="G779">
            <v>2</v>
          </cell>
        </row>
        <row r="780">
          <cell r="C780">
            <v>41</v>
          </cell>
          <cell r="G780">
            <v>2</v>
          </cell>
        </row>
        <row r="781">
          <cell r="C781">
            <v>41</v>
          </cell>
          <cell r="G781">
            <v>2</v>
          </cell>
        </row>
        <row r="782">
          <cell r="C782">
            <v>41</v>
          </cell>
          <cell r="G782">
            <v>2</v>
          </cell>
        </row>
        <row r="783">
          <cell r="C783">
            <v>41</v>
          </cell>
          <cell r="G783">
            <v>2</v>
          </cell>
        </row>
        <row r="784">
          <cell r="C784">
            <v>41</v>
          </cell>
          <cell r="G784">
            <v>2</v>
          </cell>
        </row>
        <row r="785">
          <cell r="C785">
            <v>41</v>
          </cell>
          <cell r="G785">
            <v>2</v>
          </cell>
        </row>
        <row r="786">
          <cell r="C786">
            <v>41</v>
          </cell>
          <cell r="G786">
            <v>2</v>
          </cell>
        </row>
        <row r="787">
          <cell r="C787">
            <v>41</v>
          </cell>
          <cell r="G787">
            <v>2</v>
          </cell>
        </row>
        <row r="788">
          <cell r="C788">
            <v>41</v>
          </cell>
          <cell r="G788">
            <v>2</v>
          </cell>
        </row>
        <row r="789">
          <cell r="C789">
            <v>41</v>
          </cell>
          <cell r="G789">
            <v>2</v>
          </cell>
        </row>
        <row r="790">
          <cell r="C790">
            <v>41</v>
          </cell>
          <cell r="G790">
            <v>2</v>
          </cell>
        </row>
        <row r="791">
          <cell r="C791">
            <v>41</v>
          </cell>
          <cell r="G791">
            <v>2</v>
          </cell>
        </row>
        <row r="792">
          <cell r="C792">
            <v>41</v>
          </cell>
          <cell r="G792">
            <v>2</v>
          </cell>
        </row>
        <row r="793">
          <cell r="C793">
            <v>41</v>
          </cell>
          <cell r="G793">
            <v>2</v>
          </cell>
        </row>
        <row r="794">
          <cell r="C794">
            <v>41</v>
          </cell>
          <cell r="G794">
            <v>2</v>
          </cell>
        </row>
        <row r="795">
          <cell r="C795">
            <v>41</v>
          </cell>
          <cell r="G795">
            <v>2</v>
          </cell>
        </row>
        <row r="796">
          <cell r="C796">
            <v>42</v>
          </cell>
          <cell r="G796">
            <v>2</v>
          </cell>
        </row>
        <row r="797">
          <cell r="C797">
            <v>42</v>
          </cell>
          <cell r="G797">
            <v>2</v>
          </cell>
        </row>
        <row r="798">
          <cell r="C798">
            <v>42</v>
          </cell>
          <cell r="G798">
            <v>2</v>
          </cell>
        </row>
        <row r="799">
          <cell r="C799">
            <v>42</v>
          </cell>
          <cell r="G799">
            <v>2</v>
          </cell>
        </row>
        <row r="800">
          <cell r="C800">
            <v>42</v>
          </cell>
          <cell r="G800">
            <v>2</v>
          </cell>
        </row>
        <row r="801">
          <cell r="C801">
            <v>42</v>
          </cell>
          <cell r="G801">
            <v>2</v>
          </cell>
        </row>
        <row r="802">
          <cell r="C802">
            <v>42</v>
          </cell>
          <cell r="G802">
            <v>2</v>
          </cell>
        </row>
        <row r="803">
          <cell r="C803">
            <v>42</v>
          </cell>
          <cell r="G803">
            <v>2</v>
          </cell>
        </row>
        <row r="804">
          <cell r="C804">
            <v>42</v>
          </cell>
          <cell r="G804">
            <v>2</v>
          </cell>
        </row>
        <row r="805">
          <cell r="C805">
            <v>42</v>
          </cell>
          <cell r="G805">
            <v>2</v>
          </cell>
        </row>
        <row r="806">
          <cell r="C806">
            <v>42</v>
          </cell>
          <cell r="G806">
            <v>2</v>
          </cell>
        </row>
        <row r="807">
          <cell r="C807">
            <v>42</v>
          </cell>
          <cell r="G807">
            <v>2</v>
          </cell>
        </row>
        <row r="808">
          <cell r="C808">
            <v>42</v>
          </cell>
          <cell r="G808">
            <v>2</v>
          </cell>
        </row>
        <row r="809">
          <cell r="C809">
            <v>42</v>
          </cell>
          <cell r="G809">
            <v>2</v>
          </cell>
        </row>
        <row r="810">
          <cell r="C810">
            <v>43</v>
          </cell>
          <cell r="G810">
            <v>2</v>
          </cell>
        </row>
        <row r="811">
          <cell r="C811">
            <v>43</v>
          </cell>
          <cell r="G811">
            <v>2</v>
          </cell>
        </row>
        <row r="812">
          <cell r="C812">
            <v>43</v>
          </cell>
          <cell r="G812">
            <v>2</v>
          </cell>
        </row>
        <row r="813">
          <cell r="C813">
            <v>43</v>
          </cell>
          <cell r="G813">
            <v>2</v>
          </cell>
        </row>
        <row r="814">
          <cell r="C814">
            <v>43</v>
          </cell>
          <cell r="G814">
            <v>2</v>
          </cell>
        </row>
        <row r="815">
          <cell r="C815">
            <v>43</v>
          </cell>
          <cell r="G815">
            <v>2</v>
          </cell>
        </row>
        <row r="816">
          <cell r="C816">
            <v>43</v>
          </cell>
          <cell r="G816">
            <v>2</v>
          </cell>
        </row>
        <row r="817">
          <cell r="C817">
            <v>43</v>
          </cell>
          <cell r="G817">
            <v>2</v>
          </cell>
        </row>
        <row r="818">
          <cell r="C818">
            <v>43</v>
          </cell>
          <cell r="G818">
            <v>2</v>
          </cell>
        </row>
        <row r="819">
          <cell r="C819">
            <v>43</v>
          </cell>
          <cell r="G819">
            <v>2</v>
          </cell>
        </row>
        <row r="820">
          <cell r="C820">
            <v>43</v>
          </cell>
          <cell r="G820">
            <v>2</v>
          </cell>
        </row>
        <row r="821">
          <cell r="C821">
            <v>43</v>
          </cell>
          <cell r="G821">
            <v>2</v>
          </cell>
        </row>
        <row r="822">
          <cell r="C822">
            <v>43</v>
          </cell>
          <cell r="G822">
            <v>2</v>
          </cell>
        </row>
        <row r="823">
          <cell r="C823">
            <v>44</v>
          </cell>
          <cell r="G823">
            <v>2</v>
          </cell>
        </row>
        <row r="824">
          <cell r="C824">
            <v>44</v>
          </cell>
          <cell r="G824">
            <v>2</v>
          </cell>
        </row>
        <row r="825">
          <cell r="C825">
            <v>44</v>
          </cell>
          <cell r="G825">
            <v>2</v>
          </cell>
        </row>
        <row r="826">
          <cell r="C826">
            <v>44</v>
          </cell>
          <cell r="G826">
            <v>2</v>
          </cell>
        </row>
        <row r="827">
          <cell r="C827">
            <v>44</v>
          </cell>
          <cell r="G827">
            <v>2</v>
          </cell>
        </row>
        <row r="828">
          <cell r="C828">
            <v>44</v>
          </cell>
          <cell r="G828">
            <v>2</v>
          </cell>
        </row>
        <row r="829">
          <cell r="C829">
            <v>44</v>
          </cell>
          <cell r="G829">
            <v>2</v>
          </cell>
        </row>
        <row r="830">
          <cell r="C830">
            <v>44</v>
          </cell>
          <cell r="G830">
            <v>2</v>
          </cell>
        </row>
        <row r="831">
          <cell r="C831">
            <v>44</v>
          </cell>
          <cell r="G831">
            <v>2</v>
          </cell>
        </row>
        <row r="832">
          <cell r="C832">
            <v>44</v>
          </cell>
          <cell r="G832">
            <v>3</v>
          </cell>
        </row>
        <row r="833">
          <cell r="C833">
            <v>44</v>
          </cell>
          <cell r="G833">
            <v>3</v>
          </cell>
        </row>
        <row r="834">
          <cell r="C834">
            <v>44</v>
          </cell>
          <cell r="G834">
            <v>3</v>
          </cell>
        </row>
        <row r="835">
          <cell r="C835">
            <v>44</v>
          </cell>
          <cell r="G835">
            <v>3</v>
          </cell>
        </row>
        <row r="836">
          <cell r="C836">
            <v>44</v>
          </cell>
          <cell r="G836">
            <v>3</v>
          </cell>
        </row>
        <row r="837">
          <cell r="C837">
            <v>44</v>
          </cell>
          <cell r="G837">
            <v>3</v>
          </cell>
        </row>
        <row r="838">
          <cell r="C838">
            <v>45</v>
          </cell>
          <cell r="G838">
            <v>3</v>
          </cell>
        </row>
        <row r="839">
          <cell r="C839">
            <v>45</v>
          </cell>
          <cell r="G839">
            <v>3</v>
          </cell>
        </row>
        <row r="840">
          <cell r="C840">
            <v>45</v>
          </cell>
          <cell r="G840">
            <v>3</v>
          </cell>
        </row>
        <row r="841">
          <cell r="C841">
            <v>45</v>
          </cell>
          <cell r="G841">
            <v>3</v>
          </cell>
        </row>
        <row r="842">
          <cell r="C842">
            <v>45</v>
          </cell>
          <cell r="G842">
            <v>3</v>
          </cell>
        </row>
        <row r="843">
          <cell r="C843">
            <v>45</v>
          </cell>
          <cell r="G843">
            <v>3</v>
          </cell>
        </row>
        <row r="844">
          <cell r="C844">
            <v>45</v>
          </cell>
          <cell r="G844">
            <v>3</v>
          </cell>
        </row>
        <row r="845">
          <cell r="C845">
            <v>45</v>
          </cell>
          <cell r="G845">
            <v>3</v>
          </cell>
        </row>
        <row r="846">
          <cell r="C846">
            <v>45</v>
          </cell>
          <cell r="G846">
            <v>3</v>
          </cell>
        </row>
        <row r="847">
          <cell r="C847">
            <v>45</v>
          </cell>
          <cell r="G847">
            <v>3</v>
          </cell>
        </row>
        <row r="848">
          <cell r="C848">
            <v>45</v>
          </cell>
          <cell r="G848">
            <v>3</v>
          </cell>
        </row>
        <row r="849">
          <cell r="C849">
            <v>45</v>
          </cell>
          <cell r="G849">
            <v>3</v>
          </cell>
        </row>
        <row r="850">
          <cell r="C850">
            <v>45</v>
          </cell>
          <cell r="G850">
            <v>3</v>
          </cell>
        </row>
        <row r="851">
          <cell r="C851">
            <v>45</v>
          </cell>
          <cell r="G851">
            <v>3</v>
          </cell>
        </row>
        <row r="852">
          <cell r="C852">
            <v>45</v>
          </cell>
          <cell r="G852">
            <v>3</v>
          </cell>
        </row>
        <row r="853">
          <cell r="C853">
            <v>46</v>
          </cell>
          <cell r="G853">
            <v>3</v>
          </cell>
        </row>
        <row r="854">
          <cell r="C854">
            <v>46</v>
          </cell>
          <cell r="G854">
            <v>3</v>
          </cell>
        </row>
        <row r="855">
          <cell r="C855">
            <v>46</v>
          </cell>
          <cell r="G855">
            <v>3</v>
          </cell>
        </row>
        <row r="856">
          <cell r="C856">
            <v>46</v>
          </cell>
          <cell r="G856">
            <v>3</v>
          </cell>
        </row>
        <row r="857">
          <cell r="C857">
            <v>46</v>
          </cell>
          <cell r="G857">
            <v>3</v>
          </cell>
        </row>
        <row r="858">
          <cell r="C858">
            <v>46</v>
          </cell>
          <cell r="G858">
            <v>3</v>
          </cell>
        </row>
        <row r="859">
          <cell r="C859">
            <v>46</v>
          </cell>
          <cell r="G859">
            <v>3</v>
          </cell>
        </row>
        <row r="860">
          <cell r="C860">
            <v>46</v>
          </cell>
          <cell r="G860">
            <v>3</v>
          </cell>
        </row>
        <row r="861">
          <cell r="C861">
            <v>46</v>
          </cell>
          <cell r="G861">
            <v>3</v>
          </cell>
        </row>
        <row r="862">
          <cell r="C862">
            <v>46</v>
          </cell>
          <cell r="G862">
            <v>3</v>
          </cell>
        </row>
        <row r="863">
          <cell r="C863">
            <v>46</v>
          </cell>
          <cell r="G863">
            <v>3</v>
          </cell>
        </row>
        <row r="864">
          <cell r="C864">
            <v>46</v>
          </cell>
          <cell r="G864">
            <v>3</v>
          </cell>
        </row>
        <row r="865">
          <cell r="C865">
            <v>46</v>
          </cell>
          <cell r="G865">
            <v>3</v>
          </cell>
        </row>
        <row r="866">
          <cell r="C866">
            <v>46</v>
          </cell>
          <cell r="G866">
            <v>3</v>
          </cell>
        </row>
        <row r="867">
          <cell r="C867">
            <v>46</v>
          </cell>
          <cell r="G867">
            <v>3</v>
          </cell>
        </row>
        <row r="868">
          <cell r="C868">
            <v>46</v>
          </cell>
          <cell r="G868">
            <v>3</v>
          </cell>
        </row>
        <row r="869">
          <cell r="C869">
            <v>46</v>
          </cell>
          <cell r="G869">
            <v>3</v>
          </cell>
        </row>
        <row r="870">
          <cell r="C870">
            <v>46</v>
          </cell>
          <cell r="G870">
            <v>3</v>
          </cell>
        </row>
        <row r="871">
          <cell r="C871">
            <v>46</v>
          </cell>
          <cell r="G871">
            <v>3</v>
          </cell>
        </row>
        <row r="872">
          <cell r="C872">
            <v>46</v>
          </cell>
          <cell r="G872">
            <v>3</v>
          </cell>
        </row>
        <row r="873">
          <cell r="C873">
            <v>46</v>
          </cell>
          <cell r="G873">
            <v>3</v>
          </cell>
        </row>
        <row r="874">
          <cell r="C874">
            <v>47</v>
          </cell>
          <cell r="G874">
            <v>3</v>
          </cell>
        </row>
        <row r="875">
          <cell r="C875">
            <v>47</v>
          </cell>
          <cell r="G875">
            <v>3</v>
          </cell>
        </row>
        <row r="876">
          <cell r="C876">
            <v>47</v>
          </cell>
          <cell r="G876">
            <v>3</v>
          </cell>
        </row>
        <row r="877">
          <cell r="C877">
            <v>47</v>
          </cell>
          <cell r="G877">
            <v>3</v>
          </cell>
        </row>
        <row r="878">
          <cell r="C878">
            <v>47</v>
          </cell>
          <cell r="G878">
            <v>3</v>
          </cell>
        </row>
        <row r="879">
          <cell r="C879">
            <v>47</v>
          </cell>
          <cell r="G879">
            <v>3</v>
          </cell>
        </row>
        <row r="880">
          <cell r="C880">
            <v>47</v>
          </cell>
          <cell r="G880">
            <v>3</v>
          </cell>
        </row>
        <row r="881">
          <cell r="C881">
            <v>47</v>
          </cell>
          <cell r="G881">
            <v>3</v>
          </cell>
        </row>
        <row r="882">
          <cell r="C882">
            <v>47</v>
          </cell>
          <cell r="G882">
            <v>3</v>
          </cell>
        </row>
        <row r="883">
          <cell r="C883">
            <v>47</v>
          </cell>
          <cell r="G883">
            <v>3</v>
          </cell>
        </row>
        <row r="884">
          <cell r="C884">
            <v>47</v>
          </cell>
          <cell r="G884">
            <v>3</v>
          </cell>
        </row>
        <row r="885">
          <cell r="C885">
            <v>47</v>
          </cell>
          <cell r="G885">
            <v>3</v>
          </cell>
        </row>
        <row r="886">
          <cell r="C886">
            <v>47</v>
          </cell>
          <cell r="G886">
            <v>3</v>
          </cell>
        </row>
        <row r="887">
          <cell r="C887">
            <v>47</v>
          </cell>
          <cell r="G887">
            <v>3</v>
          </cell>
        </row>
        <row r="888">
          <cell r="C888">
            <v>47</v>
          </cell>
          <cell r="G888">
            <v>3</v>
          </cell>
        </row>
        <row r="889">
          <cell r="C889">
            <v>47</v>
          </cell>
          <cell r="G889">
            <v>3</v>
          </cell>
        </row>
        <row r="890">
          <cell r="C890">
            <v>47</v>
          </cell>
          <cell r="G890">
            <v>3</v>
          </cell>
        </row>
        <row r="891">
          <cell r="C891">
            <v>47</v>
          </cell>
          <cell r="G891">
            <v>3</v>
          </cell>
        </row>
        <row r="892">
          <cell r="C892">
            <v>47</v>
          </cell>
          <cell r="G892">
            <v>3</v>
          </cell>
        </row>
        <row r="893">
          <cell r="C893">
            <v>47</v>
          </cell>
          <cell r="G893">
            <v>3</v>
          </cell>
        </row>
        <row r="894">
          <cell r="C894">
            <v>47</v>
          </cell>
          <cell r="G894">
            <v>3</v>
          </cell>
        </row>
        <row r="895">
          <cell r="C895">
            <v>48</v>
          </cell>
          <cell r="G895">
            <v>3</v>
          </cell>
        </row>
        <row r="896">
          <cell r="C896">
            <v>48</v>
          </cell>
          <cell r="G896">
            <v>3</v>
          </cell>
        </row>
        <row r="897">
          <cell r="C897">
            <v>48</v>
          </cell>
          <cell r="G897">
            <v>3</v>
          </cell>
        </row>
        <row r="898">
          <cell r="C898">
            <v>48</v>
          </cell>
          <cell r="G898">
            <v>3</v>
          </cell>
        </row>
        <row r="899">
          <cell r="C899">
            <v>48</v>
          </cell>
          <cell r="G899">
            <v>3</v>
          </cell>
        </row>
        <row r="900">
          <cell r="C900">
            <v>48</v>
          </cell>
          <cell r="G900">
            <v>3</v>
          </cell>
        </row>
        <row r="901">
          <cell r="C901">
            <v>48</v>
          </cell>
          <cell r="G901">
            <v>3</v>
          </cell>
        </row>
        <row r="902">
          <cell r="C902">
            <v>48</v>
          </cell>
          <cell r="G902">
            <v>3</v>
          </cell>
        </row>
        <row r="903">
          <cell r="C903">
            <v>48</v>
          </cell>
          <cell r="G903">
            <v>3</v>
          </cell>
        </row>
        <row r="904">
          <cell r="C904">
            <v>48</v>
          </cell>
          <cell r="G904">
            <v>3</v>
          </cell>
        </row>
        <row r="905">
          <cell r="C905">
            <v>48</v>
          </cell>
          <cell r="G905">
            <v>3</v>
          </cell>
        </row>
        <row r="906">
          <cell r="C906">
            <v>48</v>
          </cell>
          <cell r="G906">
            <v>3</v>
          </cell>
        </row>
        <row r="907">
          <cell r="C907">
            <v>48</v>
          </cell>
          <cell r="G907">
            <v>3</v>
          </cell>
        </row>
        <row r="908">
          <cell r="C908">
            <v>48</v>
          </cell>
          <cell r="G908">
            <v>3</v>
          </cell>
        </row>
        <row r="909">
          <cell r="C909">
            <v>49</v>
          </cell>
          <cell r="G909">
            <v>3</v>
          </cell>
        </row>
        <row r="910">
          <cell r="C910">
            <v>49</v>
          </cell>
          <cell r="G910">
            <v>3</v>
          </cell>
        </row>
        <row r="911">
          <cell r="C911">
            <v>49</v>
          </cell>
          <cell r="G911">
            <v>3</v>
          </cell>
        </row>
        <row r="912">
          <cell r="C912">
            <v>49</v>
          </cell>
          <cell r="G912">
            <v>3</v>
          </cell>
        </row>
        <row r="913">
          <cell r="C913">
            <v>49</v>
          </cell>
          <cell r="G913">
            <v>3</v>
          </cell>
        </row>
        <row r="914">
          <cell r="C914">
            <v>49</v>
          </cell>
          <cell r="G914">
            <v>3</v>
          </cell>
        </row>
        <row r="915">
          <cell r="C915">
            <v>49</v>
          </cell>
          <cell r="G915">
            <v>3</v>
          </cell>
        </row>
        <row r="916">
          <cell r="C916">
            <v>49</v>
          </cell>
          <cell r="G916">
            <v>3</v>
          </cell>
        </row>
        <row r="917">
          <cell r="C917">
            <v>49</v>
          </cell>
          <cell r="G917">
            <v>3</v>
          </cell>
        </row>
        <row r="918">
          <cell r="C918">
            <v>49</v>
          </cell>
          <cell r="G918">
            <v>3</v>
          </cell>
        </row>
        <row r="919">
          <cell r="C919">
            <v>49</v>
          </cell>
          <cell r="G919">
            <v>3</v>
          </cell>
        </row>
        <row r="920">
          <cell r="C920">
            <v>49</v>
          </cell>
          <cell r="G920">
            <v>3</v>
          </cell>
        </row>
        <row r="921">
          <cell r="C921">
            <v>49</v>
          </cell>
          <cell r="G921">
            <v>3</v>
          </cell>
        </row>
        <row r="922">
          <cell r="C922">
            <v>49</v>
          </cell>
          <cell r="G922">
            <v>3</v>
          </cell>
        </row>
        <row r="923">
          <cell r="C923">
            <v>49</v>
          </cell>
          <cell r="G923">
            <v>3</v>
          </cell>
        </row>
        <row r="924">
          <cell r="C924">
            <v>49</v>
          </cell>
          <cell r="G924">
            <v>3</v>
          </cell>
        </row>
        <row r="925">
          <cell r="C925">
            <v>49</v>
          </cell>
          <cell r="G925">
            <v>3</v>
          </cell>
        </row>
        <row r="926">
          <cell r="C926">
            <v>50</v>
          </cell>
          <cell r="G926">
            <v>3</v>
          </cell>
        </row>
        <row r="927">
          <cell r="C927">
            <v>50</v>
          </cell>
          <cell r="G927">
            <v>3</v>
          </cell>
        </row>
        <row r="928">
          <cell r="C928">
            <v>50</v>
          </cell>
          <cell r="G928">
            <v>3</v>
          </cell>
        </row>
        <row r="929">
          <cell r="C929">
            <v>50</v>
          </cell>
          <cell r="G929">
            <v>3</v>
          </cell>
        </row>
        <row r="930">
          <cell r="C930">
            <v>50</v>
          </cell>
          <cell r="G930">
            <v>3</v>
          </cell>
        </row>
        <row r="931">
          <cell r="C931">
            <v>50</v>
          </cell>
          <cell r="G931">
            <v>3</v>
          </cell>
        </row>
        <row r="932">
          <cell r="C932">
            <v>50</v>
          </cell>
          <cell r="G932">
            <v>3</v>
          </cell>
        </row>
        <row r="933">
          <cell r="C933">
            <v>50</v>
          </cell>
          <cell r="G933">
            <v>3</v>
          </cell>
        </row>
        <row r="934">
          <cell r="C934">
            <v>50</v>
          </cell>
          <cell r="G934">
            <v>3</v>
          </cell>
        </row>
        <row r="935">
          <cell r="C935">
            <v>50</v>
          </cell>
          <cell r="G935">
            <v>3</v>
          </cell>
        </row>
        <row r="936">
          <cell r="C936">
            <v>50</v>
          </cell>
          <cell r="G936">
            <v>3</v>
          </cell>
        </row>
        <row r="937">
          <cell r="C937">
            <v>50</v>
          </cell>
          <cell r="G937">
            <v>3</v>
          </cell>
        </row>
        <row r="938">
          <cell r="C938">
            <v>50</v>
          </cell>
          <cell r="G938">
            <v>3</v>
          </cell>
        </row>
        <row r="939">
          <cell r="C939">
            <v>50</v>
          </cell>
          <cell r="G939">
            <v>3</v>
          </cell>
        </row>
        <row r="940">
          <cell r="C940">
            <v>50</v>
          </cell>
          <cell r="G940">
            <v>3</v>
          </cell>
        </row>
        <row r="941">
          <cell r="C941">
            <v>50</v>
          </cell>
          <cell r="G941">
            <v>3</v>
          </cell>
        </row>
        <row r="942">
          <cell r="C942">
            <v>50</v>
          </cell>
          <cell r="G942">
            <v>3</v>
          </cell>
        </row>
        <row r="943">
          <cell r="C943">
            <v>50</v>
          </cell>
          <cell r="G943">
            <v>3</v>
          </cell>
        </row>
        <row r="944">
          <cell r="C944">
            <v>50</v>
          </cell>
          <cell r="G944">
            <v>3</v>
          </cell>
        </row>
        <row r="945">
          <cell r="C945">
            <v>51</v>
          </cell>
          <cell r="G945">
            <v>3</v>
          </cell>
        </row>
        <row r="946">
          <cell r="C946">
            <v>51</v>
          </cell>
          <cell r="G946">
            <v>3</v>
          </cell>
        </row>
        <row r="947">
          <cell r="C947">
            <v>51</v>
          </cell>
          <cell r="G947">
            <v>3</v>
          </cell>
        </row>
        <row r="948">
          <cell r="C948">
            <v>51</v>
          </cell>
          <cell r="G948">
            <v>3</v>
          </cell>
        </row>
        <row r="949">
          <cell r="C949">
            <v>51</v>
          </cell>
          <cell r="G949">
            <v>3</v>
          </cell>
        </row>
        <row r="950">
          <cell r="C950">
            <v>51</v>
          </cell>
          <cell r="G950">
            <v>3</v>
          </cell>
        </row>
        <row r="951">
          <cell r="C951">
            <v>51</v>
          </cell>
          <cell r="G951">
            <v>3</v>
          </cell>
        </row>
        <row r="952">
          <cell r="C952">
            <v>51</v>
          </cell>
          <cell r="G952">
            <v>3</v>
          </cell>
        </row>
        <row r="953">
          <cell r="C953">
            <v>51</v>
          </cell>
          <cell r="G953">
            <v>3</v>
          </cell>
        </row>
        <row r="954">
          <cell r="C954">
            <v>51</v>
          </cell>
          <cell r="G954">
            <v>3</v>
          </cell>
        </row>
        <row r="955">
          <cell r="C955">
            <v>52</v>
          </cell>
          <cell r="G955">
            <v>3</v>
          </cell>
        </row>
        <row r="956">
          <cell r="C956">
            <v>52</v>
          </cell>
          <cell r="G956">
            <v>3</v>
          </cell>
        </row>
        <row r="957">
          <cell r="C957">
            <v>52</v>
          </cell>
          <cell r="G957">
            <v>3</v>
          </cell>
        </row>
        <row r="958">
          <cell r="C958">
            <v>52</v>
          </cell>
          <cell r="G958">
            <v>3</v>
          </cell>
        </row>
        <row r="959">
          <cell r="C959">
            <v>52</v>
          </cell>
          <cell r="G959">
            <v>3</v>
          </cell>
        </row>
        <row r="960">
          <cell r="C960">
            <v>52</v>
          </cell>
          <cell r="G960">
            <v>3</v>
          </cell>
        </row>
        <row r="961">
          <cell r="C961">
            <v>52</v>
          </cell>
          <cell r="G961">
            <v>4</v>
          </cell>
        </row>
        <row r="962">
          <cell r="C962">
            <v>52</v>
          </cell>
          <cell r="G962">
            <v>4</v>
          </cell>
        </row>
        <row r="963">
          <cell r="C963">
            <v>52</v>
          </cell>
          <cell r="G963">
            <v>4</v>
          </cell>
        </row>
        <row r="964">
          <cell r="C964">
            <v>52</v>
          </cell>
          <cell r="G964">
            <v>4</v>
          </cell>
        </row>
        <row r="965">
          <cell r="C965">
            <v>52</v>
          </cell>
          <cell r="G965">
            <v>4</v>
          </cell>
        </row>
        <row r="966">
          <cell r="C966">
            <v>52</v>
          </cell>
          <cell r="G966">
            <v>4</v>
          </cell>
        </row>
        <row r="967">
          <cell r="C967">
            <v>52</v>
          </cell>
          <cell r="G967">
            <v>4</v>
          </cell>
        </row>
        <row r="968">
          <cell r="C968">
            <v>52</v>
          </cell>
          <cell r="G968">
            <v>4</v>
          </cell>
        </row>
        <row r="969">
          <cell r="C969">
            <v>52</v>
          </cell>
          <cell r="G969">
            <v>4</v>
          </cell>
        </row>
        <row r="970">
          <cell r="C970">
            <v>52</v>
          </cell>
          <cell r="G970">
            <v>4</v>
          </cell>
        </row>
        <row r="971">
          <cell r="C971">
            <v>52</v>
          </cell>
          <cell r="G971">
            <v>4</v>
          </cell>
        </row>
        <row r="972">
          <cell r="C972">
            <v>52</v>
          </cell>
          <cell r="G972">
            <v>4</v>
          </cell>
        </row>
        <row r="973">
          <cell r="C973">
            <v>52</v>
          </cell>
          <cell r="G973">
            <v>4</v>
          </cell>
        </row>
        <row r="974">
          <cell r="C974">
            <v>53</v>
          </cell>
          <cell r="G974">
            <v>4</v>
          </cell>
        </row>
        <row r="975">
          <cell r="C975">
            <v>53</v>
          </cell>
          <cell r="G975">
            <v>4</v>
          </cell>
        </row>
        <row r="976">
          <cell r="C976">
            <v>53</v>
          </cell>
          <cell r="G976">
            <v>4</v>
          </cell>
        </row>
        <row r="977">
          <cell r="C977">
            <v>53</v>
          </cell>
          <cell r="G977">
            <v>4</v>
          </cell>
        </row>
        <row r="978">
          <cell r="C978">
            <v>53</v>
          </cell>
          <cell r="G978">
            <v>4</v>
          </cell>
        </row>
        <row r="979">
          <cell r="C979">
            <v>53</v>
          </cell>
          <cell r="G979">
            <v>4</v>
          </cell>
        </row>
        <row r="980">
          <cell r="C980">
            <v>53</v>
          </cell>
          <cell r="G980">
            <v>4</v>
          </cell>
        </row>
        <row r="981">
          <cell r="C981">
            <v>54</v>
          </cell>
          <cell r="G981">
            <v>4</v>
          </cell>
        </row>
        <row r="982">
          <cell r="C982">
            <v>54</v>
          </cell>
          <cell r="G982">
            <v>4</v>
          </cell>
        </row>
        <row r="983">
          <cell r="C983">
            <v>54</v>
          </cell>
          <cell r="G983">
            <v>4</v>
          </cell>
        </row>
        <row r="984">
          <cell r="C984">
            <v>54</v>
          </cell>
          <cell r="G984">
            <v>4</v>
          </cell>
        </row>
        <row r="985">
          <cell r="C985">
            <v>54</v>
          </cell>
          <cell r="G985">
            <v>4</v>
          </cell>
        </row>
        <row r="986">
          <cell r="C986">
            <v>54</v>
          </cell>
          <cell r="G986">
            <v>4</v>
          </cell>
        </row>
        <row r="987">
          <cell r="C987">
            <v>54</v>
          </cell>
          <cell r="G987">
            <v>4</v>
          </cell>
        </row>
        <row r="988">
          <cell r="C988">
            <v>54</v>
          </cell>
          <cell r="G988">
            <v>4</v>
          </cell>
        </row>
        <row r="989">
          <cell r="C989">
            <v>54</v>
          </cell>
          <cell r="G989">
            <v>4</v>
          </cell>
        </row>
        <row r="990">
          <cell r="C990">
            <v>54</v>
          </cell>
          <cell r="G990">
            <v>4</v>
          </cell>
        </row>
        <row r="991">
          <cell r="C991">
            <v>54</v>
          </cell>
          <cell r="G991">
            <v>4</v>
          </cell>
        </row>
        <row r="992">
          <cell r="C992">
            <v>54</v>
          </cell>
          <cell r="G992">
            <v>4</v>
          </cell>
        </row>
        <row r="993">
          <cell r="C993">
            <v>55</v>
          </cell>
          <cell r="G993">
            <v>4</v>
          </cell>
        </row>
        <row r="994">
          <cell r="C994">
            <v>55</v>
          </cell>
          <cell r="G994">
            <v>4</v>
          </cell>
        </row>
        <row r="995">
          <cell r="C995">
            <v>55</v>
          </cell>
          <cell r="G995">
            <v>4</v>
          </cell>
        </row>
        <row r="996">
          <cell r="C996">
            <v>55</v>
          </cell>
          <cell r="G996">
            <v>4</v>
          </cell>
        </row>
        <row r="997">
          <cell r="C997">
            <v>55</v>
          </cell>
          <cell r="G997">
            <v>4</v>
          </cell>
        </row>
        <row r="998">
          <cell r="C998">
            <v>55</v>
          </cell>
          <cell r="G998">
            <v>4</v>
          </cell>
        </row>
        <row r="999">
          <cell r="C999">
            <v>55</v>
          </cell>
          <cell r="G999">
            <v>4</v>
          </cell>
        </row>
        <row r="1000">
          <cell r="C1000">
            <v>55</v>
          </cell>
          <cell r="G1000">
            <v>4</v>
          </cell>
        </row>
        <row r="1001">
          <cell r="C1001">
            <v>55</v>
          </cell>
          <cell r="G1001">
            <v>4</v>
          </cell>
        </row>
        <row r="1002">
          <cell r="C1002">
            <v>55</v>
          </cell>
          <cell r="G1002">
            <v>4</v>
          </cell>
        </row>
        <row r="1003">
          <cell r="C1003">
            <v>55</v>
          </cell>
          <cell r="G1003">
            <v>4</v>
          </cell>
        </row>
        <row r="1004">
          <cell r="C1004">
            <v>55</v>
          </cell>
          <cell r="G1004">
            <v>4</v>
          </cell>
        </row>
        <row r="1005">
          <cell r="C1005">
            <v>55</v>
          </cell>
          <cell r="G1005">
            <v>4</v>
          </cell>
        </row>
        <row r="1006">
          <cell r="C1006">
            <v>55</v>
          </cell>
          <cell r="G1006">
            <v>4</v>
          </cell>
        </row>
        <row r="1007">
          <cell r="C1007">
            <v>56</v>
          </cell>
          <cell r="G1007">
            <v>4</v>
          </cell>
        </row>
        <row r="1008">
          <cell r="C1008">
            <v>56</v>
          </cell>
          <cell r="G1008">
            <v>4</v>
          </cell>
        </row>
        <row r="1009">
          <cell r="C1009">
            <v>56</v>
          </cell>
          <cell r="G1009">
            <v>4</v>
          </cell>
        </row>
        <row r="1010">
          <cell r="C1010">
            <v>56</v>
          </cell>
          <cell r="G1010">
            <v>4</v>
          </cell>
        </row>
        <row r="1011">
          <cell r="C1011">
            <v>56</v>
          </cell>
          <cell r="G1011">
            <v>4</v>
          </cell>
        </row>
        <row r="1012">
          <cell r="C1012">
            <v>56</v>
          </cell>
          <cell r="G1012">
            <v>4</v>
          </cell>
        </row>
        <row r="1013">
          <cell r="C1013">
            <v>56</v>
          </cell>
          <cell r="G1013">
            <v>4</v>
          </cell>
        </row>
        <row r="1014">
          <cell r="C1014">
            <v>56</v>
          </cell>
          <cell r="G1014">
            <v>4</v>
          </cell>
        </row>
        <row r="1015">
          <cell r="C1015">
            <v>56</v>
          </cell>
          <cell r="G1015">
            <v>4</v>
          </cell>
        </row>
        <row r="1016">
          <cell r="C1016">
            <v>56</v>
          </cell>
          <cell r="G1016">
            <v>4</v>
          </cell>
        </row>
        <row r="1017">
          <cell r="C1017">
            <v>56</v>
          </cell>
          <cell r="G1017">
            <v>4</v>
          </cell>
        </row>
        <row r="1018">
          <cell r="C1018">
            <v>56</v>
          </cell>
          <cell r="G1018">
            <v>4</v>
          </cell>
        </row>
        <row r="1019">
          <cell r="C1019">
            <v>56</v>
          </cell>
          <cell r="G1019">
            <v>4</v>
          </cell>
        </row>
        <row r="1020">
          <cell r="C1020">
            <v>56</v>
          </cell>
          <cell r="G1020">
            <v>4</v>
          </cell>
        </row>
        <row r="1021">
          <cell r="C1021">
            <v>56</v>
          </cell>
          <cell r="G1021">
            <v>4</v>
          </cell>
        </row>
        <row r="1022">
          <cell r="C1022">
            <v>57</v>
          </cell>
          <cell r="G1022">
            <v>4</v>
          </cell>
        </row>
        <row r="1023">
          <cell r="C1023">
            <v>57</v>
          </cell>
          <cell r="G1023">
            <v>4</v>
          </cell>
        </row>
        <row r="1024">
          <cell r="C1024">
            <v>57</v>
          </cell>
          <cell r="G1024">
            <v>4</v>
          </cell>
        </row>
        <row r="1025">
          <cell r="C1025">
            <v>57</v>
          </cell>
          <cell r="G1025">
            <v>4</v>
          </cell>
        </row>
        <row r="1026">
          <cell r="C1026">
            <v>57</v>
          </cell>
          <cell r="G1026">
            <v>4</v>
          </cell>
        </row>
        <row r="1027">
          <cell r="C1027">
            <v>57</v>
          </cell>
          <cell r="G1027">
            <v>4</v>
          </cell>
        </row>
        <row r="1028">
          <cell r="C1028">
            <v>57</v>
          </cell>
          <cell r="G1028">
            <v>4</v>
          </cell>
        </row>
        <row r="1029">
          <cell r="C1029">
            <v>57</v>
          </cell>
          <cell r="G1029">
            <v>4</v>
          </cell>
        </row>
        <row r="1030">
          <cell r="C1030">
            <v>57</v>
          </cell>
          <cell r="G1030">
            <v>4</v>
          </cell>
        </row>
        <row r="1031">
          <cell r="C1031">
            <v>57</v>
          </cell>
          <cell r="G1031">
            <v>4</v>
          </cell>
        </row>
        <row r="1032">
          <cell r="C1032">
            <v>57</v>
          </cell>
          <cell r="G1032">
            <v>4</v>
          </cell>
        </row>
        <row r="1033">
          <cell r="C1033">
            <v>57</v>
          </cell>
          <cell r="G1033">
            <v>4</v>
          </cell>
        </row>
        <row r="1034">
          <cell r="C1034">
            <v>57</v>
          </cell>
          <cell r="G1034">
            <v>4</v>
          </cell>
        </row>
        <row r="1035">
          <cell r="C1035">
            <v>57</v>
          </cell>
          <cell r="G1035">
            <v>4</v>
          </cell>
        </row>
        <row r="1036">
          <cell r="C1036">
            <v>57</v>
          </cell>
          <cell r="G1036">
            <v>4</v>
          </cell>
        </row>
        <row r="1037">
          <cell r="C1037">
            <v>57</v>
          </cell>
          <cell r="G1037">
            <v>4</v>
          </cell>
        </row>
        <row r="1038">
          <cell r="C1038">
            <v>57</v>
          </cell>
          <cell r="G1038">
            <v>4</v>
          </cell>
        </row>
        <row r="1039">
          <cell r="C1039">
            <v>57</v>
          </cell>
          <cell r="G1039">
            <v>4</v>
          </cell>
        </row>
        <row r="1040">
          <cell r="C1040">
            <v>57</v>
          </cell>
          <cell r="G1040">
            <v>4</v>
          </cell>
        </row>
        <row r="1041">
          <cell r="C1041">
            <v>57</v>
          </cell>
          <cell r="G1041">
            <v>4</v>
          </cell>
        </row>
        <row r="1042">
          <cell r="C1042">
            <v>57</v>
          </cell>
          <cell r="G1042">
            <v>4</v>
          </cell>
        </row>
        <row r="1043">
          <cell r="C1043">
            <v>58</v>
          </cell>
          <cell r="G1043">
            <v>4</v>
          </cell>
        </row>
        <row r="1044">
          <cell r="C1044">
            <v>58</v>
          </cell>
          <cell r="G1044">
            <v>4</v>
          </cell>
        </row>
        <row r="1045">
          <cell r="C1045">
            <v>58</v>
          </cell>
          <cell r="G1045">
            <v>4</v>
          </cell>
        </row>
        <row r="1046">
          <cell r="C1046">
            <v>58</v>
          </cell>
          <cell r="G1046">
            <v>4</v>
          </cell>
        </row>
        <row r="1047">
          <cell r="C1047">
            <v>58</v>
          </cell>
          <cell r="G1047">
            <v>4</v>
          </cell>
        </row>
        <row r="1048">
          <cell r="C1048">
            <v>58</v>
          </cell>
          <cell r="G1048">
            <v>4</v>
          </cell>
        </row>
        <row r="1049">
          <cell r="C1049">
            <v>58</v>
          </cell>
          <cell r="G1049">
            <v>4</v>
          </cell>
        </row>
        <row r="1050">
          <cell r="C1050">
            <v>58</v>
          </cell>
          <cell r="G1050">
            <v>4</v>
          </cell>
        </row>
        <row r="1051">
          <cell r="C1051">
            <v>58</v>
          </cell>
          <cell r="G1051">
            <v>4</v>
          </cell>
        </row>
        <row r="1052">
          <cell r="C1052">
            <v>58</v>
          </cell>
          <cell r="G1052">
            <v>4</v>
          </cell>
        </row>
        <row r="1053">
          <cell r="C1053">
            <v>58</v>
          </cell>
          <cell r="G1053">
            <v>4</v>
          </cell>
        </row>
        <row r="1054">
          <cell r="C1054">
            <v>58</v>
          </cell>
          <cell r="G1054">
            <v>4</v>
          </cell>
        </row>
        <row r="1055">
          <cell r="C1055">
            <v>59</v>
          </cell>
          <cell r="G1055">
            <v>4</v>
          </cell>
        </row>
        <row r="1056">
          <cell r="C1056">
            <v>59</v>
          </cell>
          <cell r="G1056">
            <v>4</v>
          </cell>
        </row>
        <row r="1057">
          <cell r="C1057">
            <v>59</v>
          </cell>
          <cell r="G1057">
            <v>4</v>
          </cell>
        </row>
        <row r="1058">
          <cell r="C1058">
            <v>59</v>
          </cell>
          <cell r="G1058">
            <v>4</v>
          </cell>
        </row>
        <row r="1059">
          <cell r="C1059">
            <v>59</v>
          </cell>
          <cell r="G1059">
            <v>4</v>
          </cell>
        </row>
        <row r="1060">
          <cell r="C1060">
            <v>59</v>
          </cell>
          <cell r="G1060">
            <v>4</v>
          </cell>
        </row>
        <row r="1061">
          <cell r="C1061">
            <v>59</v>
          </cell>
          <cell r="G1061">
            <v>4</v>
          </cell>
        </row>
        <row r="1062">
          <cell r="C1062">
            <v>59</v>
          </cell>
          <cell r="G1062">
            <v>4</v>
          </cell>
        </row>
        <row r="1063">
          <cell r="C1063">
            <v>59</v>
          </cell>
          <cell r="G1063">
            <v>4</v>
          </cell>
        </row>
        <row r="1064">
          <cell r="C1064">
            <v>59</v>
          </cell>
          <cell r="G1064">
            <v>4</v>
          </cell>
        </row>
        <row r="1065">
          <cell r="C1065">
            <v>59</v>
          </cell>
          <cell r="G1065">
            <v>4</v>
          </cell>
        </row>
        <row r="1066">
          <cell r="C1066">
            <v>60</v>
          </cell>
          <cell r="G1066">
            <v>4</v>
          </cell>
        </row>
        <row r="1067">
          <cell r="C1067">
            <v>60</v>
          </cell>
          <cell r="G1067">
            <v>4</v>
          </cell>
        </row>
        <row r="1068">
          <cell r="C1068">
            <v>60</v>
          </cell>
          <cell r="G1068">
            <v>4</v>
          </cell>
        </row>
        <row r="1069">
          <cell r="C1069">
            <v>60</v>
          </cell>
          <cell r="G1069">
            <v>4</v>
          </cell>
        </row>
        <row r="1070">
          <cell r="C1070">
            <v>60</v>
          </cell>
          <cell r="G1070">
            <v>4</v>
          </cell>
        </row>
        <row r="1071">
          <cell r="C1071">
            <v>60</v>
          </cell>
          <cell r="G1071">
            <v>4</v>
          </cell>
        </row>
        <row r="1072">
          <cell r="C1072">
            <v>60</v>
          </cell>
          <cell r="G1072">
            <v>4</v>
          </cell>
        </row>
        <row r="1073">
          <cell r="C1073">
            <v>60</v>
          </cell>
          <cell r="G1073">
            <v>5</v>
          </cell>
        </row>
        <row r="1074">
          <cell r="C1074">
            <v>60</v>
          </cell>
          <cell r="G1074">
            <v>5</v>
          </cell>
        </row>
        <row r="1075">
          <cell r="C1075">
            <v>60</v>
          </cell>
          <cell r="G1075">
            <v>5</v>
          </cell>
        </row>
        <row r="1076">
          <cell r="C1076">
            <v>60</v>
          </cell>
          <cell r="G1076">
            <v>5</v>
          </cell>
        </row>
        <row r="1077">
          <cell r="C1077">
            <v>60</v>
          </cell>
          <cell r="G1077">
            <v>5</v>
          </cell>
        </row>
        <row r="1078">
          <cell r="C1078">
            <v>61</v>
          </cell>
          <cell r="G1078">
            <v>5</v>
          </cell>
        </row>
        <row r="1079">
          <cell r="C1079">
            <v>61</v>
          </cell>
          <cell r="G1079">
            <v>5</v>
          </cell>
        </row>
        <row r="1080">
          <cell r="C1080">
            <v>61</v>
          </cell>
          <cell r="G1080">
            <v>5</v>
          </cell>
        </row>
        <row r="1081">
          <cell r="C1081">
            <v>61</v>
          </cell>
          <cell r="G1081">
            <v>5</v>
          </cell>
        </row>
        <row r="1082">
          <cell r="C1082">
            <v>61</v>
          </cell>
          <cell r="G1082">
            <v>5</v>
          </cell>
        </row>
        <row r="1083">
          <cell r="C1083">
            <v>61</v>
          </cell>
          <cell r="G1083">
            <v>5</v>
          </cell>
        </row>
        <row r="1084">
          <cell r="C1084">
            <v>61</v>
          </cell>
          <cell r="G1084">
            <v>5</v>
          </cell>
        </row>
        <row r="1085">
          <cell r="C1085">
            <v>61</v>
          </cell>
          <cell r="G1085">
            <v>5</v>
          </cell>
        </row>
        <row r="1086">
          <cell r="C1086">
            <v>61</v>
          </cell>
          <cell r="G1086">
            <v>5</v>
          </cell>
        </row>
        <row r="1087">
          <cell r="C1087">
            <v>61</v>
          </cell>
          <cell r="G1087">
            <v>5</v>
          </cell>
        </row>
        <row r="1088">
          <cell r="C1088">
            <v>61</v>
          </cell>
          <cell r="G1088">
            <v>5</v>
          </cell>
        </row>
        <row r="1089">
          <cell r="C1089">
            <v>61</v>
          </cell>
          <cell r="G1089">
            <v>5</v>
          </cell>
        </row>
        <row r="1090">
          <cell r="C1090">
            <v>61</v>
          </cell>
          <cell r="G1090">
            <v>5</v>
          </cell>
        </row>
        <row r="1091">
          <cell r="C1091">
            <v>61</v>
          </cell>
          <cell r="G1091">
            <v>5</v>
          </cell>
        </row>
        <row r="1092">
          <cell r="C1092">
            <v>62</v>
          </cell>
          <cell r="G1092">
            <v>5</v>
          </cell>
        </row>
        <row r="1093">
          <cell r="C1093">
            <v>62</v>
          </cell>
          <cell r="G1093">
            <v>5</v>
          </cell>
        </row>
        <row r="1094">
          <cell r="C1094">
            <v>62</v>
          </cell>
          <cell r="G1094">
            <v>5</v>
          </cell>
        </row>
        <row r="1095">
          <cell r="C1095">
            <v>62</v>
          </cell>
          <cell r="G1095">
            <v>5</v>
          </cell>
        </row>
        <row r="1096">
          <cell r="C1096">
            <v>62</v>
          </cell>
          <cell r="G1096">
            <v>5</v>
          </cell>
        </row>
        <row r="1097">
          <cell r="C1097">
            <v>62</v>
          </cell>
          <cell r="G1097">
            <v>5</v>
          </cell>
        </row>
        <row r="1098">
          <cell r="C1098">
            <v>62</v>
          </cell>
          <cell r="G1098">
            <v>5</v>
          </cell>
        </row>
        <row r="1099">
          <cell r="C1099">
            <v>62</v>
          </cell>
          <cell r="G1099">
            <v>5</v>
          </cell>
        </row>
        <row r="1100">
          <cell r="C1100">
            <v>62</v>
          </cell>
          <cell r="G1100">
            <v>5</v>
          </cell>
        </row>
        <row r="1101">
          <cell r="C1101">
            <v>62</v>
          </cell>
          <cell r="G1101">
            <v>5</v>
          </cell>
        </row>
        <row r="1102">
          <cell r="C1102">
            <v>62</v>
          </cell>
          <cell r="G1102">
            <v>5</v>
          </cell>
        </row>
        <row r="1103">
          <cell r="C1103">
            <v>62</v>
          </cell>
          <cell r="G1103">
            <v>5</v>
          </cell>
        </row>
        <row r="1104">
          <cell r="C1104">
            <v>62</v>
          </cell>
          <cell r="G1104">
            <v>5</v>
          </cell>
        </row>
        <row r="1105">
          <cell r="C1105">
            <v>62</v>
          </cell>
          <cell r="G1105">
            <v>5</v>
          </cell>
        </row>
        <row r="1106">
          <cell r="C1106">
            <v>62</v>
          </cell>
          <cell r="G1106">
            <v>5</v>
          </cell>
        </row>
        <row r="1107">
          <cell r="C1107">
            <v>62</v>
          </cell>
          <cell r="G1107">
            <v>5</v>
          </cell>
        </row>
        <row r="1108">
          <cell r="C1108">
            <v>62</v>
          </cell>
          <cell r="G1108">
            <v>5</v>
          </cell>
        </row>
        <row r="1109">
          <cell r="C1109">
            <v>62</v>
          </cell>
          <cell r="G1109">
            <v>5</v>
          </cell>
        </row>
        <row r="1110">
          <cell r="C1110">
            <v>63</v>
          </cell>
          <cell r="G1110">
            <v>5</v>
          </cell>
        </row>
        <row r="1111">
          <cell r="C1111">
            <v>63</v>
          </cell>
          <cell r="G1111">
            <v>5</v>
          </cell>
        </row>
        <row r="1112">
          <cell r="C1112">
            <v>63</v>
          </cell>
          <cell r="G1112">
            <v>5</v>
          </cell>
        </row>
        <row r="1113">
          <cell r="C1113">
            <v>63</v>
          </cell>
          <cell r="G1113">
            <v>5</v>
          </cell>
        </row>
        <row r="1114">
          <cell r="C1114">
            <v>63</v>
          </cell>
          <cell r="G1114">
            <v>5</v>
          </cell>
        </row>
        <row r="1115">
          <cell r="C1115">
            <v>63</v>
          </cell>
          <cell r="G1115">
            <v>5</v>
          </cell>
        </row>
        <row r="1116">
          <cell r="C1116">
            <v>63</v>
          </cell>
          <cell r="G1116">
            <v>5</v>
          </cell>
        </row>
        <row r="1117">
          <cell r="C1117">
            <v>63</v>
          </cell>
          <cell r="G1117">
            <v>5</v>
          </cell>
        </row>
        <row r="1118">
          <cell r="C1118">
            <v>63</v>
          </cell>
          <cell r="G1118">
            <v>5</v>
          </cell>
        </row>
        <row r="1119">
          <cell r="C1119">
            <v>63</v>
          </cell>
          <cell r="G1119">
            <v>5</v>
          </cell>
        </row>
        <row r="1120">
          <cell r="C1120">
            <v>63</v>
          </cell>
          <cell r="G1120">
            <v>5</v>
          </cell>
        </row>
        <row r="1121">
          <cell r="C1121">
            <v>63</v>
          </cell>
          <cell r="G1121">
            <v>5</v>
          </cell>
        </row>
        <row r="1122">
          <cell r="C1122">
            <v>64</v>
          </cell>
          <cell r="G1122">
            <v>5</v>
          </cell>
        </row>
        <row r="1123">
          <cell r="C1123">
            <v>64</v>
          </cell>
          <cell r="G1123">
            <v>5</v>
          </cell>
        </row>
        <row r="1124">
          <cell r="C1124">
            <v>64</v>
          </cell>
          <cell r="G1124">
            <v>5</v>
          </cell>
        </row>
        <row r="1125">
          <cell r="C1125">
            <v>64</v>
          </cell>
          <cell r="G1125">
            <v>5</v>
          </cell>
        </row>
        <row r="1126">
          <cell r="C1126">
            <v>64</v>
          </cell>
          <cell r="G1126">
            <v>5</v>
          </cell>
        </row>
        <row r="1127">
          <cell r="C1127">
            <v>64</v>
          </cell>
          <cell r="G1127">
            <v>5</v>
          </cell>
        </row>
        <row r="1128">
          <cell r="C1128">
            <v>64</v>
          </cell>
          <cell r="G1128">
            <v>5</v>
          </cell>
        </row>
        <row r="1129">
          <cell r="C1129">
            <v>64</v>
          </cell>
          <cell r="G1129">
            <v>5</v>
          </cell>
        </row>
        <row r="1130">
          <cell r="C1130">
            <v>64</v>
          </cell>
          <cell r="G1130">
            <v>5</v>
          </cell>
        </row>
        <row r="1131">
          <cell r="C1131">
            <v>64</v>
          </cell>
          <cell r="G1131">
            <v>5</v>
          </cell>
        </row>
        <row r="1132">
          <cell r="C1132">
            <v>64</v>
          </cell>
          <cell r="G1132">
            <v>5</v>
          </cell>
        </row>
        <row r="1133">
          <cell r="C1133">
            <v>64</v>
          </cell>
          <cell r="G1133">
            <v>5</v>
          </cell>
        </row>
        <row r="1134">
          <cell r="C1134">
            <v>65</v>
          </cell>
          <cell r="G1134">
            <v>5</v>
          </cell>
        </row>
        <row r="1135">
          <cell r="C1135">
            <v>65</v>
          </cell>
          <cell r="G1135">
            <v>5</v>
          </cell>
        </row>
        <row r="1136">
          <cell r="C1136">
            <v>65</v>
          </cell>
          <cell r="G1136">
            <v>5</v>
          </cell>
        </row>
        <row r="1137">
          <cell r="C1137">
            <v>65</v>
          </cell>
          <cell r="G1137">
            <v>5</v>
          </cell>
        </row>
        <row r="1138">
          <cell r="C1138">
            <v>65</v>
          </cell>
          <cell r="G1138">
            <v>5</v>
          </cell>
        </row>
        <row r="1139">
          <cell r="C1139">
            <v>65</v>
          </cell>
          <cell r="G1139">
            <v>5</v>
          </cell>
        </row>
        <row r="1140">
          <cell r="C1140">
            <v>65</v>
          </cell>
          <cell r="G1140">
            <v>6</v>
          </cell>
        </row>
        <row r="1141">
          <cell r="C1141">
            <v>65</v>
          </cell>
          <cell r="G1141">
            <v>6</v>
          </cell>
        </row>
        <row r="1142">
          <cell r="C1142">
            <v>65</v>
          </cell>
          <cell r="G1142">
            <v>6</v>
          </cell>
        </row>
        <row r="1143">
          <cell r="C1143">
            <v>65</v>
          </cell>
          <cell r="G1143">
            <v>6</v>
          </cell>
        </row>
        <row r="1144">
          <cell r="C1144">
            <v>65</v>
          </cell>
          <cell r="G1144">
            <v>6</v>
          </cell>
        </row>
        <row r="1145">
          <cell r="C1145">
            <v>65</v>
          </cell>
          <cell r="G1145">
            <v>6</v>
          </cell>
        </row>
        <row r="1146">
          <cell r="C1146">
            <v>66</v>
          </cell>
          <cell r="G1146">
            <v>6</v>
          </cell>
        </row>
        <row r="1147">
          <cell r="C1147">
            <v>66</v>
          </cell>
          <cell r="G1147">
            <v>6</v>
          </cell>
        </row>
        <row r="1148">
          <cell r="C1148">
            <v>66</v>
          </cell>
          <cell r="G1148">
            <v>6</v>
          </cell>
        </row>
        <row r="1149">
          <cell r="C1149">
            <v>66</v>
          </cell>
          <cell r="G1149">
            <v>6</v>
          </cell>
        </row>
        <row r="1150">
          <cell r="C1150">
            <v>66</v>
          </cell>
          <cell r="G1150">
            <v>6</v>
          </cell>
        </row>
        <row r="1151">
          <cell r="C1151">
            <v>66</v>
          </cell>
          <cell r="G1151">
            <v>6</v>
          </cell>
        </row>
        <row r="1152">
          <cell r="C1152">
            <v>66</v>
          </cell>
          <cell r="G1152">
            <v>6</v>
          </cell>
        </row>
        <row r="1153">
          <cell r="C1153">
            <v>66</v>
          </cell>
          <cell r="G1153">
            <v>6</v>
          </cell>
        </row>
        <row r="1154">
          <cell r="C1154">
            <v>67</v>
          </cell>
          <cell r="G1154">
            <v>6</v>
          </cell>
        </row>
        <row r="1155">
          <cell r="C1155">
            <v>67</v>
          </cell>
          <cell r="G1155">
            <v>6</v>
          </cell>
        </row>
        <row r="1156">
          <cell r="C1156">
            <v>67</v>
          </cell>
          <cell r="G1156">
            <v>6</v>
          </cell>
        </row>
        <row r="1157">
          <cell r="C1157">
            <v>67</v>
          </cell>
          <cell r="G1157">
            <v>6</v>
          </cell>
        </row>
        <row r="1158">
          <cell r="C1158">
            <v>67</v>
          </cell>
          <cell r="G1158">
            <v>6</v>
          </cell>
        </row>
        <row r="1159">
          <cell r="C1159">
            <v>67</v>
          </cell>
          <cell r="G1159">
            <v>6</v>
          </cell>
        </row>
        <row r="1160">
          <cell r="C1160">
            <v>67</v>
          </cell>
          <cell r="G1160">
            <v>6</v>
          </cell>
        </row>
        <row r="1161">
          <cell r="C1161">
            <v>67</v>
          </cell>
          <cell r="G1161">
            <v>6</v>
          </cell>
        </row>
        <row r="1162">
          <cell r="C1162">
            <v>67</v>
          </cell>
          <cell r="G1162">
            <v>6</v>
          </cell>
        </row>
        <row r="1163">
          <cell r="C1163">
            <v>68</v>
          </cell>
          <cell r="G1163">
            <v>6</v>
          </cell>
        </row>
        <row r="1164">
          <cell r="C1164">
            <v>68</v>
          </cell>
          <cell r="G1164">
            <v>6</v>
          </cell>
        </row>
        <row r="1165">
          <cell r="C1165">
            <v>68</v>
          </cell>
          <cell r="G1165">
            <v>6</v>
          </cell>
        </row>
        <row r="1166">
          <cell r="C1166">
            <v>68</v>
          </cell>
          <cell r="G1166">
            <v>6</v>
          </cell>
        </row>
        <row r="1167">
          <cell r="C1167">
            <v>68</v>
          </cell>
          <cell r="G1167">
            <v>6</v>
          </cell>
        </row>
        <row r="1168">
          <cell r="C1168">
            <v>68</v>
          </cell>
          <cell r="G1168">
            <v>6</v>
          </cell>
        </row>
        <row r="1169">
          <cell r="C1169">
            <v>68</v>
          </cell>
          <cell r="G1169">
            <v>6</v>
          </cell>
        </row>
        <row r="1170">
          <cell r="C1170">
            <v>69</v>
          </cell>
          <cell r="G1170">
            <v>6</v>
          </cell>
        </row>
        <row r="1171">
          <cell r="C1171">
            <v>69</v>
          </cell>
          <cell r="G1171">
            <v>6</v>
          </cell>
        </row>
        <row r="1172">
          <cell r="C1172">
            <v>69</v>
          </cell>
          <cell r="G1172">
            <v>6</v>
          </cell>
        </row>
        <row r="1173">
          <cell r="C1173">
            <v>69</v>
          </cell>
          <cell r="G1173">
            <v>6</v>
          </cell>
        </row>
        <row r="1174">
          <cell r="C1174">
            <v>69</v>
          </cell>
          <cell r="G1174">
            <v>6</v>
          </cell>
        </row>
        <row r="1175">
          <cell r="C1175">
            <v>69</v>
          </cell>
          <cell r="G1175">
            <v>6</v>
          </cell>
        </row>
        <row r="1176">
          <cell r="C1176">
            <v>69</v>
          </cell>
          <cell r="G1176">
            <v>6</v>
          </cell>
        </row>
        <row r="1177">
          <cell r="C1177">
            <v>69</v>
          </cell>
          <cell r="G1177">
            <v>6</v>
          </cell>
        </row>
        <row r="1178">
          <cell r="C1178">
            <v>69</v>
          </cell>
          <cell r="G1178">
            <v>6</v>
          </cell>
        </row>
        <row r="1179">
          <cell r="C1179">
            <v>69</v>
          </cell>
          <cell r="G1179">
            <v>6</v>
          </cell>
        </row>
        <row r="1180">
          <cell r="C1180">
            <v>69</v>
          </cell>
          <cell r="G1180">
            <v>6</v>
          </cell>
        </row>
        <row r="1181">
          <cell r="C1181">
            <v>69</v>
          </cell>
          <cell r="G1181">
            <v>6</v>
          </cell>
        </row>
        <row r="1182">
          <cell r="C1182">
            <v>69</v>
          </cell>
          <cell r="G1182">
            <v>6</v>
          </cell>
        </row>
        <row r="1183">
          <cell r="C1183">
            <v>69</v>
          </cell>
          <cell r="G1183">
            <v>6</v>
          </cell>
        </row>
        <row r="1184">
          <cell r="C1184">
            <v>70</v>
          </cell>
          <cell r="G1184">
            <v>6</v>
          </cell>
        </row>
        <row r="1185">
          <cell r="C1185">
            <v>70</v>
          </cell>
          <cell r="G1185">
            <v>6</v>
          </cell>
        </row>
        <row r="1186">
          <cell r="C1186">
            <v>70</v>
          </cell>
          <cell r="G1186">
            <v>6</v>
          </cell>
        </row>
        <row r="1187">
          <cell r="C1187">
            <v>70</v>
          </cell>
          <cell r="G1187">
            <v>6</v>
          </cell>
        </row>
        <row r="1188">
          <cell r="C1188">
            <v>70</v>
          </cell>
          <cell r="G1188">
            <v>6</v>
          </cell>
        </row>
        <row r="1189">
          <cell r="C1189">
            <v>70</v>
          </cell>
          <cell r="G1189">
            <v>6</v>
          </cell>
        </row>
        <row r="1190">
          <cell r="C1190">
            <v>70</v>
          </cell>
          <cell r="G1190">
            <v>6</v>
          </cell>
        </row>
        <row r="1191">
          <cell r="C1191">
            <v>70</v>
          </cell>
          <cell r="G1191">
            <v>6</v>
          </cell>
        </row>
        <row r="1192">
          <cell r="C1192">
            <v>70</v>
          </cell>
          <cell r="G1192">
            <v>6</v>
          </cell>
        </row>
        <row r="1193">
          <cell r="C1193">
            <v>70</v>
          </cell>
          <cell r="G1193">
            <v>6</v>
          </cell>
        </row>
        <row r="1194">
          <cell r="C1194">
            <v>70</v>
          </cell>
          <cell r="G1194">
            <v>6</v>
          </cell>
        </row>
        <row r="1195">
          <cell r="C1195">
            <v>70</v>
          </cell>
          <cell r="G1195">
            <v>6</v>
          </cell>
        </row>
        <row r="1196">
          <cell r="C1196">
            <v>70</v>
          </cell>
          <cell r="G1196">
            <v>6</v>
          </cell>
        </row>
        <row r="1197">
          <cell r="C1197">
            <v>70</v>
          </cell>
          <cell r="G1197">
            <v>6</v>
          </cell>
        </row>
        <row r="1198">
          <cell r="C1198">
            <v>70</v>
          </cell>
          <cell r="G1198">
            <v>6</v>
          </cell>
        </row>
        <row r="1199">
          <cell r="C1199">
            <v>70</v>
          </cell>
          <cell r="G1199">
            <v>6</v>
          </cell>
        </row>
        <row r="1200">
          <cell r="C1200">
            <v>70</v>
          </cell>
          <cell r="G1200">
            <v>6</v>
          </cell>
        </row>
        <row r="1201">
          <cell r="C1201">
            <v>71</v>
          </cell>
          <cell r="G1201">
            <v>6</v>
          </cell>
        </row>
        <row r="1202">
          <cell r="C1202">
            <v>71</v>
          </cell>
          <cell r="G1202">
            <v>6</v>
          </cell>
        </row>
        <row r="1203">
          <cell r="C1203">
            <v>71</v>
          </cell>
          <cell r="G1203">
            <v>6</v>
          </cell>
        </row>
        <row r="1204">
          <cell r="C1204">
            <v>71</v>
          </cell>
          <cell r="G1204">
            <v>7</v>
          </cell>
        </row>
        <row r="1205">
          <cell r="C1205">
            <v>71</v>
          </cell>
          <cell r="G1205">
            <v>7</v>
          </cell>
        </row>
        <row r="1206">
          <cell r="C1206">
            <v>71</v>
          </cell>
          <cell r="G1206">
            <v>7</v>
          </cell>
        </row>
        <row r="1207">
          <cell r="C1207">
            <v>71</v>
          </cell>
          <cell r="G1207">
            <v>7</v>
          </cell>
        </row>
        <row r="1208">
          <cell r="C1208">
            <v>71</v>
          </cell>
          <cell r="G1208">
            <v>7</v>
          </cell>
        </row>
        <row r="1209">
          <cell r="C1209">
            <v>71</v>
          </cell>
          <cell r="G1209">
            <v>7</v>
          </cell>
        </row>
        <row r="1210">
          <cell r="C1210">
            <v>71</v>
          </cell>
          <cell r="G1210">
            <v>7</v>
          </cell>
        </row>
        <row r="1211">
          <cell r="C1211">
            <v>71</v>
          </cell>
          <cell r="G1211">
            <v>7</v>
          </cell>
        </row>
        <row r="1212">
          <cell r="C1212">
            <v>71</v>
          </cell>
          <cell r="G1212">
            <v>7</v>
          </cell>
        </row>
        <row r="1213">
          <cell r="C1213">
            <v>71</v>
          </cell>
          <cell r="G1213">
            <v>7</v>
          </cell>
        </row>
        <row r="1214">
          <cell r="C1214">
            <v>71</v>
          </cell>
          <cell r="G1214">
            <v>7</v>
          </cell>
        </row>
        <row r="1215">
          <cell r="C1215">
            <v>71</v>
          </cell>
          <cell r="G1215">
            <v>7</v>
          </cell>
        </row>
        <row r="1216">
          <cell r="C1216">
            <v>71</v>
          </cell>
          <cell r="G1216">
            <v>7</v>
          </cell>
        </row>
        <row r="1217">
          <cell r="C1217">
            <v>72</v>
          </cell>
          <cell r="G1217">
            <v>7</v>
          </cell>
        </row>
        <row r="1218">
          <cell r="C1218">
            <v>72</v>
          </cell>
          <cell r="G1218">
            <v>7</v>
          </cell>
        </row>
        <row r="1219">
          <cell r="C1219">
            <v>72</v>
          </cell>
          <cell r="G1219">
            <v>7</v>
          </cell>
        </row>
        <row r="1220">
          <cell r="C1220">
            <v>72</v>
          </cell>
          <cell r="G1220">
            <v>7</v>
          </cell>
        </row>
        <row r="1221">
          <cell r="C1221">
            <v>72</v>
          </cell>
          <cell r="G1221">
            <v>7</v>
          </cell>
        </row>
        <row r="1222">
          <cell r="C1222">
            <v>72</v>
          </cell>
          <cell r="G1222">
            <v>7</v>
          </cell>
        </row>
        <row r="1223">
          <cell r="C1223">
            <v>72</v>
          </cell>
          <cell r="G1223">
            <v>7</v>
          </cell>
        </row>
        <row r="1224">
          <cell r="C1224">
            <v>72</v>
          </cell>
          <cell r="G1224">
            <v>7</v>
          </cell>
        </row>
        <row r="1225">
          <cell r="C1225">
            <v>72</v>
          </cell>
          <cell r="G1225">
            <v>7</v>
          </cell>
        </row>
        <row r="1226">
          <cell r="C1226">
            <v>72</v>
          </cell>
          <cell r="G1226">
            <v>7</v>
          </cell>
        </row>
        <row r="1227">
          <cell r="C1227">
            <v>72</v>
          </cell>
          <cell r="G1227">
            <v>7</v>
          </cell>
        </row>
        <row r="1228">
          <cell r="C1228">
            <v>72</v>
          </cell>
          <cell r="G1228">
            <v>7</v>
          </cell>
        </row>
        <row r="1229">
          <cell r="C1229">
            <v>72</v>
          </cell>
          <cell r="G1229">
            <v>7</v>
          </cell>
        </row>
        <row r="1230">
          <cell r="C1230">
            <v>73</v>
          </cell>
          <cell r="G1230">
            <v>7</v>
          </cell>
        </row>
        <row r="1231">
          <cell r="C1231">
            <v>73</v>
          </cell>
          <cell r="G1231">
            <v>7</v>
          </cell>
        </row>
        <row r="1232">
          <cell r="C1232">
            <v>73</v>
          </cell>
          <cell r="G1232">
            <v>7</v>
          </cell>
        </row>
        <row r="1233">
          <cell r="C1233">
            <v>73</v>
          </cell>
          <cell r="G1233">
            <v>7</v>
          </cell>
        </row>
        <row r="1234">
          <cell r="C1234">
            <v>73</v>
          </cell>
          <cell r="G1234">
            <v>7</v>
          </cell>
        </row>
        <row r="1235">
          <cell r="C1235">
            <v>73</v>
          </cell>
          <cell r="G1235">
            <v>7</v>
          </cell>
        </row>
        <row r="1236">
          <cell r="C1236">
            <v>73</v>
          </cell>
          <cell r="G1236">
            <v>7</v>
          </cell>
        </row>
        <row r="1237">
          <cell r="C1237">
            <v>73</v>
          </cell>
          <cell r="G1237">
            <v>7</v>
          </cell>
        </row>
        <row r="1238">
          <cell r="C1238">
            <v>73</v>
          </cell>
          <cell r="G1238">
            <v>7</v>
          </cell>
        </row>
        <row r="1239">
          <cell r="C1239">
            <v>73</v>
          </cell>
          <cell r="G1239">
            <v>7</v>
          </cell>
        </row>
        <row r="1240">
          <cell r="C1240">
            <v>73</v>
          </cell>
          <cell r="G1240">
            <v>7</v>
          </cell>
        </row>
        <row r="1241">
          <cell r="C1241">
            <v>73</v>
          </cell>
          <cell r="G1241">
            <v>7</v>
          </cell>
        </row>
        <row r="1242">
          <cell r="C1242">
            <v>74</v>
          </cell>
          <cell r="G1242">
            <v>7</v>
          </cell>
        </row>
        <row r="1243">
          <cell r="C1243">
            <v>74</v>
          </cell>
          <cell r="G1243">
            <v>7</v>
          </cell>
        </row>
        <row r="1244">
          <cell r="C1244">
            <v>74</v>
          </cell>
          <cell r="G1244">
            <v>7</v>
          </cell>
        </row>
        <row r="1245">
          <cell r="C1245">
            <v>74</v>
          </cell>
          <cell r="G1245">
            <v>7</v>
          </cell>
        </row>
        <row r="1246">
          <cell r="C1246">
            <v>74</v>
          </cell>
          <cell r="G1246">
            <v>7</v>
          </cell>
        </row>
        <row r="1247">
          <cell r="C1247">
            <v>74</v>
          </cell>
          <cell r="G1247">
            <v>7</v>
          </cell>
        </row>
        <row r="1248">
          <cell r="C1248">
            <v>74</v>
          </cell>
          <cell r="G1248">
            <v>7</v>
          </cell>
        </row>
        <row r="1249">
          <cell r="C1249">
            <v>74</v>
          </cell>
          <cell r="G1249">
            <v>7</v>
          </cell>
        </row>
        <row r="1250">
          <cell r="C1250">
            <v>74</v>
          </cell>
          <cell r="G1250">
            <v>7</v>
          </cell>
        </row>
        <row r="1251">
          <cell r="C1251">
            <v>74</v>
          </cell>
          <cell r="G1251">
            <v>7</v>
          </cell>
        </row>
        <row r="1252">
          <cell r="C1252">
            <v>74</v>
          </cell>
          <cell r="G1252">
            <v>7</v>
          </cell>
        </row>
        <row r="1253">
          <cell r="C1253">
            <v>74</v>
          </cell>
          <cell r="G1253">
            <v>7</v>
          </cell>
        </row>
        <row r="1254">
          <cell r="C1254">
            <v>74</v>
          </cell>
          <cell r="G1254">
            <v>7</v>
          </cell>
        </row>
        <row r="1255">
          <cell r="C1255">
            <v>75</v>
          </cell>
          <cell r="G1255">
            <v>7</v>
          </cell>
        </row>
        <row r="1256">
          <cell r="C1256">
            <v>75</v>
          </cell>
          <cell r="G1256">
            <v>7</v>
          </cell>
        </row>
        <row r="1257">
          <cell r="C1257">
            <v>75</v>
          </cell>
          <cell r="G1257">
            <v>8</v>
          </cell>
        </row>
        <row r="1258">
          <cell r="C1258">
            <v>75</v>
          </cell>
          <cell r="G1258">
            <v>8</v>
          </cell>
        </row>
        <row r="1259">
          <cell r="C1259">
            <v>75</v>
          </cell>
          <cell r="G1259">
            <v>8</v>
          </cell>
        </row>
        <row r="1260">
          <cell r="C1260">
            <v>75</v>
          </cell>
          <cell r="G1260">
            <v>8</v>
          </cell>
        </row>
        <row r="1261">
          <cell r="C1261">
            <v>75</v>
          </cell>
          <cell r="G1261">
            <v>8</v>
          </cell>
        </row>
        <row r="1262">
          <cell r="C1262">
            <v>75</v>
          </cell>
          <cell r="G1262">
            <v>8</v>
          </cell>
        </row>
        <row r="1263">
          <cell r="C1263">
            <v>75</v>
          </cell>
          <cell r="G1263">
            <v>8</v>
          </cell>
        </row>
        <row r="1264">
          <cell r="C1264">
            <v>75</v>
          </cell>
          <cell r="G1264">
            <v>8</v>
          </cell>
        </row>
        <row r="1265">
          <cell r="C1265">
            <v>75</v>
          </cell>
          <cell r="G1265">
            <v>8</v>
          </cell>
        </row>
        <row r="1266">
          <cell r="C1266">
            <v>75</v>
          </cell>
          <cell r="G1266">
            <v>8</v>
          </cell>
        </row>
        <row r="1267">
          <cell r="C1267">
            <v>76</v>
          </cell>
          <cell r="G1267">
            <v>8</v>
          </cell>
        </row>
        <row r="1268">
          <cell r="C1268">
            <v>76</v>
          </cell>
          <cell r="G1268">
            <v>8</v>
          </cell>
        </row>
        <row r="1269">
          <cell r="C1269">
            <v>76</v>
          </cell>
          <cell r="G1269">
            <v>8</v>
          </cell>
        </row>
        <row r="1270">
          <cell r="C1270">
            <v>76</v>
          </cell>
          <cell r="G1270">
            <v>8</v>
          </cell>
        </row>
        <row r="1271">
          <cell r="C1271">
            <v>76</v>
          </cell>
          <cell r="G1271">
            <v>8</v>
          </cell>
        </row>
        <row r="1272">
          <cell r="C1272">
            <v>76</v>
          </cell>
          <cell r="G1272">
            <v>8</v>
          </cell>
        </row>
        <row r="1273">
          <cell r="C1273">
            <v>76</v>
          </cell>
          <cell r="G1273">
            <v>8</v>
          </cell>
        </row>
        <row r="1274">
          <cell r="C1274">
            <v>76</v>
          </cell>
          <cell r="G1274">
            <v>8</v>
          </cell>
        </row>
        <row r="1275">
          <cell r="C1275">
            <v>76</v>
          </cell>
          <cell r="G1275">
            <v>8</v>
          </cell>
        </row>
        <row r="1276">
          <cell r="C1276">
            <v>76</v>
          </cell>
          <cell r="G1276">
            <v>8</v>
          </cell>
        </row>
        <row r="1277">
          <cell r="C1277">
            <v>77</v>
          </cell>
          <cell r="G1277">
            <v>8</v>
          </cell>
        </row>
        <row r="1278">
          <cell r="C1278">
            <v>77</v>
          </cell>
          <cell r="G1278">
            <v>8</v>
          </cell>
        </row>
        <row r="1279">
          <cell r="C1279">
            <v>77</v>
          </cell>
          <cell r="G1279">
            <v>8</v>
          </cell>
        </row>
        <row r="1280">
          <cell r="C1280">
            <v>77</v>
          </cell>
          <cell r="G1280">
            <v>8</v>
          </cell>
        </row>
        <row r="1281">
          <cell r="C1281">
            <v>77</v>
          </cell>
          <cell r="G1281">
            <v>8</v>
          </cell>
        </row>
        <row r="1282">
          <cell r="C1282">
            <v>77</v>
          </cell>
          <cell r="G1282">
            <v>8</v>
          </cell>
        </row>
        <row r="1283">
          <cell r="C1283">
            <v>77</v>
          </cell>
          <cell r="G1283">
            <v>8</v>
          </cell>
        </row>
        <row r="1284">
          <cell r="C1284">
            <v>77</v>
          </cell>
          <cell r="G1284">
            <v>8</v>
          </cell>
        </row>
        <row r="1285">
          <cell r="C1285">
            <v>78</v>
          </cell>
          <cell r="G1285">
            <v>8</v>
          </cell>
        </row>
        <row r="1286">
          <cell r="C1286">
            <v>78</v>
          </cell>
          <cell r="G1286">
            <v>8</v>
          </cell>
        </row>
        <row r="1287">
          <cell r="C1287">
            <v>78</v>
          </cell>
          <cell r="G1287">
            <v>8</v>
          </cell>
        </row>
        <row r="1288">
          <cell r="C1288">
            <v>78</v>
          </cell>
          <cell r="G1288">
            <v>8</v>
          </cell>
        </row>
        <row r="1289">
          <cell r="C1289">
            <v>78</v>
          </cell>
          <cell r="G1289">
            <v>8</v>
          </cell>
        </row>
        <row r="1290">
          <cell r="C1290">
            <v>78</v>
          </cell>
          <cell r="G1290">
            <v>8</v>
          </cell>
        </row>
        <row r="1291">
          <cell r="C1291">
            <v>78</v>
          </cell>
          <cell r="G1291">
            <v>8</v>
          </cell>
        </row>
        <row r="1292">
          <cell r="C1292">
            <v>78</v>
          </cell>
          <cell r="G1292">
            <v>8</v>
          </cell>
        </row>
        <row r="1293">
          <cell r="C1293">
            <v>78</v>
          </cell>
          <cell r="G1293">
            <v>8</v>
          </cell>
        </row>
        <row r="1294">
          <cell r="C1294">
            <v>78</v>
          </cell>
          <cell r="G1294">
            <v>8</v>
          </cell>
        </row>
        <row r="1295">
          <cell r="C1295">
            <v>78</v>
          </cell>
          <cell r="G1295">
            <v>8</v>
          </cell>
        </row>
        <row r="1296">
          <cell r="C1296">
            <v>78</v>
          </cell>
          <cell r="G1296">
            <v>8</v>
          </cell>
        </row>
        <row r="1297">
          <cell r="C1297">
            <v>78</v>
          </cell>
          <cell r="G1297">
            <v>8</v>
          </cell>
        </row>
        <row r="1298">
          <cell r="C1298">
            <v>79</v>
          </cell>
          <cell r="G1298">
            <v>8</v>
          </cell>
        </row>
        <row r="1299">
          <cell r="C1299">
            <v>79</v>
          </cell>
          <cell r="G1299">
            <v>8</v>
          </cell>
        </row>
        <row r="1300">
          <cell r="C1300">
            <v>79</v>
          </cell>
          <cell r="G1300">
            <v>8</v>
          </cell>
        </row>
        <row r="1301">
          <cell r="C1301">
            <v>79</v>
          </cell>
          <cell r="G1301">
            <v>8</v>
          </cell>
        </row>
        <row r="1302">
          <cell r="C1302">
            <v>79</v>
          </cell>
          <cell r="G1302">
            <v>8</v>
          </cell>
        </row>
        <row r="1303">
          <cell r="C1303">
            <v>79</v>
          </cell>
          <cell r="G1303">
            <v>9</v>
          </cell>
        </row>
        <row r="1304">
          <cell r="C1304">
            <v>79</v>
          </cell>
          <cell r="G1304">
            <v>9</v>
          </cell>
        </row>
        <row r="1305">
          <cell r="C1305">
            <v>79</v>
          </cell>
          <cell r="G1305">
            <v>9</v>
          </cell>
        </row>
        <row r="1306">
          <cell r="C1306">
            <v>79</v>
          </cell>
          <cell r="G1306">
            <v>9</v>
          </cell>
        </row>
        <row r="1307">
          <cell r="C1307">
            <v>79</v>
          </cell>
          <cell r="G1307">
            <v>9</v>
          </cell>
        </row>
        <row r="1308">
          <cell r="C1308">
            <v>79</v>
          </cell>
          <cell r="G1308">
            <v>9</v>
          </cell>
        </row>
        <row r="1309">
          <cell r="C1309">
            <v>80</v>
          </cell>
          <cell r="G1309">
            <v>9</v>
          </cell>
        </row>
        <row r="1310">
          <cell r="C1310">
            <v>80</v>
          </cell>
          <cell r="G1310">
            <v>9</v>
          </cell>
        </row>
        <row r="1311">
          <cell r="C1311">
            <v>80</v>
          </cell>
          <cell r="G1311">
            <v>9</v>
          </cell>
        </row>
        <row r="1312">
          <cell r="C1312">
            <v>80</v>
          </cell>
          <cell r="G1312">
            <v>9</v>
          </cell>
        </row>
        <row r="1313">
          <cell r="C1313">
            <v>80</v>
          </cell>
          <cell r="G1313">
            <v>9</v>
          </cell>
        </row>
        <row r="1314">
          <cell r="C1314">
            <v>80</v>
          </cell>
          <cell r="G1314">
            <v>9</v>
          </cell>
        </row>
        <row r="1315">
          <cell r="C1315">
            <v>80</v>
          </cell>
          <cell r="G1315">
            <v>9</v>
          </cell>
        </row>
        <row r="1316">
          <cell r="C1316">
            <v>80</v>
          </cell>
          <cell r="G1316">
            <v>9</v>
          </cell>
        </row>
        <row r="1317">
          <cell r="C1317">
            <v>81</v>
          </cell>
          <cell r="G1317">
            <v>9</v>
          </cell>
        </row>
        <row r="1318">
          <cell r="C1318">
            <v>81</v>
          </cell>
          <cell r="G1318">
            <v>9</v>
          </cell>
        </row>
        <row r="1319">
          <cell r="C1319">
            <v>81</v>
          </cell>
          <cell r="G1319">
            <v>9</v>
          </cell>
        </row>
        <row r="1320">
          <cell r="C1320">
            <v>81</v>
          </cell>
          <cell r="G1320">
            <v>9</v>
          </cell>
        </row>
        <row r="1321">
          <cell r="C1321">
            <v>81</v>
          </cell>
          <cell r="G1321">
            <v>9</v>
          </cell>
        </row>
        <row r="1322">
          <cell r="C1322">
            <v>81</v>
          </cell>
          <cell r="G1322">
            <v>9</v>
          </cell>
        </row>
        <row r="1323">
          <cell r="C1323">
            <v>81</v>
          </cell>
          <cell r="G1323">
            <v>9</v>
          </cell>
        </row>
        <row r="1324">
          <cell r="C1324">
            <v>81</v>
          </cell>
          <cell r="G1324">
            <v>9</v>
          </cell>
        </row>
        <row r="1325">
          <cell r="C1325">
            <v>81</v>
          </cell>
          <cell r="G1325">
            <v>9</v>
          </cell>
        </row>
        <row r="1326">
          <cell r="C1326">
            <v>81</v>
          </cell>
          <cell r="G1326">
            <v>9</v>
          </cell>
        </row>
        <row r="1327">
          <cell r="C1327">
            <v>82</v>
          </cell>
          <cell r="G1327">
            <v>9</v>
          </cell>
        </row>
        <row r="1328">
          <cell r="C1328">
            <v>82</v>
          </cell>
          <cell r="G1328">
            <v>9</v>
          </cell>
        </row>
        <row r="1329">
          <cell r="C1329">
            <v>82</v>
          </cell>
          <cell r="G1329">
            <v>9</v>
          </cell>
        </row>
        <row r="1330">
          <cell r="C1330">
            <v>82</v>
          </cell>
          <cell r="G1330">
            <v>9</v>
          </cell>
        </row>
        <row r="1331">
          <cell r="C1331">
            <v>82</v>
          </cell>
          <cell r="G1331">
            <v>9</v>
          </cell>
        </row>
        <row r="1332">
          <cell r="C1332">
            <v>82</v>
          </cell>
          <cell r="G1332">
            <v>9</v>
          </cell>
        </row>
        <row r="1333">
          <cell r="C1333">
            <v>82</v>
          </cell>
          <cell r="G1333">
            <v>9</v>
          </cell>
        </row>
        <row r="1334">
          <cell r="C1334">
            <v>82</v>
          </cell>
          <cell r="G1334">
            <v>9</v>
          </cell>
        </row>
        <row r="1335">
          <cell r="C1335">
            <v>82</v>
          </cell>
          <cell r="G1335">
            <v>9</v>
          </cell>
        </row>
        <row r="1336">
          <cell r="C1336">
            <v>83</v>
          </cell>
          <cell r="G1336">
            <v>9</v>
          </cell>
        </row>
        <row r="1337">
          <cell r="C1337">
            <v>83</v>
          </cell>
          <cell r="G1337">
            <v>9</v>
          </cell>
        </row>
        <row r="1338">
          <cell r="C1338">
            <v>83</v>
          </cell>
          <cell r="G1338">
            <v>9</v>
          </cell>
        </row>
        <row r="1339">
          <cell r="C1339">
            <v>83</v>
          </cell>
          <cell r="G1339">
            <v>9</v>
          </cell>
        </row>
        <row r="1340">
          <cell r="C1340">
            <v>83</v>
          </cell>
          <cell r="G1340">
            <v>9</v>
          </cell>
        </row>
        <row r="1341">
          <cell r="C1341">
            <v>83</v>
          </cell>
          <cell r="G1341">
            <v>9</v>
          </cell>
        </row>
        <row r="1342">
          <cell r="C1342">
            <v>83</v>
          </cell>
          <cell r="G1342">
            <v>9</v>
          </cell>
        </row>
        <row r="1343">
          <cell r="C1343">
            <v>83</v>
          </cell>
          <cell r="G1343">
            <v>9</v>
          </cell>
        </row>
        <row r="1344">
          <cell r="C1344">
            <v>84</v>
          </cell>
          <cell r="G1344">
            <v>10</v>
          </cell>
        </row>
        <row r="1345">
          <cell r="C1345">
            <v>84</v>
          </cell>
          <cell r="G1345">
            <v>10</v>
          </cell>
        </row>
        <row r="1346">
          <cell r="C1346">
            <v>84</v>
          </cell>
          <cell r="G1346">
            <v>10</v>
          </cell>
        </row>
        <row r="1347">
          <cell r="C1347">
            <v>84</v>
          </cell>
          <cell r="G1347">
            <v>10</v>
          </cell>
        </row>
        <row r="1348">
          <cell r="C1348">
            <v>84</v>
          </cell>
          <cell r="G1348">
            <v>10</v>
          </cell>
        </row>
        <row r="1349">
          <cell r="C1349">
            <v>84</v>
          </cell>
          <cell r="G1349">
            <v>10</v>
          </cell>
        </row>
        <row r="1350">
          <cell r="C1350">
            <v>85</v>
          </cell>
          <cell r="G1350">
            <v>10</v>
          </cell>
        </row>
        <row r="1351">
          <cell r="C1351">
            <v>85</v>
          </cell>
          <cell r="G1351">
            <v>10</v>
          </cell>
        </row>
        <row r="1352">
          <cell r="C1352">
            <v>85</v>
          </cell>
          <cell r="G1352">
            <v>10</v>
          </cell>
        </row>
        <row r="1353">
          <cell r="C1353">
            <v>85</v>
          </cell>
          <cell r="G1353">
            <v>10</v>
          </cell>
        </row>
        <row r="1354">
          <cell r="C1354">
            <v>86</v>
          </cell>
          <cell r="G1354">
            <v>10</v>
          </cell>
        </row>
        <row r="1355">
          <cell r="C1355">
            <v>86</v>
          </cell>
          <cell r="G1355">
            <v>10</v>
          </cell>
        </row>
        <row r="1356">
          <cell r="C1356">
            <v>86</v>
          </cell>
          <cell r="G1356">
            <v>10</v>
          </cell>
        </row>
        <row r="1357">
          <cell r="C1357">
            <v>86</v>
          </cell>
          <cell r="G1357">
            <v>10</v>
          </cell>
        </row>
        <row r="1358">
          <cell r="C1358">
            <v>86</v>
          </cell>
          <cell r="G1358">
            <v>10</v>
          </cell>
        </row>
        <row r="1359">
          <cell r="C1359">
            <v>86</v>
          </cell>
          <cell r="G1359">
            <v>10</v>
          </cell>
        </row>
        <row r="1360">
          <cell r="C1360">
            <v>87</v>
          </cell>
          <cell r="G1360">
            <v>10</v>
          </cell>
        </row>
        <row r="1361">
          <cell r="C1361">
            <v>87</v>
          </cell>
          <cell r="G1361">
            <v>10</v>
          </cell>
        </row>
        <row r="1362">
          <cell r="C1362">
            <v>87</v>
          </cell>
          <cell r="G1362">
            <v>10</v>
          </cell>
        </row>
        <row r="1363">
          <cell r="C1363">
            <v>87</v>
          </cell>
          <cell r="G1363">
            <v>10</v>
          </cell>
        </row>
        <row r="1364">
          <cell r="C1364">
            <v>87</v>
          </cell>
          <cell r="G1364">
            <v>10</v>
          </cell>
        </row>
        <row r="1365">
          <cell r="C1365">
            <v>87</v>
          </cell>
          <cell r="G1365">
            <v>10</v>
          </cell>
        </row>
        <row r="1366">
          <cell r="C1366">
            <v>87</v>
          </cell>
          <cell r="G1366">
            <v>10</v>
          </cell>
        </row>
        <row r="1367">
          <cell r="C1367">
            <v>87</v>
          </cell>
          <cell r="G1367">
            <v>10</v>
          </cell>
        </row>
        <row r="1368">
          <cell r="C1368">
            <v>87</v>
          </cell>
          <cell r="G1368">
            <v>10</v>
          </cell>
        </row>
        <row r="1369">
          <cell r="C1369">
            <v>88</v>
          </cell>
          <cell r="G1369">
            <v>10</v>
          </cell>
        </row>
        <row r="1370">
          <cell r="C1370">
            <v>88</v>
          </cell>
          <cell r="G1370">
            <v>10</v>
          </cell>
        </row>
        <row r="1371">
          <cell r="C1371">
            <v>88</v>
          </cell>
          <cell r="G1371">
            <v>10</v>
          </cell>
        </row>
        <row r="1372">
          <cell r="C1372">
            <v>88</v>
          </cell>
          <cell r="G1372">
            <v>10</v>
          </cell>
        </row>
        <row r="1373">
          <cell r="C1373">
            <v>88</v>
          </cell>
          <cell r="G1373">
            <v>10</v>
          </cell>
        </row>
        <row r="1374">
          <cell r="C1374">
            <v>88</v>
          </cell>
          <cell r="G1374">
            <v>10</v>
          </cell>
        </row>
        <row r="1375">
          <cell r="C1375">
            <v>89</v>
          </cell>
          <cell r="G1375">
            <v>11</v>
          </cell>
        </row>
        <row r="1376">
          <cell r="C1376">
            <v>89</v>
          </cell>
          <cell r="G1376">
            <v>11</v>
          </cell>
        </row>
        <row r="1377">
          <cell r="C1377">
            <v>89</v>
          </cell>
          <cell r="G1377">
            <v>11</v>
          </cell>
        </row>
        <row r="1378">
          <cell r="C1378">
            <v>89</v>
          </cell>
          <cell r="G1378">
            <v>11</v>
          </cell>
        </row>
        <row r="1379">
          <cell r="C1379">
            <v>89</v>
          </cell>
          <cell r="G1379">
            <v>11</v>
          </cell>
        </row>
        <row r="1380">
          <cell r="C1380">
            <v>89</v>
          </cell>
          <cell r="G1380">
            <v>11</v>
          </cell>
        </row>
        <row r="1381">
          <cell r="C1381">
            <v>89</v>
          </cell>
          <cell r="G1381">
            <v>11</v>
          </cell>
        </row>
        <row r="1382">
          <cell r="C1382">
            <v>89</v>
          </cell>
          <cell r="G1382">
            <v>11</v>
          </cell>
        </row>
        <row r="1383">
          <cell r="C1383">
            <v>89</v>
          </cell>
          <cell r="G1383">
            <v>11</v>
          </cell>
        </row>
        <row r="1384">
          <cell r="C1384">
            <v>89</v>
          </cell>
          <cell r="G1384">
            <v>11</v>
          </cell>
        </row>
        <row r="1385">
          <cell r="C1385">
            <v>89</v>
          </cell>
          <cell r="G1385">
            <v>11</v>
          </cell>
        </row>
        <row r="1386">
          <cell r="C1386">
            <v>90</v>
          </cell>
          <cell r="G1386">
            <v>11</v>
          </cell>
        </row>
        <row r="1387">
          <cell r="C1387">
            <v>90</v>
          </cell>
          <cell r="G1387">
            <v>11</v>
          </cell>
        </row>
        <row r="1388">
          <cell r="C1388">
            <v>90</v>
          </cell>
          <cell r="G1388">
            <v>11</v>
          </cell>
        </row>
        <row r="1389">
          <cell r="C1389">
            <v>90</v>
          </cell>
          <cell r="G1389">
            <v>11</v>
          </cell>
        </row>
        <row r="1390">
          <cell r="C1390">
            <v>90</v>
          </cell>
          <cell r="G1390">
            <v>11</v>
          </cell>
        </row>
        <row r="1391">
          <cell r="C1391">
            <v>90</v>
          </cell>
          <cell r="G1391">
            <v>11</v>
          </cell>
        </row>
        <row r="1392">
          <cell r="C1392">
            <v>90</v>
          </cell>
          <cell r="G1392">
            <v>11</v>
          </cell>
        </row>
        <row r="1393">
          <cell r="C1393">
            <v>90</v>
          </cell>
          <cell r="G1393">
            <v>11</v>
          </cell>
        </row>
        <row r="1394">
          <cell r="C1394">
            <v>90</v>
          </cell>
          <cell r="G1394">
            <v>11</v>
          </cell>
        </row>
        <row r="1395">
          <cell r="C1395">
            <v>91</v>
          </cell>
          <cell r="G1395">
            <v>11</v>
          </cell>
        </row>
        <row r="1396">
          <cell r="C1396">
            <v>91</v>
          </cell>
          <cell r="G1396">
            <v>11</v>
          </cell>
        </row>
        <row r="1397">
          <cell r="C1397">
            <v>91</v>
          </cell>
          <cell r="G1397">
            <v>11</v>
          </cell>
        </row>
        <row r="1398">
          <cell r="C1398">
            <v>91</v>
          </cell>
          <cell r="G1398">
            <v>11</v>
          </cell>
        </row>
        <row r="1399">
          <cell r="C1399">
            <v>91</v>
          </cell>
          <cell r="G1399">
            <v>12</v>
          </cell>
        </row>
        <row r="1400">
          <cell r="C1400">
            <v>92</v>
          </cell>
          <cell r="G1400">
            <v>12</v>
          </cell>
        </row>
        <row r="1401">
          <cell r="C1401">
            <v>92</v>
          </cell>
          <cell r="G1401">
            <v>12</v>
          </cell>
        </row>
        <row r="1402">
          <cell r="C1402">
            <v>92</v>
          </cell>
          <cell r="G1402">
            <v>12</v>
          </cell>
        </row>
        <row r="1403">
          <cell r="C1403">
            <v>93</v>
          </cell>
          <cell r="G1403">
            <v>12</v>
          </cell>
        </row>
        <row r="1404">
          <cell r="C1404">
            <v>93</v>
          </cell>
          <cell r="G1404">
            <v>12</v>
          </cell>
        </row>
        <row r="1405">
          <cell r="C1405">
            <v>93</v>
          </cell>
          <cell r="G1405">
            <v>12</v>
          </cell>
        </row>
        <row r="1406">
          <cell r="C1406">
            <v>93</v>
          </cell>
          <cell r="G1406">
            <v>12</v>
          </cell>
        </row>
        <row r="1407">
          <cell r="C1407">
            <v>93</v>
          </cell>
          <cell r="G1407">
            <v>12</v>
          </cell>
        </row>
        <row r="1408">
          <cell r="C1408">
            <v>93</v>
          </cell>
          <cell r="G1408">
            <v>12</v>
          </cell>
        </row>
        <row r="1409">
          <cell r="C1409">
            <v>94</v>
          </cell>
          <cell r="G1409">
            <v>12</v>
          </cell>
        </row>
        <row r="1410">
          <cell r="C1410">
            <v>94</v>
          </cell>
          <cell r="G1410">
            <v>12</v>
          </cell>
        </row>
        <row r="1411">
          <cell r="C1411">
            <v>94</v>
          </cell>
          <cell r="G1411">
            <v>12</v>
          </cell>
        </row>
        <row r="1412">
          <cell r="C1412">
            <v>94</v>
          </cell>
          <cell r="G1412">
            <v>12</v>
          </cell>
        </row>
        <row r="1413">
          <cell r="C1413">
            <v>94</v>
          </cell>
          <cell r="G1413">
            <v>12</v>
          </cell>
        </row>
        <row r="1414">
          <cell r="C1414">
            <v>94</v>
          </cell>
          <cell r="G1414">
            <v>12</v>
          </cell>
        </row>
        <row r="1415">
          <cell r="C1415">
            <v>94</v>
          </cell>
          <cell r="G1415">
            <v>12</v>
          </cell>
        </row>
        <row r="1416">
          <cell r="C1416">
            <v>94</v>
          </cell>
          <cell r="G1416">
            <v>12</v>
          </cell>
        </row>
        <row r="1417">
          <cell r="C1417">
            <v>95</v>
          </cell>
          <cell r="G1417">
            <v>12</v>
          </cell>
        </row>
        <row r="1418">
          <cell r="C1418">
            <v>95</v>
          </cell>
          <cell r="G1418">
            <v>12</v>
          </cell>
        </row>
        <row r="1419">
          <cell r="C1419">
            <v>95</v>
          </cell>
          <cell r="G1419">
            <v>12</v>
          </cell>
        </row>
        <row r="1420">
          <cell r="C1420">
            <v>95</v>
          </cell>
          <cell r="G1420">
            <v>12</v>
          </cell>
        </row>
        <row r="1421">
          <cell r="C1421">
            <v>95</v>
          </cell>
          <cell r="G1421">
            <v>12</v>
          </cell>
        </row>
        <row r="1422">
          <cell r="C1422">
            <v>95</v>
          </cell>
          <cell r="G1422">
            <v>12</v>
          </cell>
        </row>
        <row r="1423">
          <cell r="C1423">
            <v>95</v>
          </cell>
          <cell r="G1423">
            <v>12</v>
          </cell>
        </row>
        <row r="1424">
          <cell r="C1424">
            <v>96</v>
          </cell>
          <cell r="G1424">
            <v>12</v>
          </cell>
        </row>
        <row r="1425">
          <cell r="C1425">
            <v>96</v>
          </cell>
          <cell r="G1425">
            <v>12</v>
          </cell>
        </row>
        <row r="1426">
          <cell r="C1426">
            <v>96</v>
          </cell>
          <cell r="G1426">
            <v>12</v>
          </cell>
        </row>
        <row r="1427">
          <cell r="C1427">
            <v>96</v>
          </cell>
          <cell r="G1427">
            <v>12</v>
          </cell>
        </row>
        <row r="1428">
          <cell r="C1428">
            <v>96</v>
          </cell>
          <cell r="G1428">
            <v>12</v>
          </cell>
        </row>
        <row r="1429">
          <cell r="C1429">
            <v>96</v>
          </cell>
          <cell r="G1429">
            <v>12</v>
          </cell>
        </row>
        <row r="1430">
          <cell r="C1430">
            <v>96</v>
          </cell>
          <cell r="G1430">
            <v>12</v>
          </cell>
        </row>
        <row r="1431">
          <cell r="C1431">
            <v>96</v>
          </cell>
          <cell r="G1431">
            <v>13</v>
          </cell>
        </row>
        <row r="1432">
          <cell r="C1432">
            <v>96</v>
          </cell>
          <cell r="G1432">
            <v>13</v>
          </cell>
        </row>
        <row r="1433">
          <cell r="C1433">
            <v>96</v>
          </cell>
          <cell r="G1433">
            <v>13</v>
          </cell>
        </row>
        <row r="1434">
          <cell r="C1434">
            <v>97</v>
          </cell>
          <cell r="G1434">
            <v>13</v>
          </cell>
        </row>
        <row r="1435">
          <cell r="C1435">
            <v>97</v>
          </cell>
          <cell r="G1435">
            <v>13</v>
          </cell>
        </row>
        <row r="1436">
          <cell r="C1436">
            <v>97</v>
          </cell>
          <cell r="G1436">
            <v>13</v>
          </cell>
        </row>
        <row r="1437">
          <cell r="C1437">
            <v>97</v>
          </cell>
          <cell r="G1437">
            <v>13</v>
          </cell>
        </row>
        <row r="1438">
          <cell r="C1438">
            <v>97</v>
          </cell>
          <cell r="G1438">
            <v>13</v>
          </cell>
        </row>
        <row r="1439">
          <cell r="C1439">
            <v>97</v>
          </cell>
          <cell r="G1439">
            <v>13</v>
          </cell>
        </row>
        <row r="1440">
          <cell r="C1440">
            <v>97</v>
          </cell>
          <cell r="G1440">
            <v>13</v>
          </cell>
        </row>
        <row r="1441">
          <cell r="C1441">
            <v>98</v>
          </cell>
          <cell r="G1441">
            <v>13</v>
          </cell>
        </row>
        <row r="1442">
          <cell r="C1442">
            <v>98</v>
          </cell>
          <cell r="G1442">
            <v>13</v>
          </cell>
        </row>
        <row r="1443">
          <cell r="C1443">
            <v>98</v>
          </cell>
          <cell r="G1443">
            <v>13</v>
          </cell>
        </row>
        <row r="1444">
          <cell r="C1444">
            <v>98</v>
          </cell>
          <cell r="G1444">
            <v>13</v>
          </cell>
        </row>
        <row r="1445">
          <cell r="C1445">
            <v>98</v>
          </cell>
          <cell r="G1445">
            <v>13</v>
          </cell>
        </row>
        <row r="1446">
          <cell r="C1446">
            <v>98</v>
          </cell>
          <cell r="G1446">
            <v>13</v>
          </cell>
        </row>
        <row r="1447">
          <cell r="C1447">
            <v>99</v>
          </cell>
          <cell r="G1447">
            <v>13</v>
          </cell>
        </row>
        <row r="1448">
          <cell r="C1448">
            <v>99</v>
          </cell>
          <cell r="G1448">
            <v>13</v>
          </cell>
        </row>
        <row r="1449">
          <cell r="C1449">
            <v>99</v>
          </cell>
          <cell r="G1449">
            <v>13</v>
          </cell>
        </row>
        <row r="1450">
          <cell r="C1450">
            <v>99</v>
          </cell>
          <cell r="G1450">
            <v>13</v>
          </cell>
        </row>
        <row r="1451">
          <cell r="C1451">
            <v>99</v>
          </cell>
          <cell r="G1451">
            <v>13</v>
          </cell>
        </row>
        <row r="1452">
          <cell r="C1452">
            <v>99</v>
          </cell>
          <cell r="G1452">
            <v>13</v>
          </cell>
        </row>
        <row r="1453">
          <cell r="C1453">
            <v>99</v>
          </cell>
          <cell r="G1453">
            <v>13</v>
          </cell>
        </row>
        <row r="1454">
          <cell r="C1454">
            <v>100</v>
          </cell>
          <cell r="G1454">
            <v>13</v>
          </cell>
        </row>
        <row r="1455">
          <cell r="C1455">
            <v>100</v>
          </cell>
          <cell r="G1455">
            <v>13</v>
          </cell>
        </row>
        <row r="1456">
          <cell r="C1456">
            <v>100</v>
          </cell>
          <cell r="G1456">
            <v>14</v>
          </cell>
        </row>
        <row r="1457">
          <cell r="C1457">
            <v>100</v>
          </cell>
          <cell r="G1457">
            <v>14</v>
          </cell>
        </row>
        <row r="1458">
          <cell r="C1458">
            <v>100</v>
          </cell>
          <cell r="G1458">
            <v>14</v>
          </cell>
        </row>
        <row r="1459">
          <cell r="C1459">
            <v>100</v>
          </cell>
          <cell r="G1459">
            <v>14</v>
          </cell>
        </row>
        <row r="1460">
          <cell r="C1460">
            <v>100</v>
          </cell>
          <cell r="G1460">
            <v>14</v>
          </cell>
        </row>
        <row r="1461">
          <cell r="C1461">
            <v>100</v>
          </cell>
          <cell r="G1461">
            <v>14</v>
          </cell>
        </row>
        <row r="1462">
          <cell r="C1462">
            <v>101</v>
          </cell>
          <cell r="G1462">
            <v>14</v>
          </cell>
        </row>
        <row r="1463">
          <cell r="C1463">
            <v>101</v>
          </cell>
          <cell r="G1463">
            <v>14</v>
          </cell>
        </row>
        <row r="1464">
          <cell r="C1464">
            <v>101</v>
          </cell>
          <cell r="G1464">
            <v>14</v>
          </cell>
        </row>
        <row r="1465">
          <cell r="C1465">
            <v>101</v>
          </cell>
          <cell r="G1465">
            <v>14</v>
          </cell>
        </row>
        <row r="1466">
          <cell r="C1466">
            <v>102</v>
          </cell>
          <cell r="G1466">
            <v>14</v>
          </cell>
        </row>
        <row r="1467">
          <cell r="C1467">
            <v>102</v>
          </cell>
          <cell r="G1467">
            <v>14</v>
          </cell>
        </row>
        <row r="1468">
          <cell r="C1468">
            <v>102</v>
          </cell>
          <cell r="G1468">
            <v>14</v>
          </cell>
        </row>
        <row r="1469">
          <cell r="C1469">
            <v>102</v>
          </cell>
          <cell r="G1469">
            <v>14</v>
          </cell>
        </row>
        <row r="1470">
          <cell r="C1470">
            <v>102</v>
          </cell>
          <cell r="G1470">
            <v>14</v>
          </cell>
        </row>
        <row r="1471">
          <cell r="C1471">
            <v>103</v>
          </cell>
          <cell r="G1471">
            <v>14</v>
          </cell>
        </row>
        <row r="1472">
          <cell r="C1472">
            <v>103</v>
          </cell>
          <cell r="G1472">
            <v>14</v>
          </cell>
        </row>
        <row r="1473">
          <cell r="C1473">
            <v>103</v>
          </cell>
          <cell r="G1473">
            <v>14</v>
          </cell>
        </row>
        <row r="1474">
          <cell r="C1474">
            <v>103</v>
          </cell>
          <cell r="G1474">
            <v>14</v>
          </cell>
        </row>
        <row r="1475">
          <cell r="C1475">
            <v>103</v>
          </cell>
          <cell r="G1475">
            <v>14</v>
          </cell>
        </row>
        <row r="1476">
          <cell r="C1476">
            <v>103</v>
          </cell>
          <cell r="G1476">
            <v>14</v>
          </cell>
        </row>
        <row r="1477">
          <cell r="C1477">
            <v>104</v>
          </cell>
          <cell r="G1477">
            <v>14</v>
          </cell>
        </row>
        <row r="1478">
          <cell r="C1478">
            <v>104</v>
          </cell>
          <cell r="G1478">
            <v>14</v>
          </cell>
        </row>
        <row r="1479">
          <cell r="C1479">
            <v>104</v>
          </cell>
          <cell r="G1479">
            <v>15</v>
          </cell>
        </row>
        <row r="1480">
          <cell r="C1480">
            <v>104</v>
          </cell>
          <cell r="G1480">
            <v>15</v>
          </cell>
        </row>
        <row r="1481">
          <cell r="C1481">
            <v>104</v>
          </cell>
          <cell r="G1481">
            <v>15</v>
          </cell>
        </row>
        <row r="1482">
          <cell r="C1482">
            <v>104</v>
          </cell>
          <cell r="G1482">
            <v>15</v>
          </cell>
        </row>
        <row r="1483">
          <cell r="C1483">
            <v>104</v>
          </cell>
          <cell r="G1483">
            <v>15</v>
          </cell>
        </row>
        <row r="1484">
          <cell r="C1484">
            <v>104</v>
          </cell>
          <cell r="G1484">
            <v>15</v>
          </cell>
        </row>
        <row r="1485">
          <cell r="C1485">
            <v>104</v>
          </cell>
          <cell r="G1485">
            <v>15</v>
          </cell>
        </row>
        <row r="1486">
          <cell r="C1486">
            <v>104</v>
          </cell>
          <cell r="G1486">
            <v>15</v>
          </cell>
        </row>
        <row r="1487">
          <cell r="C1487">
            <v>104</v>
          </cell>
          <cell r="G1487">
            <v>15</v>
          </cell>
        </row>
        <row r="1488">
          <cell r="C1488">
            <v>104</v>
          </cell>
          <cell r="G1488">
            <v>15</v>
          </cell>
        </row>
        <row r="1489">
          <cell r="C1489">
            <v>104</v>
          </cell>
          <cell r="G1489">
            <v>15</v>
          </cell>
        </row>
        <row r="1490">
          <cell r="C1490">
            <v>104</v>
          </cell>
          <cell r="G1490">
            <v>15</v>
          </cell>
        </row>
        <row r="1491">
          <cell r="C1491">
            <v>105</v>
          </cell>
          <cell r="G1491">
            <v>15</v>
          </cell>
        </row>
        <row r="1492">
          <cell r="C1492">
            <v>105</v>
          </cell>
          <cell r="G1492">
            <v>15</v>
          </cell>
        </row>
        <row r="1493">
          <cell r="C1493">
            <v>105</v>
          </cell>
          <cell r="G1493">
            <v>15</v>
          </cell>
        </row>
        <row r="1494">
          <cell r="C1494">
            <v>105</v>
          </cell>
          <cell r="G1494">
            <v>15</v>
          </cell>
        </row>
        <row r="1495">
          <cell r="C1495">
            <v>105</v>
          </cell>
          <cell r="G1495">
            <v>15</v>
          </cell>
        </row>
        <row r="1496">
          <cell r="C1496">
            <v>106</v>
          </cell>
          <cell r="G1496">
            <v>15</v>
          </cell>
        </row>
        <row r="1497">
          <cell r="C1497">
            <v>107</v>
          </cell>
          <cell r="G1497">
            <v>16</v>
          </cell>
        </row>
        <row r="1498">
          <cell r="C1498">
            <v>107</v>
          </cell>
          <cell r="G1498">
            <v>16</v>
          </cell>
        </row>
        <row r="1499">
          <cell r="C1499">
            <v>107</v>
          </cell>
          <cell r="G1499">
            <v>16</v>
          </cell>
        </row>
        <row r="1500">
          <cell r="C1500">
            <v>107</v>
          </cell>
          <cell r="G1500">
            <v>16</v>
          </cell>
        </row>
        <row r="1501">
          <cell r="C1501">
            <v>107</v>
          </cell>
          <cell r="G1501">
            <v>16</v>
          </cell>
        </row>
        <row r="1502">
          <cell r="C1502">
            <v>107</v>
          </cell>
          <cell r="G1502">
            <v>16</v>
          </cell>
        </row>
        <row r="1503">
          <cell r="C1503">
            <v>107</v>
          </cell>
          <cell r="G1503">
            <v>16</v>
          </cell>
        </row>
        <row r="1504">
          <cell r="C1504">
            <v>108</v>
          </cell>
          <cell r="G1504">
            <v>16</v>
          </cell>
        </row>
        <row r="1505">
          <cell r="C1505">
            <v>108</v>
          </cell>
          <cell r="G1505">
            <v>16</v>
          </cell>
        </row>
        <row r="1506">
          <cell r="C1506">
            <v>108</v>
          </cell>
          <cell r="G1506">
            <v>16</v>
          </cell>
        </row>
        <row r="1507">
          <cell r="C1507">
            <v>108</v>
          </cell>
          <cell r="G1507">
            <v>16</v>
          </cell>
        </row>
        <row r="1508">
          <cell r="C1508">
            <v>108</v>
          </cell>
          <cell r="G1508">
            <v>16</v>
          </cell>
        </row>
        <row r="1509">
          <cell r="C1509">
            <v>108</v>
          </cell>
          <cell r="G1509">
            <v>16</v>
          </cell>
        </row>
        <row r="1510">
          <cell r="C1510">
            <v>108</v>
          </cell>
          <cell r="G1510">
            <v>16</v>
          </cell>
        </row>
        <row r="1511">
          <cell r="C1511">
            <v>108</v>
          </cell>
          <cell r="G1511">
            <v>16</v>
          </cell>
        </row>
        <row r="1512">
          <cell r="C1512">
            <v>108</v>
          </cell>
          <cell r="G1512">
            <v>16</v>
          </cell>
        </row>
        <row r="1513">
          <cell r="C1513">
            <v>108</v>
          </cell>
          <cell r="G1513">
            <v>16</v>
          </cell>
        </row>
        <row r="1514">
          <cell r="C1514">
            <v>108</v>
          </cell>
          <cell r="G1514">
            <v>16</v>
          </cell>
        </row>
        <row r="1515">
          <cell r="C1515">
            <v>109</v>
          </cell>
          <cell r="G1515">
            <v>17</v>
          </cell>
        </row>
        <row r="1516">
          <cell r="C1516">
            <v>109</v>
          </cell>
          <cell r="G1516">
            <v>17</v>
          </cell>
        </row>
        <row r="1517">
          <cell r="C1517">
            <v>109</v>
          </cell>
          <cell r="G1517">
            <v>17</v>
          </cell>
        </row>
        <row r="1518">
          <cell r="C1518">
            <v>110</v>
          </cell>
          <cell r="G1518">
            <v>17</v>
          </cell>
        </row>
        <row r="1519">
          <cell r="C1519">
            <v>110</v>
          </cell>
          <cell r="G1519">
            <v>17</v>
          </cell>
        </row>
        <row r="1520">
          <cell r="C1520">
            <v>110</v>
          </cell>
          <cell r="G1520">
            <v>17</v>
          </cell>
        </row>
        <row r="1521">
          <cell r="C1521">
            <v>110</v>
          </cell>
          <cell r="G1521">
            <v>17</v>
          </cell>
        </row>
        <row r="1522">
          <cell r="C1522">
            <v>111</v>
          </cell>
          <cell r="G1522">
            <v>17</v>
          </cell>
        </row>
        <row r="1523">
          <cell r="C1523">
            <v>111</v>
          </cell>
          <cell r="G1523">
            <v>17</v>
          </cell>
        </row>
        <row r="1524">
          <cell r="C1524">
            <v>111</v>
          </cell>
          <cell r="G1524">
            <v>17</v>
          </cell>
        </row>
        <row r="1525">
          <cell r="C1525">
            <v>111</v>
          </cell>
          <cell r="G1525">
            <v>17</v>
          </cell>
        </row>
        <row r="1526">
          <cell r="C1526">
            <v>111</v>
          </cell>
          <cell r="G1526">
            <v>17</v>
          </cell>
        </row>
        <row r="1527">
          <cell r="C1527">
            <v>111</v>
          </cell>
          <cell r="G1527">
            <v>17</v>
          </cell>
        </row>
        <row r="1528">
          <cell r="C1528">
            <v>111</v>
          </cell>
          <cell r="G1528">
            <v>17</v>
          </cell>
        </row>
        <row r="1529">
          <cell r="C1529">
            <v>112</v>
          </cell>
          <cell r="G1529">
            <v>17</v>
          </cell>
        </row>
        <row r="1530">
          <cell r="C1530">
            <v>112</v>
          </cell>
          <cell r="G1530">
            <v>17</v>
          </cell>
        </row>
        <row r="1531">
          <cell r="C1531">
            <v>112</v>
          </cell>
          <cell r="G1531">
            <v>17</v>
          </cell>
        </row>
        <row r="1532">
          <cell r="C1532">
            <v>112</v>
          </cell>
          <cell r="G1532">
            <v>17</v>
          </cell>
        </row>
        <row r="1533">
          <cell r="C1533">
            <v>112</v>
          </cell>
          <cell r="G1533">
            <v>17</v>
          </cell>
        </row>
        <row r="1534">
          <cell r="C1534">
            <v>113</v>
          </cell>
          <cell r="G1534">
            <v>18</v>
          </cell>
        </row>
        <row r="1535">
          <cell r="C1535">
            <v>113</v>
          </cell>
          <cell r="G1535">
            <v>18</v>
          </cell>
        </row>
        <row r="1536">
          <cell r="C1536">
            <v>113</v>
          </cell>
          <cell r="G1536">
            <v>18</v>
          </cell>
        </row>
        <row r="1537">
          <cell r="C1537">
            <v>113</v>
          </cell>
          <cell r="G1537">
            <v>18</v>
          </cell>
        </row>
        <row r="1538">
          <cell r="C1538">
            <v>113</v>
          </cell>
          <cell r="G1538">
            <v>18</v>
          </cell>
        </row>
        <row r="1539">
          <cell r="C1539">
            <v>113</v>
          </cell>
          <cell r="G1539">
            <v>18</v>
          </cell>
        </row>
        <row r="1540">
          <cell r="C1540">
            <v>113</v>
          </cell>
          <cell r="G1540">
            <v>18</v>
          </cell>
        </row>
        <row r="1541">
          <cell r="C1541">
            <v>113</v>
          </cell>
          <cell r="G1541">
            <v>18</v>
          </cell>
        </row>
        <row r="1542">
          <cell r="C1542">
            <v>114</v>
          </cell>
          <cell r="G1542">
            <v>18</v>
          </cell>
        </row>
        <row r="1543">
          <cell r="C1543">
            <v>114</v>
          </cell>
          <cell r="G1543">
            <v>19</v>
          </cell>
        </row>
        <row r="1544">
          <cell r="C1544">
            <v>114</v>
          </cell>
          <cell r="G1544">
            <v>19</v>
          </cell>
        </row>
        <row r="1545">
          <cell r="C1545">
            <v>115</v>
          </cell>
          <cell r="G1545">
            <v>19</v>
          </cell>
        </row>
        <row r="1546">
          <cell r="C1546">
            <v>115</v>
          </cell>
          <cell r="G1546">
            <v>19</v>
          </cell>
        </row>
        <row r="1547">
          <cell r="C1547">
            <v>115</v>
          </cell>
          <cell r="G1547">
            <v>19</v>
          </cell>
        </row>
        <row r="1548">
          <cell r="C1548">
            <v>115</v>
          </cell>
          <cell r="G1548">
            <v>19</v>
          </cell>
        </row>
        <row r="1549">
          <cell r="C1549">
            <v>115</v>
          </cell>
          <cell r="G1549">
            <v>19</v>
          </cell>
        </row>
        <row r="1550">
          <cell r="C1550">
            <v>115</v>
          </cell>
          <cell r="G1550">
            <v>19</v>
          </cell>
        </row>
        <row r="1551">
          <cell r="C1551">
            <v>115</v>
          </cell>
          <cell r="G1551">
            <v>19</v>
          </cell>
        </row>
        <row r="1552">
          <cell r="C1552">
            <v>115</v>
          </cell>
          <cell r="G1552">
            <v>19</v>
          </cell>
        </row>
        <row r="1553">
          <cell r="C1553">
            <v>115</v>
          </cell>
          <cell r="G1553">
            <v>19</v>
          </cell>
        </row>
        <row r="1554">
          <cell r="C1554">
            <v>115</v>
          </cell>
          <cell r="G1554">
            <v>19</v>
          </cell>
        </row>
        <row r="1555">
          <cell r="C1555">
            <v>116</v>
          </cell>
          <cell r="G1555">
            <v>20</v>
          </cell>
        </row>
        <row r="1556">
          <cell r="C1556">
            <v>116</v>
          </cell>
          <cell r="G1556">
            <v>20</v>
          </cell>
        </row>
        <row r="1557">
          <cell r="C1557">
            <v>117</v>
          </cell>
          <cell r="G1557">
            <v>20</v>
          </cell>
        </row>
        <row r="1558">
          <cell r="C1558">
            <v>117</v>
          </cell>
          <cell r="G1558">
            <v>20</v>
          </cell>
        </row>
        <row r="1559">
          <cell r="C1559">
            <v>117</v>
          </cell>
          <cell r="G1559">
            <v>20</v>
          </cell>
        </row>
        <row r="1560">
          <cell r="C1560">
            <v>117</v>
          </cell>
          <cell r="G1560">
            <v>20</v>
          </cell>
        </row>
        <row r="1561">
          <cell r="C1561">
            <v>118</v>
          </cell>
          <cell r="G1561">
            <v>20</v>
          </cell>
        </row>
        <row r="1562">
          <cell r="C1562">
            <v>118</v>
          </cell>
          <cell r="G1562">
            <v>20</v>
          </cell>
        </row>
        <row r="1563">
          <cell r="C1563">
            <v>118</v>
          </cell>
          <cell r="G1563">
            <v>20</v>
          </cell>
        </row>
        <row r="1564">
          <cell r="C1564">
            <v>119</v>
          </cell>
          <cell r="G1564">
            <v>21</v>
          </cell>
        </row>
        <row r="1565">
          <cell r="C1565">
            <v>119</v>
          </cell>
          <cell r="G1565">
            <v>21</v>
          </cell>
        </row>
        <row r="1566">
          <cell r="C1566">
            <v>119</v>
          </cell>
          <cell r="G1566">
            <v>21</v>
          </cell>
        </row>
        <row r="1567">
          <cell r="C1567">
            <v>119</v>
          </cell>
          <cell r="G1567">
            <v>21</v>
          </cell>
        </row>
        <row r="1568">
          <cell r="C1568">
            <v>119</v>
          </cell>
          <cell r="G1568">
            <v>21</v>
          </cell>
        </row>
        <row r="1569">
          <cell r="C1569">
            <v>119</v>
          </cell>
          <cell r="G1569">
            <v>21</v>
          </cell>
        </row>
        <row r="1570">
          <cell r="C1570">
            <v>120</v>
          </cell>
          <cell r="G1570">
            <v>21</v>
          </cell>
        </row>
        <row r="1571">
          <cell r="C1571">
            <v>120</v>
          </cell>
          <cell r="G1571">
            <v>21</v>
          </cell>
        </row>
        <row r="1572">
          <cell r="C1572">
            <v>120</v>
          </cell>
          <cell r="G1572">
            <v>21</v>
          </cell>
        </row>
        <row r="1573">
          <cell r="C1573">
            <v>120</v>
          </cell>
          <cell r="G1573">
            <v>22</v>
          </cell>
        </row>
        <row r="1574">
          <cell r="C1574">
            <v>120</v>
          </cell>
          <cell r="G1574">
            <v>22</v>
          </cell>
        </row>
        <row r="1575">
          <cell r="C1575">
            <v>120</v>
          </cell>
          <cell r="G1575">
            <v>22</v>
          </cell>
        </row>
        <row r="1576">
          <cell r="C1576">
            <v>120</v>
          </cell>
          <cell r="G1576">
            <v>22</v>
          </cell>
        </row>
        <row r="1577">
          <cell r="C1577">
            <v>120</v>
          </cell>
          <cell r="G1577">
            <v>22</v>
          </cell>
        </row>
        <row r="1578">
          <cell r="C1578">
            <v>120</v>
          </cell>
          <cell r="G1578">
            <v>22</v>
          </cell>
        </row>
        <row r="1579">
          <cell r="C1579">
            <v>121</v>
          </cell>
          <cell r="G1579">
            <v>22</v>
          </cell>
        </row>
        <row r="1580">
          <cell r="C1580">
            <v>121</v>
          </cell>
          <cell r="G1580">
            <v>22</v>
          </cell>
        </row>
        <row r="1581">
          <cell r="C1581">
            <v>122</v>
          </cell>
          <cell r="G1581">
            <v>22</v>
          </cell>
        </row>
        <row r="1582">
          <cell r="C1582">
            <v>122</v>
          </cell>
          <cell r="G1582">
            <v>23</v>
          </cell>
        </row>
        <row r="1583">
          <cell r="C1583">
            <v>122</v>
          </cell>
          <cell r="G1583">
            <v>23</v>
          </cell>
        </row>
        <row r="1584">
          <cell r="C1584">
            <v>123</v>
          </cell>
          <cell r="G1584">
            <v>23</v>
          </cell>
        </row>
        <row r="1585">
          <cell r="C1585">
            <v>123</v>
          </cell>
          <cell r="G1585">
            <v>23</v>
          </cell>
        </row>
        <row r="1586">
          <cell r="C1586">
            <v>123</v>
          </cell>
          <cell r="G1586">
            <v>23</v>
          </cell>
        </row>
        <row r="1587">
          <cell r="C1587">
            <v>123</v>
          </cell>
          <cell r="G1587">
            <v>23</v>
          </cell>
        </row>
        <row r="1588">
          <cell r="C1588">
            <v>124</v>
          </cell>
          <cell r="G1588">
            <v>23</v>
          </cell>
        </row>
        <row r="1589">
          <cell r="C1589">
            <v>125</v>
          </cell>
          <cell r="G1589">
            <v>23</v>
          </cell>
        </row>
        <row r="1590">
          <cell r="C1590">
            <v>125</v>
          </cell>
          <cell r="G1590">
            <v>24</v>
          </cell>
        </row>
        <row r="1591">
          <cell r="C1591">
            <v>125</v>
          </cell>
          <cell r="G1591">
            <v>24</v>
          </cell>
        </row>
        <row r="1592">
          <cell r="C1592">
            <v>126</v>
          </cell>
          <cell r="G1592">
            <v>24</v>
          </cell>
        </row>
        <row r="1593">
          <cell r="C1593">
            <v>126</v>
          </cell>
          <cell r="G1593">
            <v>24</v>
          </cell>
        </row>
        <row r="1594">
          <cell r="C1594">
            <v>126</v>
          </cell>
          <cell r="G1594">
            <v>24</v>
          </cell>
        </row>
        <row r="1595">
          <cell r="C1595">
            <v>127</v>
          </cell>
          <cell r="G1595">
            <v>24</v>
          </cell>
        </row>
        <row r="1596">
          <cell r="C1596">
            <v>128</v>
          </cell>
          <cell r="G1596">
            <v>24</v>
          </cell>
        </row>
        <row r="1597">
          <cell r="C1597">
            <v>128</v>
          </cell>
          <cell r="G1597">
            <v>24</v>
          </cell>
        </row>
        <row r="1598">
          <cell r="C1598">
            <v>128</v>
          </cell>
          <cell r="G1598">
            <v>24</v>
          </cell>
        </row>
        <row r="1599">
          <cell r="C1599">
            <v>128</v>
          </cell>
          <cell r="G1599">
            <v>24</v>
          </cell>
        </row>
        <row r="1600">
          <cell r="C1600">
            <v>128</v>
          </cell>
          <cell r="G1600">
            <v>24</v>
          </cell>
        </row>
        <row r="1601">
          <cell r="C1601">
            <v>128</v>
          </cell>
          <cell r="G1601">
            <v>24</v>
          </cell>
        </row>
        <row r="1602">
          <cell r="C1602">
            <v>128</v>
          </cell>
          <cell r="G1602">
            <v>24</v>
          </cell>
        </row>
        <row r="1603">
          <cell r="C1603">
            <v>129</v>
          </cell>
          <cell r="G1603">
            <v>24</v>
          </cell>
        </row>
        <row r="1604">
          <cell r="C1604">
            <v>130</v>
          </cell>
          <cell r="G1604">
            <v>24</v>
          </cell>
        </row>
        <row r="1605">
          <cell r="C1605">
            <v>130</v>
          </cell>
          <cell r="G1605">
            <v>25</v>
          </cell>
        </row>
        <row r="1606">
          <cell r="C1606">
            <v>130</v>
          </cell>
          <cell r="G1606">
            <v>25</v>
          </cell>
        </row>
        <row r="1607">
          <cell r="C1607">
            <v>130</v>
          </cell>
          <cell r="G1607">
            <v>25</v>
          </cell>
        </row>
        <row r="1608">
          <cell r="C1608">
            <v>130</v>
          </cell>
          <cell r="G1608">
            <v>25</v>
          </cell>
        </row>
        <row r="1609">
          <cell r="C1609">
            <v>131</v>
          </cell>
          <cell r="G1609">
            <v>25</v>
          </cell>
        </row>
        <row r="1610">
          <cell r="C1610">
            <v>131</v>
          </cell>
          <cell r="G1610">
            <v>25</v>
          </cell>
        </row>
        <row r="1611">
          <cell r="C1611">
            <v>131</v>
          </cell>
          <cell r="G1611">
            <v>25</v>
          </cell>
        </row>
        <row r="1612">
          <cell r="C1612">
            <v>131</v>
          </cell>
          <cell r="G1612">
            <v>25</v>
          </cell>
        </row>
        <row r="1613">
          <cell r="C1613">
            <v>132</v>
          </cell>
          <cell r="G1613">
            <v>26</v>
          </cell>
        </row>
        <row r="1614">
          <cell r="C1614">
            <v>132</v>
          </cell>
          <cell r="G1614">
            <v>26</v>
          </cell>
        </row>
        <row r="1615">
          <cell r="C1615">
            <v>133</v>
          </cell>
          <cell r="G1615">
            <v>26</v>
          </cell>
        </row>
        <row r="1616">
          <cell r="C1616">
            <v>133</v>
          </cell>
          <cell r="G1616">
            <v>26</v>
          </cell>
        </row>
        <row r="1617">
          <cell r="C1617">
            <v>133</v>
          </cell>
          <cell r="G1617">
            <v>26</v>
          </cell>
        </row>
        <row r="1618">
          <cell r="C1618">
            <v>133</v>
          </cell>
          <cell r="G1618">
            <v>26</v>
          </cell>
        </row>
        <row r="1619">
          <cell r="C1619">
            <v>133</v>
          </cell>
          <cell r="G1619">
            <v>27</v>
          </cell>
        </row>
        <row r="1620">
          <cell r="C1620">
            <v>134</v>
          </cell>
          <cell r="G1620">
            <v>27</v>
          </cell>
        </row>
        <row r="1621">
          <cell r="C1621">
            <v>134</v>
          </cell>
          <cell r="G1621">
            <v>27</v>
          </cell>
        </row>
        <row r="1622">
          <cell r="C1622">
            <v>134</v>
          </cell>
          <cell r="G1622">
            <v>27</v>
          </cell>
        </row>
        <row r="1623">
          <cell r="C1623">
            <v>134</v>
          </cell>
          <cell r="G1623">
            <v>27</v>
          </cell>
        </row>
        <row r="1624">
          <cell r="C1624">
            <v>134</v>
          </cell>
          <cell r="G1624">
            <v>27</v>
          </cell>
        </row>
        <row r="1625">
          <cell r="C1625">
            <v>134</v>
          </cell>
          <cell r="G1625">
            <v>27</v>
          </cell>
        </row>
        <row r="1626">
          <cell r="C1626">
            <v>135</v>
          </cell>
          <cell r="G1626">
            <v>27</v>
          </cell>
        </row>
        <row r="1627">
          <cell r="C1627">
            <v>136</v>
          </cell>
          <cell r="G1627">
            <v>28</v>
          </cell>
        </row>
        <row r="1628">
          <cell r="C1628">
            <v>136</v>
          </cell>
          <cell r="G1628">
            <v>28</v>
          </cell>
        </row>
        <row r="1629">
          <cell r="C1629">
            <v>136</v>
          </cell>
          <cell r="G1629">
            <v>28</v>
          </cell>
        </row>
        <row r="1630">
          <cell r="C1630">
            <v>137</v>
          </cell>
          <cell r="G1630">
            <v>28</v>
          </cell>
        </row>
        <row r="1631">
          <cell r="C1631">
            <v>137</v>
          </cell>
          <cell r="G1631">
            <v>28</v>
          </cell>
        </row>
        <row r="1632">
          <cell r="C1632">
            <v>138</v>
          </cell>
          <cell r="G1632">
            <v>28</v>
          </cell>
        </row>
        <row r="1633">
          <cell r="C1633">
            <v>139</v>
          </cell>
          <cell r="G1633">
            <v>28</v>
          </cell>
        </row>
        <row r="1634">
          <cell r="C1634">
            <v>139</v>
          </cell>
          <cell r="G1634">
            <v>28</v>
          </cell>
        </row>
        <row r="1635">
          <cell r="C1635">
            <v>139</v>
          </cell>
          <cell r="G1635">
            <v>28</v>
          </cell>
        </row>
        <row r="1636">
          <cell r="C1636">
            <v>140</v>
          </cell>
          <cell r="G1636">
            <v>29</v>
          </cell>
        </row>
        <row r="1637">
          <cell r="C1637">
            <v>140</v>
          </cell>
          <cell r="G1637">
            <v>29</v>
          </cell>
        </row>
        <row r="1638">
          <cell r="C1638">
            <v>140</v>
          </cell>
          <cell r="G1638">
            <v>29</v>
          </cell>
        </row>
        <row r="1639">
          <cell r="C1639">
            <v>140</v>
          </cell>
          <cell r="G1639">
            <v>29</v>
          </cell>
        </row>
        <row r="1640">
          <cell r="C1640">
            <v>141</v>
          </cell>
          <cell r="G1640">
            <v>29</v>
          </cell>
        </row>
        <row r="1641">
          <cell r="C1641">
            <v>141</v>
          </cell>
          <cell r="G1641">
            <v>29</v>
          </cell>
        </row>
        <row r="1642">
          <cell r="C1642">
            <v>141</v>
          </cell>
          <cell r="G1642">
            <v>29</v>
          </cell>
        </row>
        <row r="1643">
          <cell r="C1643">
            <v>141</v>
          </cell>
          <cell r="G1643">
            <v>29</v>
          </cell>
        </row>
        <row r="1644">
          <cell r="C1644">
            <v>141</v>
          </cell>
          <cell r="G1644">
            <v>29</v>
          </cell>
        </row>
        <row r="1645">
          <cell r="C1645">
            <v>141</v>
          </cell>
          <cell r="G1645">
            <v>30</v>
          </cell>
        </row>
        <row r="1646">
          <cell r="C1646">
            <v>142</v>
          </cell>
          <cell r="G1646">
            <v>30</v>
          </cell>
        </row>
        <row r="1647">
          <cell r="C1647">
            <v>142</v>
          </cell>
          <cell r="G1647">
            <v>30</v>
          </cell>
        </row>
        <row r="1648">
          <cell r="C1648">
            <v>143</v>
          </cell>
          <cell r="G1648">
            <v>30</v>
          </cell>
        </row>
        <row r="1649">
          <cell r="C1649">
            <v>143</v>
          </cell>
          <cell r="G1649">
            <v>30</v>
          </cell>
        </row>
        <row r="1650">
          <cell r="C1650">
            <v>144</v>
          </cell>
          <cell r="G1650">
            <v>30</v>
          </cell>
        </row>
        <row r="1651">
          <cell r="C1651">
            <v>144</v>
          </cell>
          <cell r="G1651">
            <v>30</v>
          </cell>
        </row>
        <row r="1652">
          <cell r="C1652">
            <v>145</v>
          </cell>
          <cell r="G1652">
            <v>31</v>
          </cell>
        </row>
        <row r="1653">
          <cell r="C1653">
            <v>145</v>
          </cell>
          <cell r="G1653">
            <v>31</v>
          </cell>
        </row>
        <row r="1654">
          <cell r="C1654">
            <v>145</v>
          </cell>
          <cell r="G1654">
            <v>31</v>
          </cell>
        </row>
        <row r="1655">
          <cell r="C1655">
            <v>145</v>
          </cell>
          <cell r="G1655">
            <v>31</v>
          </cell>
        </row>
        <row r="1656">
          <cell r="C1656">
            <v>145</v>
          </cell>
          <cell r="G1656">
            <v>31</v>
          </cell>
        </row>
        <row r="1657">
          <cell r="C1657">
            <v>145</v>
          </cell>
          <cell r="G1657">
            <v>31</v>
          </cell>
        </row>
        <row r="1658">
          <cell r="C1658">
            <v>146</v>
          </cell>
          <cell r="G1658">
            <v>31</v>
          </cell>
        </row>
        <row r="1659">
          <cell r="C1659">
            <v>146</v>
          </cell>
          <cell r="G1659">
            <v>32</v>
          </cell>
        </row>
        <row r="1660">
          <cell r="C1660">
            <v>146</v>
          </cell>
          <cell r="G1660">
            <v>32</v>
          </cell>
        </row>
        <row r="1661">
          <cell r="C1661">
            <v>147</v>
          </cell>
          <cell r="G1661">
            <v>32</v>
          </cell>
        </row>
        <row r="1662">
          <cell r="C1662">
            <v>147</v>
          </cell>
          <cell r="G1662">
            <v>33</v>
          </cell>
        </row>
        <row r="1663">
          <cell r="C1663">
            <v>147</v>
          </cell>
          <cell r="G1663">
            <v>33</v>
          </cell>
        </row>
        <row r="1664">
          <cell r="C1664">
            <v>147</v>
          </cell>
          <cell r="G1664">
            <v>33</v>
          </cell>
        </row>
        <row r="1665">
          <cell r="C1665">
            <v>147</v>
          </cell>
          <cell r="G1665">
            <v>33</v>
          </cell>
        </row>
        <row r="1666">
          <cell r="C1666">
            <v>147</v>
          </cell>
          <cell r="G1666">
            <v>33</v>
          </cell>
        </row>
        <row r="1667">
          <cell r="C1667">
            <v>148</v>
          </cell>
          <cell r="G1667">
            <v>33</v>
          </cell>
        </row>
        <row r="1668">
          <cell r="C1668">
            <v>148</v>
          </cell>
          <cell r="G1668">
            <v>33</v>
          </cell>
        </row>
        <row r="1669">
          <cell r="C1669">
            <v>149</v>
          </cell>
          <cell r="G1669">
            <v>34</v>
          </cell>
        </row>
        <row r="1670">
          <cell r="C1670">
            <v>149</v>
          </cell>
          <cell r="G1670">
            <v>34</v>
          </cell>
        </row>
        <row r="1671">
          <cell r="C1671">
            <v>149</v>
          </cell>
          <cell r="G1671">
            <v>34</v>
          </cell>
        </row>
        <row r="1672">
          <cell r="C1672">
            <v>149</v>
          </cell>
          <cell r="G1672">
            <v>34</v>
          </cell>
        </row>
        <row r="1673">
          <cell r="C1673">
            <v>150</v>
          </cell>
          <cell r="G1673">
            <v>34</v>
          </cell>
        </row>
        <row r="1674">
          <cell r="C1674">
            <v>150</v>
          </cell>
          <cell r="G1674">
            <v>34</v>
          </cell>
        </row>
        <row r="1675">
          <cell r="C1675">
            <v>150</v>
          </cell>
          <cell r="G1675">
            <v>34</v>
          </cell>
        </row>
        <row r="1676">
          <cell r="C1676">
            <v>150</v>
          </cell>
          <cell r="G1676">
            <v>35</v>
          </cell>
        </row>
        <row r="1677">
          <cell r="C1677">
            <v>150</v>
          </cell>
          <cell r="G1677">
            <v>35</v>
          </cell>
        </row>
        <row r="1678">
          <cell r="C1678">
            <v>151</v>
          </cell>
          <cell r="G1678">
            <v>35</v>
          </cell>
        </row>
        <row r="1679">
          <cell r="C1679">
            <v>151</v>
          </cell>
          <cell r="G1679">
            <v>36</v>
          </cell>
        </row>
        <row r="1680">
          <cell r="C1680">
            <v>151</v>
          </cell>
          <cell r="G1680">
            <v>36</v>
          </cell>
        </row>
        <row r="1681">
          <cell r="C1681">
            <v>152</v>
          </cell>
          <cell r="G1681">
            <v>36</v>
          </cell>
        </row>
        <row r="1682">
          <cell r="C1682">
            <v>153</v>
          </cell>
          <cell r="G1682">
            <v>36</v>
          </cell>
        </row>
        <row r="1683">
          <cell r="C1683">
            <v>154</v>
          </cell>
          <cell r="G1683">
            <v>36</v>
          </cell>
        </row>
        <row r="1684">
          <cell r="C1684">
            <v>156</v>
          </cell>
          <cell r="G1684">
            <v>37</v>
          </cell>
        </row>
        <row r="1685">
          <cell r="C1685">
            <v>156</v>
          </cell>
          <cell r="G1685">
            <v>37</v>
          </cell>
        </row>
        <row r="1686">
          <cell r="C1686">
            <v>157</v>
          </cell>
          <cell r="G1686">
            <v>37</v>
          </cell>
        </row>
        <row r="1687">
          <cell r="C1687">
            <v>157</v>
          </cell>
          <cell r="G1687">
            <v>37</v>
          </cell>
        </row>
        <row r="1688">
          <cell r="C1688">
            <v>158</v>
          </cell>
          <cell r="G1688">
            <v>37</v>
          </cell>
        </row>
        <row r="1689">
          <cell r="C1689">
            <v>158</v>
          </cell>
          <cell r="G1689">
            <v>37</v>
          </cell>
        </row>
        <row r="1690">
          <cell r="C1690">
            <v>158</v>
          </cell>
          <cell r="G1690">
            <v>37</v>
          </cell>
        </row>
        <row r="1691">
          <cell r="C1691">
            <v>158</v>
          </cell>
          <cell r="G1691">
            <v>37</v>
          </cell>
        </row>
        <row r="1692">
          <cell r="C1692">
            <v>158</v>
          </cell>
          <cell r="G1692">
            <v>37</v>
          </cell>
        </row>
        <row r="1693">
          <cell r="C1693">
            <v>158</v>
          </cell>
          <cell r="G1693">
            <v>37</v>
          </cell>
        </row>
        <row r="1694">
          <cell r="C1694">
            <v>159</v>
          </cell>
          <cell r="G1694">
            <v>38</v>
          </cell>
        </row>
        <row r="1695">
          <cell r="C1695">
            <v>159</v>
          </cell>
          <cell r="G1695">
            <v>38</v>
          </cell>
        </row>
        <row r="1696">
          <cell r="C1696">
            <v>159</v>
          </cell>
          <cell r="G1696">
            <v>38</v>
          </cell>
        </row>
        <row r="1697">
          <cell r="C1697">
            <v>159</v>
          </cell>
          <cell r="G1697">
            <v>38</v>
          </cell>
        </row>
        <row r="1698">
          <cell r="C1698">
            <v>159</v>
          </cell>
          <cell r="G1698">
            <v>38</v>
          </cell>
        </row>
        <row r="1699">
          <cell r="C1699">
            <v>159</v>
          </cell>
          <cell r="G1699">
            <v>38</v>
          </cell>
        </row>
        <row r="1700">
          <cell r="C1700">
            <v>159</v>
          </cell>
          <cell r="G1700">
            <v>38</v>
          </cell>
        </row>
        <row r="1701">
          <cell r="C1701">
            <v>160</v>
          </cell>
          <cell r="G1701">
            <v>38</v>
          </cell>
        </row>
        <row r="1702">
          <cell r="C1702">
            <v>160</v>
          </cell>
          <cell r="G1702">
            <v>39</v>
          </cell>
        </row>
        <row r="1703">
          <cell r="C1703">
            <v>162</v>
          </cell>
          <cell r="G1703">
            <v>39</v>
          </cell>
        </row>
        <row r="1704">
          <cell r="C1704">
            <v>162</v>
          </cell>
          <cell r="G1704">
            <v>39</v>
          </cell>
        </row>
        <row r="1705">
          <cell r="C1705">
            <v>163</v>
          </cell>
          <cell r="G1705">
            <v>39</v>
          </cell>
        </row>
        <row r="1706">
          <cell r="C1706">
            <v>163</v>
          </cell>
          <cell r="G1706">
            <v>39</v>
          </cell>
        </row>
        <row r="1707">
          <cell r="C1707">
            <v>163</v>
          </cell>
          <cell r="G1707">
            <v>39</v>
          </cell>
        </row>
        <row r="1708">
          <cell r="C1708">
            <v>163</v>
          </cell>
          <cell r="G1708">
            <v>39</v>
          </cell>
        </row>
        <row r="1709">
          <cell r="C1709">
            <v>163</v>
          </cell>
          <cell r="G1709">
            <v>40</v>
          </cell>
        </row>
        <row r="1710">
          <cell r="C1710">
            <v>165</v>
          </cell>
          <cell r="G1710">
            <v>40</v>
          </cell>
        </row>
        <row r="1711">
          <cell r="C1711">
            <v>165</v>
          </cell>
          <cell r="G1711">
            <v>40</v>
          </cell>
        </row>
        <row r="1712">
          <cell r="C1712">
            <v>165</v>
          </cell>
          <cell r="G1712">
            <v>40</v>
          </cell>
        </row>
        <row r="1713">
          <cell r="C1713">
            <v>166</v>
          </cell>
          <cell r="G1713">
            <v>41</v>
          </cell>
        </row>
        <row r="1714">
          <cell r="C1714">
            <v>167</v>
          </cell>
          <cell r="G1714">
            <v>41</v>
          </cell>
        </row>
        <row r="1715">
          <cell r="C1715">
            <v>167</v>
          </cell>
          <cell r="G1715">
            <v>41</v>
          </cell>
        </row>
        <row r="1716">
          <cell r="C1716">
            <v>167</v>
          </cell>
          <cell r="G1716">
            <v>41</v>
          </cell>
        </row>
        <row r="1717">
          <cell r="C1717">
            <v>167</v>
          </cell>
          <cell r="G1717">
            <v>42</v>
          </cell>
        </row>
        <row r="1718">
          <cell r="C1718">
            <v>167</v>
          </cell>
          <cell r="G1718">
            <v>42</v>
          </cell>
        </row>
        <row r="1719">
          <cell r="C1719">
            <v>167</v>
          </cell>
          <cell r="G1719">
            <v>43</v>
          </cell>
        </row>
        <row r="1720">
          <cell r="C1720">
            <v>167</v>
          </cell>
          <cell r="G1720">
            <v>43</v>
          </cell>
        </row>
        <row r="1721">
          <cell r="C1721">
            <v>168</v>
          </cell>
          <cell r="G1721">
            <v>44</v>
          </cell>
        </row>
        <row r="1722">
          <cell r="C1722">
            <v>168</v>
          </cell>
          <cell r="G1722">
            <v>44</v>
          </cell>
        </row>
        <row r="1723">
          <cell r="C1723">
            <v>168</v>
          </cell>
          <cell r="G1723">
            <v>45</v>
          </cell>
        </row>
        <row r="1724">
          <cell r="C1724">
            <v>168</v>
          </cell>
          <cell r="G1724">
            <v>45</v>
          </cell>
        </row>
        <row r="1725">
          <cell r="C1725">
            <v>169</v>
          </cell>
          <cell r="G1725">
            <v>45</v>
          </cell>
        </row>
        <row r="1726">
          <cell r="C1726">
            <v>169</v>
          </cell>
          <cell r="G1726">
            <v>45</v>
          </cell>
        </row>
        <row r="1727">
          <cell r="C1727">
            <v>169</v>
          </cell>
          <cell r="G1727">
            <v>46</v>
          </cell>
        </row>
        <row r="1728">
          <cell r="C1728">
            <v>169</v>
          </cell>
          <cell r="G1728">
            <v>46</v>
          </cell>
        </row>
        <row r="1729">
          <cell r="C1729">
            <v>169</v>
          </cell>
          <cell r="G1729">
            <v>46</v>
          </cell>
        </row>
        <row r="1730">
          <cell r="C1730">
            <v>170</v>
          </cell>
          <cell r="G1730">
            <v>47</v>
          </cell>
        </row>
        <row r="1731">
          <cell r="C1731">
            <v>170</v>
          </cell>
          <cell r="G1731">
            <v>47</v>
          </cell>
        </row>
        <row r="1732">
          <cell r="C1732">
            <v>170</v>
          </cell>
          <cell r="G1732">
            <v>48</v>
          </cell>
        </row>
        <row r="1733">
          <cell r="C1733">
            <v>171</v>
          </cell>
          <cell r="G1733">
            <v>48</v>
          </cell>
        </row>
        <row r="1734">
          <cell r="C1734">
            <v>172</v>
          </cell>
          <cell r="G1734">
            <v>49</v>
          </cell>
        </row>
        <row r="1735">
          <cell r="C1735">
            <v>173</v>
          </cell>
          <cell r="G1735">
            <v>49</v>
          </cell>
        </row>
        <row r="1736">
          <cell r="C1736">
            <v>173</v>
          </cell>
          <cell r="G1736">
            <v>49</v>
          </cell>
        </row>
        <row r="1737">
          <cell r="C1737">
            <v>174</v>
          </cell>
          <cell r="G1737">
            <v>50</v>
          </cell>
        </row>
        <row r="1738">
          <cell r="C1738">
            <v>174</v>
          </cell>
          <cell r="G1738">
            <v>50</v>
          </cell>
        </row>
        <row r="1739">
          <cell r="C1739">
            <v>174</v>
          </cell>
          <cell r="G1739">
            <v>50</v>
          </cell>
        </row>
        <row r="1740">
          <cell r="C1740">
            <v>175</v>
          </cell>
          <cell r="G1740">
            <v>52</v>
          </cell>
        </row>
        <row r="1741">
          <cell r="C1741">
            <v>175</v>
          </cell>
          <cell r="G1741">
            <v>52</v>
          </cell>
        </row>
        <row r="1742">
          <cell r="C1742">
            <v>176</v>
          </cell>
          <cell r="G1742">
            <v>52</v>
          </cell>
        </row>
        <row r="1743">
          <cell r="C1743">
            <v>176</v>
          </cell>
          <cell r="G1743">
            <v>52</v>
          </cell>
        </row>
        <row r="1744">
          <cell r="C1744">
            <v>176</v>
          </cell>
          <cell r="G1744">
            <v>52</v>
          </cell>
        </row>
        <row r="1745">
          <cell r="C1745">
            <v>176</v>
          </cell>
          <cell r="G1745">
            <v>53</v>
          </cell>
        </row>
        <row r="1746">
          <cell r="C1746">
            <v>177</v>
          </cell>
          <cell r="G1746">
            <v>53</v>
          </cell>
        </row>
        <row r="1747">
          <cell r="C1747">
            <v>178</v>
          </cell>
          <cell r="G1747">
            <v>55</v>
          </cell>
        </row>
        <row r="1748">
          <cell r="C1748">
            <v>179</v>
          </cell>
          <cell r="G1748">
            <v>55</v>
          </cell>
        </row>
        <row r="1749">
          <cell r="C1749">
            <v>179</v>
          </cell>
          <cell r="G1749">
            <v>56</v>
          </cell>
        </row>
        <row r="1750">
          <cell r="C1750">
            <v>179</v>
          </cell>
          <cell r="G1750">
            <v>57</v>
          </cell>
        </row>
        <row r="1751">
          <cell r="C1751">
            <v>179</v>
          </cell>
          <cell r="G1751">
            <v>57</v>
          </cell>
        </row>
        <row r="1752">
          <cell r="C1752">
            <v>180</v>
          </cell>
          <cell r="G1752">
            <v>58</v>
          </cell>
        </row>
        <row r="1753">
          <cell r="C1753">
            <v>180</v>
          </cell>
          <cell r="G1753">
            <v>58</v>
          </cell>
        </row>
        <row r="1754">
          <cell r="C1754">
            <v>181</v>
          </cell>
          <cell r="G1754">
            <v>59</v>
          </cell>
        </row>
        <row r="1755">
          <cell r="C1755">
            <v>181</v>
          </cell>
          <cell r="G1755">
            <v>59</v>
          </cell>
        </row>
        <row r="1756">
          <cell r="C1756">
            <v>181</v>
          </cell>
          <cell r="G1756">
            <v>59</v>
          </cell>
        </row>
        <row r="1757">
          <cell r="C1757">
            <v>182</v>
          </cell>
          <cell r="G1757">
            <v>60</v>
          </cell>
        </row>
        <row r="1758">
          <cell r="C1758">
            <v>182</v>
          </cell>
          <cell r="G1758">
            <v>60</v>
          </cell>
        </row>
        <row r="1759">
          <cell r="C1759">
            <v>182</v>
          </cell>
          <cell r="G1759">
            <v>66</v>
          </cell>
        </row>
        <row r="1760">
          <cell r="C1760">
            <v>183</v>
          </cell>
          <cell r="G1760">
            <v>67</v>
          </cell>
        </row>
        <row r="1761">
          <cell r="C1761">
            <v>183</v>
          </cell>
          <cell r="G1761">
            <v>67</v>
          </cell>
        </row>
        <row r="1762">
          <cell r="C1762">
            <v>183</v>
          </cell>
          <cell r="G1762">
            <v>68</v>
          </cell>
        </row>
        <row r="1763">
          <cell r="C1763">
            <v>183</v>
          </cell>
          <cell r="G1763">
            <v>70</v>
          </cell>
        </row>
        <row r="1764">
          <cell r="C1764">
            <v>184</v>
          </cell>
          <cell r="G1764">
            <v>70</v>
          </cell>
        </row>
        <row r="1765">
          <cell r="C1765">
            <v>184</v>
          </cell>
          <cell r="G1765">
            <v>70</v>
          </cell>
        </row>
        <row r="1766">
          <cell r="C1766">
            <v>184</v>
          </cell>
          <cell r="G1766">
            <v>72</v>
          </cell>
        </row>
        <row r="1767">
          <cell r="C1767">
            <v>184</v>
          </cell>
          <cell r="G1767">
            <v>72</v>
          </cell>
        </row>
        <row r="1768">
          <cell r="C1768">
            <v>185</v>
          </cell>
          <cell r="G1768">
            <v>73</v>
          </cell>
        </row>
        <row r="1769">
          <cell r="C1769">
            <v>185</v>
          </cell>
          <cell r="G1769">
            <v>75</v>
          </cell>
        </row>
        <row r="1770">
          <cell r="C1770">
            <v>186</v>
          </cell>
          <cell r="G1770">
            <v>76</v>
          </cell>
        </row>
        <row r="1771">
          <cell r="C1771">
            <v>186</v>
          </cell>
          <cell r="G1771">
            <v>76</v>
          </cell>
        </row>
        <row r="1772">
          <cell r="C1772">
            <v>186</v>
          </cell>
          <cell r="G1772">
            <v>76</v>
          </cell>
        </row>
        <row r="1773">
          <cell r="C1773">
            <v>187</v>
          </cell>
          <cell r="G1773">
            <v>76</v>
          </cell>
        </row>
        <row r="1774">
          <cell r="C1774">
            <v>188</v>
          </cell>
          <cell r="G1774">
            <v>79</v>
          </cell>
        </row>
        <row r="1775">
          <cell r="C1775">
            <v>188</v>
          </cell>
          <cell r="G1775">
            <v>81</v>
          </cell>
        </row>
        <row r="1776">
          <cell r="C1776">
            <v>188</v>
          </cell>
          <cell r="G1776">
            <v>81</v>
          </cell>
        </row>
        <row r="1777">
          <cell r="C1777">
            <v>189</v>
          </cell>
          <cell r="G1777">
            <v>81</v>
          </cell>
        </row>
        <row r="1778">
          <cell r="C1778">
            <v>189</v>
          </cell>
          <cell r="G1778">
            <v>83</v>
          </cell>
        </row>
        <row r="1779">
          <cell r="C1779">
            <v>190</v>
          </cell>
          <cell r="G1779">
            <v>84</v>
          </cell>
        </row>
        <row r="1780">
          <cell r="C1780">
            <v>190</v>
          </cell>
          <cell r="G1780">
            <v>84</v>
          </cell>
        </row>
        <row r="1781">
          <cell r="C1781">
            <v>191</v>
          </cell>
          <cell r="G1781">
            <v>84</v>
          </cell>
        </row>
        <row r="1782">
          <cell r="C1782">
            <v>191</v>
          </cell>
          <cell r="G1782">
            <v>85</v>
          </cell>
        </row>
        <row r="1783">
          <cell r="C1783">
            <v>191</v>
          </cell>
          <cell r="G1783">
            <v>86</v>
          </cell>
        </row>
        <row r="1784">
          <cell r="C1784">
            <v>191</v>
          </cell>
          <cell r="G1784">
            <v>86</v>
          </cell>
        </row>
        <row r="1785">
          <cell r="C1785">
            <v>191</v>
          </cell>
          <cell r="G1785">
            <v>89</v>
          </cell>
        </row>
        <row r="1786">
          <cell r="C1786">
            <v>193</v>
          </cell>
          <cell r="G1786">
            <v>90</v>
          </cell>
        </row>
        <row r="1787">
          <cell r="C1787">
            <v>193</v>
          </cell>
          <cell r="G1787">
            <v>90</v>
          </cell>
        </row>
        <row r="1788">
          <cell r="C1788">
            <v>193</v>
          </cell>
          <cell r="G1788">
            <v>90</v>
          </cell>
        </row>
        <row r="1789">
          <cell r="C1789">
            <v>194</v>
          </cell>
          <cell r="G1789">
            <v>91</v>
          </cell>
        </row>
        <row r="1790">
          <cell r="C1790">
            <v>194</v>
          </cell>
          <cell r="G1790">
            <v>92</v>
          </cell>
        </row>
        <row r="1791">
          <cell r="C1791">
            <v>196</v>
          </cell>
          <cell r="G1791">
            <v>92</v>
          </cell>
        </row>
        <row r="1792">
          <cell r="C1792">
            <v>196</v>
          </cell>
          <cell r="G1792">
            <v>93</v>
          </cell>
        </row>
        <row r="1793">
          <cell r="C1793">
            <v>196</v>
          </cell>
          <cell r="G1793">
            <v>94</v>
          </cell>
        </row>
        <row r="1794">
          <cell r="C1794">
            <v>197</v>
          </cell>
          <cell r="G1794">
            <v>94</v>
          </cell>
        </row>
        <row r="1795">
          <cell r="C1795">
            <v>197</v>
          </cell>
          <cell r="G1795">
            <v>94</v>
          </cell>
        </row>
        <row r="1796">
          <cell r="C1796">
            <v>199</v>
          </cell>
          <cell r="G1796">
            <v>95</v>
          </cell>
        </row>
        <row r="1797">
          <cell r="C1797">
            <v>199</v>
          </cell>
          <cell r="G1797">
            <v>95</v>
          </cell>
        </row>
        <row r="1798">
          <cell r="C1798">
            <v>199</v>
          </cell>
          <cell r="G1798">
            <v>96</v>
          </cell>
        </row>
        <row r="1799">
          <cell r="C1799">
            <v>200</v>
          </cell>
          <cell r="G1799">
            <v>96</v>
          </cell>
        </row>
        <row r="1800">
          <cell r="C1800">
            <v>200</v>
          </cell>
          <cell r="G1800">
            <v>96</v>
          </cell>
        </row>
        <row r="1801">
          <cell r="C1801">
            <v>202</v>
          </cell>
          <cell r="G1801">
            <v>96</v>
          </cell>
        </row>
        <row r="1802">
          <cell r="C1802">
            <v>202</v>
          </cell>
          <cell r="G1802">
            <v>98</v>
          </cell>
        </row>
        <row r="1803">
          <cell r="C1803">
            <v>202</v>
          </cell>
          <cell r="G1803">
            <v>99</v>
          </cell>
        </row>
        <row r="1804">
          <cell r="C1804">
            <v>202</v>
          </cell>
          <cell r="G1804">
            <v>99</v>
          </cell>
        </row>
        <row r="1805">
          <cell r="C1805">
            <v>203</v>
          </cell>
          <cell r="G1805">
            <v>100</v>
          </cell>
        </row>
        <row r="1806">
          <cell r="C1806">
            <v>204</v>
          </cell>
          <cell r="G1806">
            <v>100</v>
          </cell>
        </row>
        <row r="1807">
          <cell r="C1807">
            <v>204</v>
          </cell>
          <cell r="G1807">
            <v>101</v>
          </cell>
        </row>
        <row r="1808">
          <cell r="C1808">
            <v>205</v>
          </cell>
          <cell r="G1808">
            <v>103</v>
          </cell>
        </row>
        <row r="1809">
          <cell r="C1809">
            <v>205</v>
          </cell>
          <cell r="G1809">
            <v>104</v>
          </cell>
        </row>
        <row r="1810">
          <cell r="C1810">
            <v>205</v>
          </cell>
          <cell r="G1810">
            <v>105</v>
          </cell>
        </row>
        <row r="1811">
          <cell r="C1811">
            <v>205</v>
          </cell>
          <cell r="G1811">
            <v>108</v>
          </cell>
        </row>
        <row r="1812">
          <cell r="C1812">
            <v>206</v>
          </cell>
          <cell r="G1812">
            <v>110</v>
          </cell>
        </row>
        <row r="1813">
          <cell r="C1813">
            <v>206</v>
          </cell>
          <cell r="G1813">
            <v>113</v>
          </cell>
        </row>
        <row r="1814">
          <cell r="C1814">
            <v>206</v>
          </cell>
          <cell r="G1814">
            <v>114</v>
          </cell>
        </row>
        <row r="1815">
          <cell r="C1815">
            <v>206</v>
          </cell>
          <cell r="G1815">
            <v>114</v>
          </cell>
        </row>
        <row r="1816">
          <cell r="C1816">
            <v>206</v>
          </cell>
          <cell r="G1816">
            <v>117</v>
          </cell>
        </row>
        <row r="1817">
          <cell r="C1817">
            <v>207</v>
          </cell>
          <cell r="G1817">
            <v>118</v>
          </cell>
        </row>
        <row r="1818">
          <cell r="C1818">
            <v>207</v>
          </cell>
          <cell r="G1818">
            <v>121</v>
          </cell>
        </row>
        <row r="1819">
          <cell r="C1819">
            <v>208</v>
          </cell>
          <cell r="G1819">
            <v>121</v>
          </cell>
        </row>
        <row r="1820">
          <cell r="C1820">
            <v>209</v>
          </cell>
          <cell r="G1820">
            <v>122</v>
          </cell>
        </row>
        <row r="1821">
          <cell r="C1821">
            <v>210</v>
          </cell>
          <cell r="G1821">
            <v>122</v>
          </cell>
        </row>
        <row r="1822">
          <cell r="C1822">
            <v>211</v>
          </cell>
          <cell r="G1822">
            <v>123</v>
          </cell>
        </row>
        <row r="1823">
          <cell r="C1823">
            <v>211</v>
          </cell>
          <cell r="G1823">
            <v>123</v>
          </cell>
        </row>
        <row r="1824">
          <cell r="C1824">
            <v>211</v>
          </cell>
          <cell r="G1824">
            <v>124</v>
          </cell>
        </row>
        <row r="1825">
          <cell r="C1825">
            <v>213</v>
          </cell>
          <cell r="G1825">
            <v>124</v>
          </cell>
        </row>
        <row r="1826">
          <cell r="C1826">
            <v>213</v>
          </cell>
          <cell r="G1826">
            <v>125</v>
          </cell>
        </row>
        <row r="1827">
          <cell r="C1827">
            <v>215</v>
          </cell>
          <cell r="G1827">
            <v>129</v>
          </cell>
        </row>
        <row r="1828">
          <cell r="C1828">
            <v>216</v>
          </cell>
          <cell r="G1828">
            <v>135</v>
          </cell>
        </row>
        <row r="1829">
          <cell r="C1829">
            <v>217</v>
          </cell>
          <cell r="G1829">
            <v>135</v>
          </cell>
        </row>
        <row r="1830">
          <cell r="C1830">
            <v>217</v>
          </cell>
          <cell r="G1830">
            <v>139</v>
          </cell>
        </row>
        <row r="1831">
          <cell r="C1831">
            <v>218</v>
          </cell>
          <cell r="G1831">
            <v>140</v>
          </cell>
        </row>
        <row r="1832">
          <cell r="C1832">
            <v>218</v>
          </cell>
          <cell r="G1832">
            <v>140</v>
          </cell>
        </row>
        <row r="1833">
          <cell r="C1833">
            <v>220</v>
          </cell>
          <cell r="G1833">
            <v>140</v>
          </cell>
        </row>
        <row r="1834">
          <cell r="C1834">
            <v>221</v>
          </cell>
          <cell r="G1834">
            <v>140</v>
          </cell>
        </row>
        <row r="1835">
          <cell r="C1835">
            <v>221</v>
          </cell>
          <cell r="G1835">
            <v>147</v>
          </cell>
        </row>
        <row r="1836">
          <cell r="C1836">
            <v>221</v>
          </cell>
          <cell r="G1836">
            <v>147</v>
          </cell>
        </row>
        <row r="1837">
          <cell r="C1837">
            <v>222</v>
          </cell>
          <cell r="G1837">
            <v>148</v>
          </cell>
        </row>
        <row r="1838">
          <cell r="C1838">
            <v>222</v>
          </cell>
          <cell r="G1838">
            <v>152</v>
          </cell>
        </row>
        <row r="1839">
          <cell r="C1839">
            <v>223</v>
          </cell>
          <cell r="G1839">
            <v>152</v>
          </cell>
        </row>
        <row r="1840">
          <cell r="C1840">
            <v>224</v>
          </cell>
          <cell r="G1840">
            <v>161</v>
          </cell>
        </row>
        <row r="1841">
          <cell r="C1841">
            <v>226</v>
          </cell>
          <cell r="G1841">
            <v>167</v>
          </cell>
        </row>
        <row r="1842">
          <cell r="C1842">
            <v>226</v>
          </cell>
          <cell r="G1842">
            <v>170</v>
          </cell>
        </row>
        <row r="1843">
          <cell r="C1843">
            <v>226</v>
          </cell>
          <cell r="G1843">
            <v>171</v>
          </cell>
        </row>
        <row r="1844">
          <cell r="C1844">
            <v>227</v>
          </cell>
          <cell r="G1844">
            <v>171</v>
          </cell>
        </row>
        <row r="1845">
          <cell r="C1845">
            <v>229</v>
          </cell>
          <cell r="G1845">
            <v>179</v>
          </cell>
        </row>
        <row r="1846">
          <cell r="C1846">
            <v>229</v>
          </cell>
          <cell r="G1846">
            <v>185</v>
          </cell>
        </row>
        <row r="1847">
          <cell r="C1847">
            <v>232</v>
          </cell>
          <cell r="G1847">
            <v>188</v>
          </cell>
        </row>
        <row r="1848">
          <cell r="C1848">
            <v>234</v>
          </cell>
          <cell r="G1848">
            <v>196</v>
          </cell>
        </row>
        <row r="1849">
          <cell r="C1849">
            <v>234</v>
          </cell>
          <cell r="G1849">
            <v>196</v>
          </cell>
        </row>
        <row r="1850">
          <cell r="C1850">
            <v>235</v>
          </cell>
          <cell r="G1850">
            <v>197</v>
          </cell>
        </row>
        <row r="1851">
          <cell r="C1851">
            <v>235</v>
          </cell>
          <cell r="G1851">
            <v>201</v>
          </cell>
        </row>
        <row r="1852">
          <cell r="C1852">
            <v>236</v>
          </cell>
          <cell r="G1852">
            <v>202</v>
          </cell>
        </row>
        <row r="1853">
          <cell r="C1853">
            <v>236</v>
          </cell>
          <cell r="G1853">
            <v>215</v>
          </cell>
        </row>
        <row r="1854">
          <cell r="C1854">
            <v>236</v>
          </cell>
          <cell r="G1854">
            <v>224</v>
          </cell>
        </row>
        <row r="1855">
          <cell r="C1855">
            <v>237</v>
          </cell>
          <cell r="G1855">
            <v>229</v>
          </cell>
        </row>
        <row r="1856">
          <cell r="C1856">
            <v>237</v>
          </cell>
          <cell r="G1856">
            <v>236</v>
          </cell>
        </row>
        <row r="1857">
          <cell r="C1857">
            <v>237</v>
          </cell>
          <cell r="G1857">
            <v>248</v>
          </cell>
        </row>
        <row r="1858">
          <cell r="C1858">
            <v>238</v>
          </cell>
          <cell r="G1858">
            <v>276</v>
          </cell>
        </row>
        <row r="1859">
          <cell r="C1859">
            <v>238</v>
          </cell>
          <cell r="G1859">
            <v>285</v>
          </cell>
        </row>
        <row r="1860">
          <cell r="C1860">
            <v>238</v>
          </cell>
          <cell r="G1860">
            <v>292</v>
          </cell>
        </row>
        <row r="1861">
          <cell r="C1861">
            <v>238</v>
          </cell>
          <cell r="G1861">
            <v>296</v>
          </cell>
        </row>
        <row r="1862">
          <cell r="C1862">
            <v>240</v>
          </cell>
          <cell r="G1862">
            <v>310</v>
          </cell>
        </row>
        <row r="1863">
          <cell r="C1863">
            <v>241</v>
          </cell>
          <cell r="G1863">
            <v>311</v>
          </cell>
        </row>
        <row r="1864">
          <cell r="C1864">
            <v>241</v>
          </cell>
          <cell r="G1864">
            <v>312</v>
          </cell>
        </row>
        <row r="1865">
          <cell r="C1865">
            <v>241</v>
          </cell>
          <cell r="G1865">
            <v>323</v>
          </cell>
        </row>
        <row r="1866">
          <cell r="C1866">
            <v>242</v>
          </cell>
          <cell r="G1866">
            <v>336</v>
          </cell>
        </row>
        <row r="1867">
          <cell r="C1867">
            <v>244</v>
          </cell>
          <cell r="G1867">
            <v>338</v>
          </cell>
        </row>
        <row r="1868">
          <cell r="C1868">
            <v>244</v>
          </cell>
          <cell r="G1868">
            <v>348</v>
          </cell>
        </row>
        <row r="1869">
          <cell r="C1869">
            <v>246</v>
          </cell>
          <cell r="G1869">
            <v>355</v>
          </cell>
        </row>
        <row r="1870">
          <cell r="C1870">
            <v>246</v>
          </cell>
          <cell r="G1870">
            <v>356</v>
          </cell>
        </row>
        <row r="1871">
          <cell r="C1871">
            <v>248</v>
          </cell>
          <cell r="G1871">
            <v>369</v>
          </cell>
        </row>
        <row r="1872">
          <cell r="C1872">
            <v>249</v>
          </cell>
          <cell r="G1872">
            <v>400</v>
          </cell>
        </row>
        <row r="1873">
          <cell r="C1873">
            <v>249</v>
          </cell>
          <cell r="G1873">
            <v>456</v>
          </cell>
        </row>
        <row r="1874">
          <cell r="C1874">
            <v>251</v>
          </cell>
          <cell r="G1874">
            <v>534</v>
          </cell>
        </row>
        <row r="1875">
          <cell r="C1875">
            <v>251</v>
          </cell>
          <cell r="G1875">
            <v>535</v>
          </cell>
        </row>
        <row r="1876">
          <cell r="C1876">
            <v>251</v>
          </cell>
          <cell r="G1876">
            <v>775</v>
          </cell>
        </row>
        <row r="1877">
          <cell r="C1877">
            <v>253</v>
          </cell>
          <cell r="G1877">
            <v>890</v>
          </cell>
        </row>
        <row r="1878">
          <cell r="C1878">
            <v>253</v>
          </cell>
          <cell r="G1878">
            <v>975</v>
          </cell>
        </row>
        <row r="1879">
          <cell r="C1879">
            <v>253</v>
          </cell>
          <cell r="G1879">
            <v>1293</v>
          </cell>
        </row>
        <row r="1880">
          <cell r="C1880">
            <v>255</v>
          </cell>
          <cell r="G1880">
            <v>1501</v>
          </cell>
        </row>
        <row r="1881">
          <cell r="C1881">
            <v>259</v>
          </cell>
        </row>
        <row r="1882">
          <cell r="C1882">
            <v>263</v>
          </cell>
        </row>
        <row r="1883">
          <cell r="C1883">
            <v>263</v>
          </cell>
        </row>
        <row r="1884">
          <cell r="C1884">
            <v>263</v>
          </cell>
        </row>
        <row r="1885">
          <cell r="C1885">
            <v>263</v>
          </cell>
        </row>
        <row r="1886">
          <cell r="C1886">
            <v>263</v>
          </cell>
        </row>
        <row r="1887">
          <cell r="C1887">
            <v>264</v>
          </cell>
        </row>
        <row r="1888">
          <cell r="C1888">
            <v>265</v>
          </cell>
        </row>
        <row r="1889">
          <cell r="C1889">
            <v>265</v>
          </cell>
        </row>
        <row r="1890">
          <cell r="C1890">
            <v>266</v>
          </cell>
        </row>
        <row r="1891">
          <cell r="C1891">
            <v>266</v>
          </cell>
        </row>
        <row r="1892">
          <cell r="C1892">
            <v>267</v>
          </cell>
        </row>
        <row r="1893">
          <cell r="C1893">
            <v>269</v>
          </cell>
        </row>
        <row r="1894">
          <cell r="C1894">
            <v>269</v>
          </cell>
        </row>
        <row r="1895">
          <cell r="C1895">
            <v>269</v>
          </cell>
        </row>
        <row r="1896">
          <cell r="C1896">
            <v>270</v>
          </cell>
        </row>
        <row r="1897">
          <cell r="C1897">
            <v>271</v>
          </cell>
        </row>
        <row r="1898">
          <cell r="C1898">
            <v>271</v>
          </cell>
        </row>
        <row r="1899">
          <cell r="C1899">
            <v>271</v>
          </cell>
        </row>
        <row r="1900">
          <cell r="C1900">
            <v>271</v>
          </cell>
        </row>
        <row r="1901">
          <cell r="C1901">
            <v>273</v>
          </cell>
        </row>
        <row r="1902">
          <cell r="C1902">
            <v>274</v>
          </cell>
        </row>
        <row r="1903">
          <cell r="C1903">
            <v>274</v>
          </cell>
        </row>
        <row r="1904">
          <cell r="C1904">
            <v>274</v>
          </cell>
        </row>
        <row r="1905">
          <cell r="C1905">
            <v>275</v>
          </cell>
        </row>
        <row r="1906">
          <cell r="C1906">
            <v>276</v>
          </cell>
        </row>
        <row r="1907">
          <cell r="C1907">
            <v>277</v>
          </cell>
        </row>
        <row r="1908">
          <cell r="C1908">
            <v>278</v>
          </cell>
        </row>
        <row r="1909">
          <cell r="C1909">
            <v>279</v>
          </cell>
        </row>
        <row r="1910">
          <cell r="C1910">
            <v>280</v>
          </cell>
        </row>
        <row r="1911">
          <cell r="C1911">
            <v>282</v>
          </cell>
        </row>
        <row r="1912">
          <cell r="C1912">
            <v>283</v>
          </cell>
        </row>
        <row r="1913">
          <cell r="C1913">
            <v>284</v>
          </cell>
        </row>
        <row r="1914">
          <cell r="C1914">
            <v>284</v>
          </cell>
        </row>
        <row r="1915">
          <cell r="C1915">
            <v>284</v>
          </cell>
        </row>
        <row r="1916">
          <cell r="C1916">
            <v>285</v>
          </cell>
        </row>
        <row r="1917">
          <cell r="C1917">
            <v>286</v>
          </cell>
        </row>
        <row r="1918">
          <cell r="C1918">
            <v>286</v>
          </cell>
        </row>
        <row r="1919">
          <cell r="C1919">
            <v>286</v>
          </cell>
        </row>
        <row r="1920">
          <cell r="C1920">
            <v>287</v>
          </cell>
        </row>
        <row r="1921">
          <cell r="C1921">
            <v>288</v>
          </cell>
        </row>
        <row r="1922">
          <cell r="C1922">
            <v>288</v>
          </cell>
        </row>
        <row r="1923">
          <cell r="C1923">
            <v>290</v>
          </cell>
        </row>
        <row r="1924">
          <cell r="C1924">
            <v>290</v>
          </cell>
        </row>
        <row r="1925">
          <cell r="C1925">
            <v>290</v>
          </cell>
        </row>
        <row r="1926">
          <cell r="C1926">
            <v>293</v>
          </cell>
        </row>
        <row r="1927">
          <cell r="C1927">
            <v>294</v>
          </cell>
        </row>
        <row r="1928">
          <cell r="C1928">
            <v>294</v>
          </cell>
        </row>
        <row r="1929">
          <cell r="C1929">
            <v>296</v>
          </cell>
        </row>
        <row r="1930">
          <cell r="C1930">
            <v>298</v>
          </cell>
        </row>
        <row r="1931">
          <cell r="C1931">
            <v>299</v>
          </cell>
        </row>
        <row r="1932">
          <cell r="C1932">
            <v>301</v>
          </cell>
        </row>
        <row r="1933">
          <cell r="C1933">
            <v>302</v>
          </cell>
        </row>
        <row r="1934">
          <cell r="C1934">
            <v>302</v>
          </cell>
        </row>
        <row r="1935">
          <cell r="C1935">
            <v>303</v>
          </cell>
        </row>
        <row r="1936">
          <cell r="C1936">
            <v>303</v>
          </cell>
        </row>
        <row r="1937">
          <cell r="C1937">
            <v>304</v>
          </cell>
        </row>
        <row r="1938">
          <cell r="C1938">
            <v>305</v>
          </cell>
        </row>
        <row r="1939">
          <cell r="C1939">
            <v>305</v>
          </cell>
        </row>
        <row r="1940">
          <cell r="C1940">
            <v>306</v>
          </cell>
        </row>
        <row r="1941">
          <cell r="C1941">
            <v>307</v>
          </cell>
        </row>
        <row r="1942">
          <cell r="C1942">
            <v>308</v>
          </cell>
        </row>
        <row r="1943">
          <cell r="C1943">
            <v>311</v>
          </cell>
        </row>
        <row r="1944">
          <cell r="C1944">
            <v>314</v>
          </cell>
        </row>
        <row r="1945">
          <cell r="C1945">
            <v>314</v>
          </cell>
        </row>
        <row r="1946">
          <cell r="C1946">
            <v>315</v>
          </cell>
        </row>
        <row r="1947">
          <cell r="C1947">
            <v>316</v>
          </cell>
        </row>
        <row r="1948">
          <cell r="C1948">
            <v>320</v>
          </cell>
        </row>
        <row r="1949">
          <cell r="C1949">
            <v>321</v>
          </cell>
        </row>
        <row r="1950">
          <cell r="C1950">
            <v>321</v>
          </cell>
        </row>
        <row r="1951">
          <cell r="C1951">
            <v>321</v>
          </cell>
        </row>
        <row r="1952">
          <cell r="C1952">
            <v>322</v>
          </cell>
        </row>
        <row r="1953">
          <cell r="C1953">
            <v>325</v>
          </cell>
        </row>
        <row r="1954">
          <cell r="C1954">
            <v>325</v>
          </cell>
        </row>
        <row r="1955">
          <cell r="C1955">
            <v>325</v>
          </cell>
        </row>
        <row r="1956">
          <cell r="C1956">
            <v>328</v>
          </cell>
        </row>
        <row r="1957">
          <cell r="C1957">
            <v>329</v>
          </cell>
        </row>
        <row r="1958">
          <cell r="C1958">
            <v>329</v>
          </cell>
        </row>
        <row r="1959">
          <cell r="C1959">
            <v>332</v>
          </cell>
        </row>
        <row r="1960">
          <cell r="C1960">
            <v>335</v>
          </cell>
        </row>
        <row r="1961">
          <cell r="C1961">
            <v>336</v>
          </cell>
        </row>
        <row r="1962">
          <cell r="C1962">
            <v>336</v>
          </cell>
        </row>
        <row r="1963">
          <cell r="C1963">
            <v>337</v>
          </cell>
        </row>
        <row r="1964">
          <cell r="C1964">
            <v>337</v>
          </cell>
        </row>
        <row r="1965">
          <cell r="C1965">
            <v>339</v>
          </cell>
        </row>
        <row r="1966">
          <cell r="C1966">
            <v>340</v>
          </cell>
        </row>
        <row r="1967">
          <cell r="C1967">
            <v>340</v>
          </cell>
        </row>
        <row r="1968">
          <cell r="C1968">
            <v>340</v>
          </cell>
        </row>
        <row r="1969">
          <cell r="C1969">
            <v>342</v>
          </cell>
        </row>
        <row r="1970">
          <cell r="C1970">
            <v>343</v>
          </cell>
        </row>
        <row r="1971">
          <cell r="C1971">
            <v>345</v>
          </cell>
        </row>
        <row r="1972">
          <cell r="C1972">
            <v>348</v>
          </cell>
        </row>
        <row r="1973">
          <cell r="C1973">
            <v>350</v>
          </cell>
        </row>
        <row r="1974">
          <cell r="C1974">
            <v>351</v>
          </cell>
        </row>
        <row r="1975">
          <cell r="C1975">
            <v>352</v>
          </cell>
        </row>
        <row r="1976">
          <cell r="C1976">
            <v>353</v>
          </cell>
        </row>
        <row r="1977">
          <cell r="C1977">
            <v>354</v>
          </cell>
        </row>
        <row r="1978">
          <cell r="C1978">
            <v>354</v>
          </cell>
        </row>
        <row r="1979">
          <cell r="C1979">
            <v>356</v>
          </cell>
        </row>
        <row r="1980">
          <cell r="C1980">
            <v>361</v>
          </cell>
        </row>
        <row r="1981">
          <cell r="C1981">
            <v>364</v>
          </cell>
        </row>
        <row r="1982">
          <cell r="C1982">
            <v>365</v>
          </cell>
        </row>
        <row r="1983">
          <cell r="C1983">
            <v>369</v>
          </cell>
        </row>
        <row r="1984">
          <cell r="C1984">
            <v>369</v>
          </cell>
        </row>
        <row r="1985">
          <cell r="C1985">
            <v>372</v>
          </cell>
        </row>
        <row r="1986">
          <cell r="C1986">
            <v>375</v>
          </cell>
        </row>
        <row r="1987">
          <cell r="C1987">
            <v>375</v>
          </cell>
        </row>
        <row r="1988">
          <cell r="C1988">
            <v>376</v>
          </cell>
        </row>
        <row r="1989">
          <cell r="C1989">
            <v>379</v>
          </cell>
        </row>
        <row r="1990">
          <cell r="C1990">
            <v>379</v>
          </cell>
        </row>
        <row r="1991">
          <cell r="C1991">
            <v>380</v>
          </cell>
        </row>
        <row r="1992">
          <cell r="C1992">
            <v>383</v>
          </cell>
        </row>
        <row r="1993">
          <cell r="C1993">
            <v>385</v>
          </cell>
        </row>
        <row r="1994">
          <cell r="C1994">
            <v>388</v>
          </cell>
        </row>
        <row r="1995">
          <cell r="C1995">
            <v>389</v>
          </cell>
        </row>
        <row r="1996">
          <cell r="C1996">
            <v>391</v>
          </cell>
        </row>
        <row r="1997">
          <cell r="C1997">
            <v>392</v>
          </cell>
        </row>
        <row r="1998">
          <cell r="C1998">
            <v>392</v>
          </cell>
        </row>
        <row r="1999">
          <cell r="C1999">
            <v>392</v>
          </cell>
        </row>
        <row r="2000">
          <cell r="C2000">
            <v>394</v>
          </cell>
        </row>
        <row r="2001">
          <cell r="C2001">
            <v>398</v>
          </cell>
        </row>
        <row r="2002">
          <cell r="C2002">
            <v>398</v>
          </cell>
        </row>
        <row r="2003">
          <cell r="C2003">
            <v>402</v>
          </cell>
        </row>
        <row r="2004">
          <cell r="C2004">
            <v>403</v>
          </cell>
        </row>
        <row r="2005">
          <cell r="C2005">
            <v>404</v>
          </cell>
        </row>
        <row r="2006">
          <cell r="C2006">
            <v>404</v>
          </cell>
        </row>
        <row r="2007">
          <cell r="C2007">
            <v>405</v>
          </cell>
        </row>
        <row r="2008">
          <cell r="C2008">
            <v>405</v>
          </cell>
        </row>
        <row r="2009">
          <cell r="C2009">
            <v>406</v>
          </cell>
        </row>
        <row r="2010">
          <cell r="C2010">
            <v>410</v>
          </cell>
        </row>
        <row r="2011">
          <cell r="C2011">
            <v>413</v>
          </cell>
        </row>
        <row r="2012">
          <cell r="C2012">
            <v>415</v>
          </cell>
        </row>
        <row r="2013">
          <cell r="C2013">
            <v>415</v>
          </cell>
        </row>
        <row r="2014">
          <cell r="C2014">
            <v>424</v>
          </cell>
        </row>
        <row r="2015">
          <cell r="C2015">
            <v>426</v>
          </cell>
        </row>
        <row r="2016">
          <cell r="C2016">
            <v>426</v>
          </cell>
        </row>
        <row r="2017">
          <cell r="C2017">
            <v>429</v>
          </cell>
        </row>
        <row r="2018">
          <cell r="C2018">
            <v>433</v>
          </cell>
        </row>
        <row r="2019">
          <cell r="C2019">
            <v>437</v>
          </cell>
        </row>
        <row r="2020">
          <cell r="C2020">
            <v>438</v>
          </cell>
        </row>
        <row r="2021">
          <cell r="C2021">
            <v>441</v>
          </cell>
        </row>
        <row r="2022">
          <cell r="C2022">
            <v>443</v>
          </cell>
        </row>
        <row r="2023">
          <cell r="C2023">
            <v>445</v>
          </cell>
        </row>
        <row r="2024">
          <cell r="C2024">
            <v>447</v>
          </cell>
        </row>
        <row r="2025">
          <cell r="C2025">
            <v>450</v>
          </cell>
        </row>
        <row r="2026">
          <cell r="C2026">
            <v>452</v>
          </cell>
        </row>
        <row r="2027">
          <cell r="C2027">
            <v>454</v>
          </cell>
        </row>
        <row r="2028">
          <cell r="C2028">
            <v>455</v>
          </cell>
        </row>
        <row r="2029">
          <cell r="C2029">
            <v>456</v>
          </cell>
        </row>
        <row r="2030">
          <cell r="C2030">
            <v>465</v>
          </cell>
        </row>
        <row r="2031">
          <cell r="C2031">
            <v>467</v>
          </cell>
        </row>
        <row r="2032">
          <cell r="C2032">
            <v>470</v>
          </cell>
        </row>
        <row r="2033">
          <cell r="C2033">
            <v>473</v>
          </cell>
        </row>
        <row r="2034">
          <cell r="C2034">
            <v>478</v>
          </cell>
        </row>
        <row r="2035">
          <cell r="C2035">
            <v>479</v>
          </cell>
        </row>
        <row r="2036">
          <cell r="C2036">
            <v>480</v>
          </cell>
        </row>
        <row r="2037">
          <cell r="C2037">
            <v>480</v>
          </cell>
        </row>
        <row r="2038">
          <cell r="C2038">
            <v>489</v>
          </cell>
        </row>
        <row r="2039">
          <cell r="C2039">
            <v>493</v>
          </cell>
        </row>
        <row r="2040">
          <cell r="C2040">
            <v>493</v>
          </cell>
        </row>
        <row r="2041">
          <cell r="C2041">
            <v>498</v>
          </cell>
        </row>
        <row r="2042">
          <cell r="C2042">
            <v>498</v>
          </cell>
        </row>
        <row r="2043">
          <cell r="C2043">
            <v>499</v>
          </cell>
        </row>
        <row r="2044">
          <cell r="C2044">
            <v>508</v>
          </cell>
        </row>
        <row r="2045">
          <cell r="C2045">
            <v>508</v>
          </cell>
        </row>
        <row r="2046">
          <cell r="C2046">
            <v>508</v>
          </cell>
        </row>
        <row r="2047">
          <cell r="C2047">
            <v>510</v>
          </cell>
        </row>
        <row r="2048">
          <cell r="C2048">
            <v>512</v>
          </cell>
        </row>
        <row r="2049">
          <cell r="C2049">
            <v>514</v>
          </cell>
        </row>
        <row r="2050">
          <cell r="C2050">
            <v>524</v>
          </cell>
        </row>
        <row r="2051">
          <cell r="C2051">
            <v>531</v>
          </cell>
        </row>
        <row r="2052">
          <cell r="C2052">
            <v>537</v>
          </cell>
        </row>
        <row r="2053">
          <cell r="C2053">
            <v>537</v>
          </cell>
        </row>
        <row r="2054">
          <cell r="C2054">
            <v>539</v>
          </cell>
        </row>
        <row r="2055">
          <cell r="C2055">
            <v>539</v>
          </cell>
        </row>
        <row r="2056">
          <cell r="C2056">
            <v>541</v>
          </cell>
        </row>
        <row r="2057">
          <cell r="C2057">
            <v>549</v>
          </cell>
        </row>
        <row r="2058">
          <cell r="C2058">
            <v>551</v>
          </cell>
        </row>
        <row r="2059">
          <cell r="C2059">
            <v>554</v>
          </cell>
        </row>
        <row r="2060">
          <cell r="C2060">
            <v>555</v>
          </cell>
        </row>
        <row r="2061">
          <cell r="C2061">
            <v>555</v>
          </cell>
        </row>
        <row r="2062">
          <cell r="C2062">
            <v>557</v>
          </cell>
        </row>
        <row r="2063">
          <cell r="C2063">
            <v>558</v>
          </cell>
        </row>
        <row r="2064">
          <cell r="C2064">
            <v>560</v>
          </cell>
        </row>
        <row r="2065">
          <cell r="C2065">
            <v>562</v>
          </cell>
        </row>
        <row r="2066">
          <cell r="C2066">
            <v>563</v>
          </cell>
        </row>
        <row r="2067">
          <cell r="C2067">
            <v>571</v>
          </cell>
        </row>
        <row r="2068">
          <cell r="C2068">
            <v>574</v>
          </cell>
        </row>
        <row r="2069">
          <cell r="C2069">
            <v>576</v>
          </cell>
        </row>
        <row r="2070">
          <cell r="C2070">
            <v>577</v>
          </cell>
        </row>
        <row r="2071">
          <cell r="C2071">
            <v>600</v>
          </cell>
        </row>
        <row r="2072">
          <cell r="C2072">
            <v>607</v>
          </cell>
        </row>
        <row r="2073">
          <cell r="C2073">
            <v>613</v>
          </cell>
        </row>
        <row r="2074">
          <cell r="C2074">
            <v>614</v>
          </cell>
        </row>
        <row r="2075">
          <cell r="C2075">
            <v>615</v>
          </cell>
        </row>
        <row r="2076">
          <cell r="C2076">
            <v>621</v>
          </cell>
        </row>
        <row r="2077">
          <cell r="C2077">
            <v>623</v>
          </cell>
        </row>
        <row r="2078">
          <cell r="C2078">
            <v>625</v>
          </cell>
        </row>
        <row r="2079">
          <cell r="C2079">
            <v>635</v>
          </cell>
        </row>
        <row r="2080">
          <cell r="C2080">
            <v>644</v>
          </cell>
        </row>
        <row r="2081">
          <cell r="C2081">
            <v>651</v>
          </cell>
        </row>
        <row r="2082">
          <cell r="C2082">
            <v>660</v>
          </cell>
        </row>
        <row r="2083">
          <cell r="C2083">
            <v>665</v>
          </cell>
        </row>
        <row r="2084">
          <cell r="C2084">
            <v>666</v>
          </cell>
        </row>
        <row r="2085">
          <cell r="C2085">
            <v>670</v>
          </cell>
        </row>
        <row r="2086">
          <cell r="C2086">
            <v>676</v>
          </cell>
        </row>
        <row r="2087">
          <cell r="C2087">
            <v>680</v>
          </cell>
        </row>
        <row r="2088">
          <cell r="C2088">
            <v>680</v>
          </cell>
        </row>
        <row r="2089">
          <cell r="C2089">
            <v>682</v>
          </cell>
        </row>
        <row r="2090">
          <cell r="C2090">
            <v>682</v>
          </cell>
        </row>
        <row r="2091">
          <cell r="C2091">
            <v>688</v>
          </cell>
        </row>
        <row r="2092">
          <cell r="C2092">
            <v>701</v>
          </cell>
        </row>
        <row r="2093">
          <cell r="C2093">
            <v>707</v>
          </cell>
        </row>
        <row r="2094">
          <cell r="C2094">
            <v>711</v>
          </cell>
        </row>
        <row r="2095">
          <cell r="C2095">
            <v>714</v>
          </cell>
        </row>
        <row r="2096">
          <cell r="C2096">
            <v>721</v>
          </cell>
        </row>
        <row r="2097">
          <cell r="C2097">
            <v>729</v>
          </cell>
        </row>
        <row r="2098">
          <cell r="C2098">
            <v>736</v>
          </cell>
        </row>
        <row r="2099">
          <cell r="C2099">
            <v>740</v>
          </cell>
        </row>
        <row r="2100">
          <cell r="C2100">
            <v>742</v>
          </cell>
        </row>
        <row r="2101">
          <cell r="C2101">
            <v>760</v>
          </cell>
        </row>
        <row r="2102">
          <cell r="C2102">
            <v>813</v>
          </cell>
        </row>
        <row r="2103">
          <cell r="C2103">
            <v>821</v>
          </cell>
        </row>
        <row r="2104">
          <cell r="C2104">
            <v>827</v>
          </cell>
        </row>
        <row r="2105">
          <cell r="C2105">
            <v>834</v>
          </cell>
        </row>
        <row r="2106">
          <cell r="C2106">
            <v>848</v>
          </cell>
        </row>
        <row r="2107">
          <cell r="C2107">
            <v>859</v>
          </cell>
        </row>
        <row r="2108">
          <cell r="C2108">
            <v>874</v>
          </cell>
        </row>
        <row r="2109">
          <cell r="C2109">
            <v>878</v>
          </cell>
        </row>
        <row r="2110">
          <cell r="C2110">
            <v>885</v>
          </cell>
        </row>
        <row r="2111">
          <cell r="C2111">
            <v>897</v>
          </cell>
        </row>
        <row r="2112">
          <cell r="C2112">
            <v>902</v>
          </cell>
        </row>
        <row r="2113">
          <cell r="C2113">
            <v>916</v>
          </cell>
        </row>
        <row r="2114">
          <cell r="C2114">
            <v>930</v>
          </cell>
        </row>
        <row r="2115">
          <cell r="C2115">
            <v>942</v>
          </cell>
        </row>
        <row r="2116">
          <cell r="C2116">
            <v>943</v>
          </cell>
        </row>
        <row r="2117">
          <cell r="C2117">
            <v>944</v>
          </cell>
        </row>
        <row r="2118">
          <cell r="C2118">
            <v>951</v>
          </cell>
        </row>
        <row r="2119">
          <cell r="C2119">
            <v>963</v>
          </cell>
        </row>
        <row r="2120">
          <cell r="C2120">
            <v>964</v>
          </cell>
        </row>
        <row r="2121">
          <cell r="C2121">
            <v>971</v>
          </cell>
        </row>
        <row r="2122">
          <cell r="C2122">
            <v>983</v>
          </cell>
        </row>
        <row r="2123">
          <cell r="C2123">
            <v>988</v>
          </cell>
        </row>
        <row r="2124">
          <cell r="C2124">
            <v>1013</v>
          </cell>
        </row>
        <row r="2125">
          <cell r="C2125">
            <v>1019</v>
          </cell>
        </row>
        <row r="2126">
          <cell r="C2126">
            <v>1021</v>
          </cell>
        </row>
        <row r="2127">
          <cell r="C2127">
            <v>1049</v>
          </cell>
        </row>
        <row r="2128">
          <cell r="C2128">
            <v>1062</v>
          </cell>
        </row>
        <row r="2129">
          <cell r="C2129">
            <v>1071</v>
          </cell>
        </row>
        <row r="2130">
          <cell r="C2130">
            <v>1088</v>
          </cell>
        </row>
        <row r="2131">
          <cell r="C2131">
            <v>1095</v>
          </cell>
        </row>
        <row r="2132">
          <cell r="C2132">
            <v>1104</v>
          </cell>
        </row>
        <row r="2133">
          <cell r="C2133">
            <v>1107</v>
          </cell>
        </row>
        <row r="2134">
          <cell r="C2134">
            <v>1113</v>
          </cell>
        </row>
        <row r="2135">
          <cell r="C2135">
            <v>1151</v>
          </cell>
        </row>
        <row r="2136">
          <cell r="C2136">
            <v>1204</v>
          </cell>
        </row>
        <row r="2137">
          <cell r="C2137">
            <v>1224</v>
          </cell>
        </row>
        <row r="2138">
          <cell r="C2138">
            <v>1251</v>
          </cell>
        </row>
        <row r="2139">
          <cell r="C2139">
            <v>1260</v>
          </cell>
        </row>
        <row r="2140">
          <cell r="C2140">
            <v>1281</v>
          </cell>
        </row>
        <row r="2141">
          <cell r="C2141">
            <v>1328</v>
          </cell>
        </row>
        <row r="2142">
          <cell r="C2142">
            <v>1356</v>
          </cell>
        </row>
        <row r="2143">
          <cell r="C2143">
            <v>1364</v>
          </cell>
        </row>
        <row r="2144">
          <cell r="C2144">
            <v>1373</v>
          </cell>
        </row>
        <row r="2145">
          <cell r="C2145">
            <v>1375</v>
          </cell>
        </row>
        <row r="2146">
          <cell r="C2146">
            <v>1420</v>
          </cell>
        </row>
        <row r="2147">
          <cell r="C2147">
            <v>1510</v>
          </cell>
        </row>
        <row r="2148">
          <cell r="C2148">
            <v>1513</v>
          </cell>
        </row>
        <row r="2149">
          <cell r="C2149">
            <v>1530</v>
          </cell>
        </row>
        <row r="2150">
          <cell r="C2150">
            <v>1556</v>
          </cell>
        </row>
        <row r="2151">
          <cell r="C2151">
            <v>1596</v>
          </cell>
        </row>
        <row r="2152">
          <cell r="C2152">
            <v>1633</v>
          </cell>
        </row>
        <row r="2153">
          <cell r="C2153">
            <v>1637</v>
          </cell>
        </row>
        <row r="2154">
          <cell r="C2154">
            <v>1670</v>
          </cell>
        </row>
        <row r="2155">
          <cell r="C2155">
            <v>1737</v>
          </cell>
        </row>
        <row r="2156">
          <cell r="C2156">
            <v>1762</v>
          </cell>
        </row>
        <row r="2157">
          <cell r="C2157">
            <v>1780</v>
          </cell>
        </row>
        <row r="2158">
          <cell r="C2158">
            <v>1789</v>
          </cell>
        </row>
        <row r="2159">
          <cell r="C2159">
            <v>1876</v>
          </cell>
        </row>
        <row r="2160">
          <cell r="C2160">
            <v>1887</v>
          </cell>
        </row>
        <row r="2161">
          <cell r="C2161">
            <v>1945</v>
          </cell>
        </row>
        <row r="2162">
          <cell r="C2162">
            <v>1980</v>
          </cell>
        </row>
        <row r="2163">
          <cell r="C2163">
            <v>2035</v>
          </cell>
        </row>
        <row r="2164">
          <cell r="C2164">
            <v>2051</v>
          </cell>
        </row>
        <row r="2165">
          <cell r="C2165">
            <v>2139</v>
          </cell>
        </row>
        <row r="2166">
          <cell r="C2166">
            <v>2165</v>
          </cell>
        </row>
        <row r="2167">
          <cell r="C2167">
            <v>2174</v>
          </cell>
        </row>
        <row r="2168">
          <cell r="C2168">
            <v>2436</v>
          </cell>
        </row>
        <row r="2169">
          <cell r="C2169">
            <v>2478</v>
          </cell>
        </row>
        <row r="2170">
          <cell r="C2170">
            <v>2525</v>
          </cell>
        </row>
        <row r="2171">
          <cell r="C2171">
            <v>2602</v>
          </cell>
        </row>
        <row r="2172">
          <cell r="C2172">
            <v>3238</v>
          </cell>
        </row>
        <row r="2173">
          <cell r="C2173">
            <v>3355</v>
          </cell>
        </row>
        <row r="2174">
          <cell r="C2174">
            <v>3468</v>
          </cell>
        </row>
        <row r="2175">
          <cell r="C2175">
            <v>3562</v>
          </cell>
        </row>
        <row r="2176">
          <cell r="C2176">
            <v>3663</v>
          </cell>
        </row>
        <row r="2177">
          <cell r="C2177">
            <v>3863</v>
          </cell>
        </row>
        <row r="2178">
          <cell r="C2178">
            <v>4245</v>
          </cell>
        </row>
        <row r="2179">
          <cell r="C2179">
            <v>4330</v>
          </cell>
        </row>
        <row r="2180">
          <cell r="C2180">
            <v>4562</v>
          </cell>
        </row>
        <row r="2181">
          <cell r="C2181">
            <v>4883</v>
          </cell>
        </row>
        <row r="2182">
          <cell r="C2182">
            <v>5812</v>
          </cell>
        </row>
        <row r="2183">
          <cell r="C2183">
            <v>8200</v>
          </cell>
        </row>
        <row r="2184">
          <cell r="C2184">
            <v>8359</v>
          </cell>
        </row>
        <row r="2185">
          <cell r="C2185">
            <v>20242</v>
          </cell>
        </row>
        <row r="2186">
          <cell r="C2186">
            <v>26457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Risucci" refreshedDate="44079.754415509262" createdVersion="6" refreshedVersion="6" minRefreshableVersion="3" recordCount="4114" xr:uid="{C365300C-6575-3649-B748-9870589BF6A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2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32B23-D330-F74C-AEE6-217661422128}" name="OutcomePerCategory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2">
    <pivotField showAll="0"/>
    <pivotField showAll="0"/>
    <pivotField showAll="0"/>
    <pivotField numFmtId="2" showAll="0"/>
    <pivotField numFmtId="2" showAll="0"/>
    <pivotField name="stat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outcome" fld="5" subtotal="count" baseField="0" baseItem="0"/>
  </dataFields>
  <chartFormats count="5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97013-C584-1741-B933-BB4B2E171FE1}" name="OutcomePerSub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22">
    <pivotField showAll="0"/>
    <pivotField showAll="0"/>
    <pivotField showAll="0"/>
    <pivotField numFmtId="2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7A04A-49BB-1E4F-82E1-FBFAB69C7E7D}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2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396F9B-946E-7943-953A-2A862A7CCE40}" name="Table1" displayName="Table1" ref="A1:T4115" totalsRowShown="0" headerRowDxfId="15">
  <sortState xmlns:xlrd2="http://schemas.microsoft.com/office/spreadsheetml/2017/richdata2" ref="A2:T4115">
    <sortCondition descending="1" ref="F2"/>
  </sortState>
  <tableColumns count="20">
    <tableColumn id="1" xr3:uid="{1DFEE271-F177-5348-9905-54D46E58E147}" name="id"/>
    <tableColumn id="2" xr3:uid="{0D9911AC-9673-8048-A21C-79D74E670B36}" name="name" dataDxfId="14"/>
    <tableColumn id="3" xr3:uid="{EB9A92C1-3455-D14A-B4D4-B9AC242B9658}" name="blurb" dataDxfId="13"/>
    <tableColumn id="4" xr3:uid="{F86CD6BA-155A-9043-999E-511879E06234}" name="goal" dataDxfId="12" dataCellStyle="Currency"/>
    <tableColumn id="5" xr3:uid="{C4FFA8E9-7E67-4B4F-B3FD-0DF72D250D05}" name="pledged" dataDxfId="11" dataCellStyle="Currency"/>
    <tableColumn id="6" xr3:uid="{F2C7E954-3CB1-794C-AFD5-335090BFE91A}" name="outcome"/>
    <tableColumn id="7" xr3:uid="{593A892D-9393-A647-83AF-C338708B6FAF}" name="country"/>
    <tableColumn id="8" xr3:uid="{7F5900CC-3363-9745-988A-C2706CBDAC80}" name="currency"/>
    <tableColumn id="9" xr3:uid="{8E8F5014-F340-7348-B6BA-9F4E48693204}" name="deadline"/>
    <tableColumn id="10" xr3:uid="{0F6A2B32-5EA9-5C4A-84B2-5794FB02AF97}" name="launched_at"/>
    <tableColumn id="11" xr3:uid="{1C5809EE-3DDE-7D4E-9D58-C986D53D8C6A}" name="staff_pick"/>
    <tableColumn id="12" xr3:uid="{871B9AF4-5A29-5549-B65C-DEFC590DE77D}" name="backers_count"/>
    <tableColumn id="13" xr3:uid="{C0C9E095-C43D-A241-B6BA-48381B94127E}" name="spotlight"/>
    <tableColumn id="14" xr3:uid="{F9EFEB15-08BC-5548-9ED4-2A52C88128F5}" name="Category and Sub-Category"/>
    <tableColumn id="15" xr3:uid="{092BECB7-C1EF-2E4E-AFB6-73ACB8934912}" name="Percent Funded" dataDxfId="10" dataCellStyle="Percent">
      <calculatedColumnFormula>(E2/D2)*100</calculatedColumnFormula>
    </tableColumn>
    <tableColumn id="16" xr3:uid="{F43EB0AD-822C-7941-B3C3-2FDE5B986F7D}" name="Average Donation" dataDxfId="9">
      <calculatedColumnFormula>IFERROR(E2/L2,0)</calculatedColumnFormula>
    </tableColumn>
    <tableColumn id="17" xr3:uid="{2F061DF7-CCA8-EA49-B729-D13F1B04EBF5}" name="Category">
      <calculatedColumnFormula>LEFT(N2,FIND("/",N2)-1)</calculatedColumnFormula>
    </tableColumn>
    <tableColumn id="18" xr3:uid="{E589AA14-F2DF-C14D-8C77-011E06BA067B}" name="Sub-Category">
      <calculatedColumnFormula>RIGHT(N2,LEN(N2)-FIND("/",N2))</calculatedColumnFormula>
    </tableColumn>
    <tableColumn id="19" xr3:uid="{3DC40A07-16CB-F942-B5C5-BACF5939138D}" name="Date Created Conversion" dataDxfId="8">
      <calculatedColumnFormula>(((J2/60)/60)/24)+DATE(1970,1,1)</calculatedColumnFormula>
    </tableColumn>
    <tableColumn id="20" xr3:uid="{143DCA11-D4DE-1C4E-A8B4-6D81EB96CC44}" name="Date Ended Conversion">
      <calculatedColumnFormula>(((I2/60)/60)/24)+DATE(1970,1,1)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95" zoomScaleNormal="95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5" customWidth="1"/>
    <col min="16" max="16" width="16.33203125" style="5" customWidth="1"/>
    <col min="17" max="17" width="12" customWidth="1"/>
    <col min="18" max="18" width="14" customWidth="1"/>
    <col min="19" max="19" width="20.6640625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6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 t="shared" ref="O2:O65" si="0">(E2/D2)*100</f>
        <v>136.85882352941178</v>
      </c>
      <c r="P2" s="5">
        <f t="shared" ref="P2:P65" si="1">IFERROR(E2/L2,0)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3">
        <f t="shared" ref="S2:S65" si="4">(((J2/60)/60)/24)+DATE(1970,1,1)</f>
        <v>42177.007071759261</v>
      </c>
      <c r="T2" s="13">
        <f t="shared" ref="T2:T65" si="5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si="0"/>
        <v>142.60827250608273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3">
        <f t="shared" si="4"/>
        <v>42766.600497685184</v>
      </c>
      <c r="T3" s="13">
        <f t="shared" si="5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ref="O66:O129" si="6">(E66/D66)*100</f>
        <v>173.33333333333334</v>
      </c>
      <c r="P66" s="5">
        <f t="shared" ref="P66:P129" si="7">IFERROR(E66/L66,0)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3">
        <f t="shared" ref="S66:S129" si="10">(((J66/60)/60)/24)+DATE(1970,1,1)</f>
        <v>41433.01829861111</v>
      </c>
      <c r="T66" s="13">
        <f t="shared" ref="T66:T129" si="11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si="6"/>
        <v>107.52857142857141</v>
      </c>
      <c r="P67" s="5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3">
        <f t="shared" si="10"/>
        <v>41835.821226851855</v>
      </c>
      <c r="T67" s="13">
        <f t="shared" si="11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240</v>
      </c>
      <c r="B122" s="3" t="s">
        <v>242</v>
      </c>
      <c r="C122" s="3" t="s">
        <v>4350</v>
      </c>
      <c r="D122" s="9">
        <v>15000</v>
      </c>
      <c r="E122" s="9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8268</v>
      </c>
      <c r="O122" s="7">
        <f t="shared" si="6"/>
        <v>107.63413333333334</v>
      </c>
      <c r="P122" s="5">
        <f t="shared" si="7"/>
        <v>117.84759124087591</v>
      </c>
      <c r="Q122" t="str">
        <f t="shared" si="8"/>
        <v>film &amp; video</v>
      </c>
      <c r="R122" t="str">
        <f t="shared" si="9"/>
        <v>documentary</v>
      </c>
      <c r="S122" s="13">
        <f t="shared" si="10"/>
        <v>41354.708460648151</v>
      </c>
      <c r="T122" s="13">
        <f t="shared" si="11"/>
        <v>41399.708460648151</v>
      </c>
    </row>
    <row r="123" spans="1:20" ht="48" x14ac:dyDescent="0.2">
      <c r="A123">
        <v>241</v>
      </c>
      <c r="B123" s="3" t="s">
        <v>243</v>
      </c>
      <c r="C123" s="3" t="s">
        <v>4351</v>
      </c>
      <c r="D123" s="9">
        <v>36400</v>
      </c>
      <c r="E123" s="9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8268</v>
      </c>
      <c r="O123" s="7">
        <f t="shared" si="6"/>
        <v>112.63736263736264</v>
      </c>
      <c r="P123" s="5">
        <f t="shared" si="7"/>
        <v>109.04255319148936</v>
      </c>
      <c r="Q123" t="str">
        <f t="shared" si="8"/>
        <v>film &amp; video</v>
      </c>
      <c r="R123" t="str">
        <f t="shared" si="9"/>
        <v>documentary</v>
      </c>
      <c r="S123" s="13">
        <f t="shared" si="10"/>
        <v>41949.697962962964</v>
      </c>
      <c r="T123" s="13">
        <f t="shared" si="11"/>
        <v>41994.697962962964</v>
      </c>
    </row>
    <row r="124" spans="1:20" ht="48" x14ac:dyDescent="0.2">
      <c r="A124">
        <v>242</v>
      </c>
      <c r="B124" s="3" t="s">
        <v>244</v>
      </c>
      <c r="C124" s="3" t="s">
        <v>4352</v>
      </c>
      <c r="D124" s="9">
        <v>13000</v>
      </c>
      <c r="E124" s="9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8268</v>
      </c>
      <c r="O124" s="7">
        <f t="shared" si="6"/>
        <v>113.46153846153845</v>
      </c>
      <c r="P124" s="5">
        <f t="shared" si="7"/>
        <v>73.019801980198025</v>
      </c>
      <c r="Q124" t="str">
        <f t="shared" si="8"/>
        <v>film &amp; video</v>
      </c>
      <c r="R124" t="str">
        <f t="shared" si="9"/>
        <v>documentary</v>
      </c>
      <c r="S124" s="13">
        <f t="shared" si="10"/>
        <v>40862.492939814816</v>
      </c>
      <c r="T124" s="13">
        <f t="shared" si="11"/>
        <v>40897.492939814816</v>
      </c>
    </row>
    <row r="125" spans="1:20" ht="48" x14ac:dyDescent="0.2">
      <c r="A125">
        <v>243</v>
      </c>
      <c r="B125" s="3" t="s">
        <v>245</v>
      </c>
      <c r="C125" s="3" t="s">
        <v>4353</v>
      </c>
      <c r="D125" s="9">
        <v>25000</v>
      </c>
      <c r="E125" s="9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8268</v>
      </c>
      <c r="O125" s="7">
        <f t="shared" si="6"/>
        <v>102.592</v>
      </c>
      <c r="P125" s="5">
        <f t="shared" si="7"/>
        <v>78.195121951219505</v>
      </c>
      <c r="Q125" t="str">
        <f t="shared" si="8"/>
        <v>film &amp; video</v>
      </c>
      <c r="R125" t="str">
        <f t="shared" si="9"/>
        <v>documentary</v>
      </c>
      <c r="S125" s="13">
        <f t="shared" si="10"/>
        <v>41662.047500000001</v>
      </c>
      <c r="T125" s="13">
        <f t="shared" si="11"/>
        <v>41692.047500000001</v>
      </c>
    </row>
    <row r="126" spans="1:20" ht="48" x14ac:dyDescent="0.2">
      <c r="A126">
        <v>244</v>
      </c>
      <c r="B126" s="4">
        <v>39756</v>
      </c>
      <c r="C126" s="3" t="s">
        <v>4354</v>
      </c>
      <c r="D126" s="9">
        <v>3500</v>
      </c>
      <c r="E126" s="9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8268</v>
      </c>
      <c r="O126" s="7">
        <f t="shared" si="6"/>
        <v>113.75714285714287</v>
      </c>
      <c r="P126" s="5">
        <f t="shared" si="7"/>
        <v>47.398809523809526</v>
      </c>
      <c r="Q126" t="str">
        <f t="shared" si="8"/>
        <v>film &amp; video</v>
      </c>
      <c r="R126" t="str">
        <f t="shared" si="9"/>
        <v>documentary</v>
      </c>
      <c r="S126" s="13">
        <f t="shared" si="10"/>
        <v>40213.323599537034</v>
      </c>
      <c r="T126" s="13">
        <f t="shared" si="11"/>
        <v>40253.29583333333</v>
      </c>
    </row>
    <row r="127" spans="1:20" ht="48" x14ac:dyDescent="0.2">
      <c r="A127">
        <v>245</v>
      </c>
      <c r="B127" s="3" t="s">
        <v>246</v>
      </c>
      <c r="C127" s="3" t="s">
        <v>4355</v>
      </c>
      <c r="D127" s="9">
        <v>5000</v>
      </c>
      <c r="E127" s="9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8268</v>
      </c>
      <c r="O127" s="7">
        <f t="shared" si="6"/>
        <v>103.71999999999998</v>
      </c>
      <c r="P127" s="5">
        <f t="shared" si="7"/>
        <v>54.020833333333336</v>
      </c>
      <c r="Q127" t="str">
        <f t="shared" si="8"/>
        <v>film &amp; video</v>
      </c>
      <c r="R127" t="str">
        <f t="shared" si="9"/>
        <v>documentary</v>
      </c>
      <c r="S127" s="13">
        <f t="shared" si="10"/>
        <v>41107.053067129629</v>
      </c>
      <c r="T127" s="13">
        <f t="shared" si="11"/>
        <v>41137.053067129629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 s="9">
        <v>5000</v>
      </c>
      <c r="E128" s="9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8268</v>
      </c>
      <c r="O128" s="7">
        <f t="shared" si="6"/>
        <v>305.46000000000004</v>
      </c>
      <c r="P128" s="5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13">
        <f t="shared" si="10"/>
        <v>40480.363483796296</v>
      </c>
      <c r="T128" s="13">
        <f t="shared" si="11"/>
        <v>40530.405150462961</v>
      </c>
    </row>
    <row r="129" spans="1:20" ht="64" x14ac:dyDescent="0.2">
      <c r="A129">
        <v>247</v>
      </c>
      <c r="B129" s="3" t="s">
        <v>248</v>
      </c>
      <c r="C129" s="3" t="s">
        <v>4357</v>
      </c>
      <c r="D129" s="9">
        <v>5000</v>
      </c>
      <c r="E129" s="9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8268</v>
      </c>
      <c r="O129" s="7">
        <f t="shared" si="6"/>
        <v>134.1</v>
      </c>
      <c r="P129" s="5">
        <f t="shared" si="7"/>
        <v>108.14516129032258</v>
      </c>
      <c r="Q129" t="str">
        <f t="shared" si="8"/>
        <v>film &amp; video</v>
      </c>
      <c r="R129" t="str">
        <f t="shared" si="9"/>
        <v>documentary</v>
      </c>
      <c r="S129" s="13">
        <f t="shared" si="10"/>
        <v>40430.604328703703</v>
      </c>
      <c r="T129" s="13">
        <f t="shared" si="11"/>
        <v>40467.152083333334</v>
      </c>
    </row>
    <row r="130" spans="1:20" ht="48" x14ac:dyDescent="0.2">
      <c r="A130">
        <v>248</v>
      </c>
      <c r="B130" s="3" t="s">
        <v>249</v>
      </c>
      <c r="C130" s="3" t="s">
        <v>4358</v>
      </c>
      <c r="D130" s="9">
        <v>85000</v>
      </c>
      <c r="E130" s="9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8268</v>
      </c>
      <c r="O130" s="7">
        <f t="shared" ref="O130:O193" si="12">(E130/D130)*100</f>
        <v>101.33294117647058</v>
      </c>
      <c r="P130" s="5">
        <f t="shared" ref="P130:P193" si="13">IFERROR(E130/L130,0)</f>
        <v>589.95205479452056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documentary</v>
      </c>
      <c r="S130" s="13">
        <f t="shared" ref="S130:S193" si="16">(((J130/60)/60)/24)+DATE(1970,1,1)</f>
        <v>40870.774409722224</v>
      </c>
      <c r="T130" s="13">
        <f t="shared" ref="T130:T193" si="17">(((I130/60)/60)/24)+DATE(1970,1,1)</f>
        <v>40915.774409722224</v>
      </c>
    </row>
    <row r="131" spans="1:20" ht="48" x14ac:dyDescent="0.2">
      <c r="A131">
        <v>249</v>
      </c>
      <c r="B131" s="3" t="s">
        <v>250</v>
      </c>
      <c r="C131" s="3" t="s">
        <v>4359</v>
      </c>
      <c r="D131" s="9">
        <v>10000</v>
      </c>
      <c r="E131" s="9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8268</v>
      </c>
      <c r="O131" s="7">
        <f t="shared" si="12"/>
        <v>112.92</v>
      </c>
      <c r="P131" s="5">
        <f t="shared" si="13"/>
        <v>48.051063829787232</v>
      </c>
      <c r="Q131" t="str">
        <f t="shared" si="14"/>
        <v>film &amp; video</v>
      </c>
      <c r="R131" t="str">
        <f t="shared" si="15"/>
        <v>documentary</v>
      </c>
      <c r="S131" s="13">
        <f t="shared" si="16"/>
        <v>40332.923842592594</v>
      </c>
      <c r="T131" s="13">
        <f t="shared" si="17"/>
        <v>40412.736111111109</v>
      </c>
    </row>
    <row r="132" spans="1:20" ht="48" x14ac:dyDescent="0.2">
      <c r="A132">
        <v>250</v>
      </c>
      <c r="B132" s="3" t="s">
        <v>251</v>
      </c>
      <c r="C132" s="3" t="s">
        <v>4360</v>
      </c>
      <c r="D132" s="9">
        <v>30000</v>
      </c>
      <c r="E132" s="9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8268</v>
      </c>
      <c r="O132" s="7">
        <f t="shared" si="12"/>
        <v>105.58333333333334</v>
      </c>
      <c r="P132" s="5">
        <f t="shared" si="13"/>
        <v>72.482837528604122</v>
      </c>
      <c r="Q132" t="str">
        <f t="shared" si="14"/>
        <v>film &amp; video</v>
      </c>
      <c r="R132" t="str">
        <f t="shared" si="15"/>
        <v>documentary</v>
      </c>
      <c r="S132" s="13">
        <f t="shared" si="16"/>
        <v>41401.565868055557</v>
      </c>
      <c r="T132" s="13">
        <f t="shared" si="17"/>
        <v>41431.565868055557</v>
      </c>
    </row>
    <row r="133" spans="1:20" ht="48" x14ac:dyDescent="0.2">
      <c r="A133">
        <v>251</v>
      </c>
      <c r="B133" s="3" t="s">
        <v>252</v>
      </c>
      <c r="C133" s="3" t="s">
        <v>4361</v>
      </c>
      <c r="D133" s="9">
        <v>3500</v>
      </c>
      <c r="E133" s="9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8268</v>
      </c>
      <c r="O133" s="7">
        <f t="shared" si="12"/>
        <v>125.57142857142858</v>
      </c>
      <c r="P133" s="5">
        <f t="shared" si="13"/>
        <v>57.077922077922075</v>
      </c>
      <c r="Q133" t="str">
        <f t="shared" si="14"/>
        <v>film &amp; video</v>
      </c>
      <c r="R133" t="str">
        <f t="shared" si="15"/>
        <v>documentary</v>
      </c>
      <c r="S133" s="13">
        <f t="shared" si="16"/>
        <v>41013.787569444445</v>
      </c>
      <c r="T133" s="13">
        <f t="shared" si="17"/>
        <v>41045.791666666664</v>
      </c>
    </row>
    <row r="134" spans="1:20" ht="48" x14ac:dyDescent="0.2">
      <c r="A134">
        <v>252</v>
      </c>
      <c r="B134" s="3" t="s">
        <v>253</v>
      </c>
      <c r="C134" s="3" t="s">
        <v>4362</v>
      </c>
      <c r="D134" s="9">
        <v>5000</v>
      </c>
      <c r="E134" s="9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8268</v>
      </c>
      <c r="O134" s="7">
        <f t="shared" si="12"/>
        <v>184.56</v>
      </c>
      <c r="P134" s="5">
        <f t="shared" si="13"/>
        <v>85.444444444444443</v>
      </c>
      <c r="Q134" t="str">
        <f t="shared" si="14"/>
        <v>film &amp; video</v>
      </c>
      <c r="R134" t="str">
        <f t="shared" si="15"/>
        <v>documentary</v>
      </c>
      <c r="S134" s="13">
        <f t="shared" si="16"/>
        <v>40266.662708333337</v>
      </c>
      <c r="T134" s="13">
        <f t="shared" si="17"/>
        <v>40330.165972222225</v>
      </c>
    </row>
    <row r="135" spans="1:20" ht="48" x14ac:dyDescent="0.2">
      <c r="A135">
        <v>253</v>
      </c>
      <c r="B135" s="3" t="s">
        <v>254</v>
      </c>
      <c r="C135" s="3" t="s">
        <v>4363</v>
      </c>
      <c r="D135" s="9">
        <v>1500</v>
      </c>
      <c r="E135" s="9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8268</v>
      </c>
      <c r="O135" s="7">
        <f t="shared" si="12"/>
        <v>100.73333333333335</v>
      </c>
      <c r="P135" s="5">
        <f t="shared" si="13"/>
        <v>215.85714285714286</v>
      </c>
      <c r="Q135" t="str">
        <f t="shared" si="14"/>
        <v>film &amp; video</v>
      </c>
      <c r="R135" t="str">
        <f t="shared" si="15"/>
        <v>documentary</v>
      </c>
      <c r="S135" s="13">
        <f t="shared" si="16"/>
        <v>40924.650868055556</v>
      </c>
      <c r="T135" s="13">
        <f t="shared" si="17"/>
        <v>40954.650868055556</v>
      </c>
    </row>
    <row r="136" spans="1:20" ht="48" x14ac:dyDescent="0.2">
      <c r="A136">
        <v>254</v>
      </c>
      <c r="B136" s="3" t="s">
        <v>255</v>
      </c>
      <c r="C136" s="3" t="s">
        <v>4364</v>
      </c>
      <c r="D136" s="9">
        <v>24000</v>
      </c>
      <c r="E136" s="9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8268</v>
      </c>
      <c r="O136" s="7">
        <f t="shared" si="12"/>
        <v>116.94725</v>
      </c>
      <c r="P136" s="5">
        <f t="shared" si="13"/>
        <v>89.38643312101911</v>
      </c>
      <c r="Q136" t="str">
        <f t="shared" si="14"/>
        <v>film &amp; video</v>
      </c>
      <c r="R136" t="str">
        <f t="shared" si="15"/>
        <v>documentary</v>
      </c>
      <c r="S136" s="13">
        <f t="shared" si="16"/>
        <v>42263.952662037031</v>
      </c>
      <c r="T136" s="13">
        <f t="shared" si="17"/>
        <v>42294.083333333328</v>
      </c>
    </row>
    <row r="137" spans="1:20" ht="32" x14ac:dyDescent="0.2">
      <c r="A137">
        <v>255</v>
      </c>
      <c r="B137" s="3" t="s">
        <v>256</v>
      </c>
      <c r="C137" s="3" t="s">
        <v>4365</v>
      </c>
      <c r="D137" s="9">
        <v>8000</v>
      </c>
      <c r="E137" s="9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8268</v>
      </c>
      <c r="O137" s="7">
        <f t="shared" si="12"/>
        <v>106.73325</v>
      </c>
      <c r="P137" s="5">
        <f t="shared" si="13"/>
        <v>45.418404255319146</v>
      </c>
      <c r="Q137" t="str">
        <f t="shared" si="14"/>
        <v>film &amp; video</v>
      </c>
      <c r="R137" t="str">
        <f t="shared" si="15"/>
        <v>documentary</v>
      </c>
      <c r="S137" s="13">
        <f t="shared" si="16"/>
        <v>40588.526412037041</v>
      </c>
      <c r="T137" s="13">
        <f t="shared" si="17"/>
        <v>40618.48474537037</v>
      </c>
    </row>
    <row r="138" spans="1:20" ht="48" x14ac:dyDescent="0.2">
      <c r="A138">
        <v>256</v>
      </c>
      <c r="B138" s="3" t="s">
        <v>257</v>
      </c>
      <c r="C138" s="3" t="s">
        <v>4366</v>
      </c>
      <c r="D138" s="9">
        <v>13000</v>
      </c>
      <c r="E138" s="9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8268</v>
      </c>
      <c r="O138" s="7">
        <f t="shared" si="12"/>
        <v>139.1</v>
      </c>
      <c r="P138" s="5">
        <f t="shared" si="13"/>
        <v>65.756363636363631</v>
      </c>
      <c r="Q138" t="str">
        <f t="shared" si="14"/>
        <v>film &amp; video</v>
      </c>
      <c r="R138" t="str">
        <f t="shared" si="15"/>
        <v>documentary</v>
      </c>
      <c r="S138" s="13">
        <f t="shared" si="16"/>
        <v>41319.769293981481</v>
      </c>
      <c r="T138" s="13">
        <f t="shared" si="17"/>
        <v>41349.769293981481</v>
      </c>
    </row>
    <row r="139" spans="1:20" ht="48" x14ac:dyDescent="0.2">
      <c r="A139">
        <v>257</v>
      </c>
      <c r="B139" s="3" t="s">
        <v>258</v>
      </c>
      <c r="C139" s="3" t="s">
        <v>4367</v>
      </c>
      <c r="D139" s="9">
        <v>35000</v>
      </c>
      <c r="E139" s="9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8268</v>
      </c>
      <c r="O139" s="7">
        <f t="shared" si="12"/>
        <v>106.72648571428572</v>
      </c>
      <c r="P139" s="5">
        <f t="shared" si="13"/>
        <v>66.70405357142856</v>
      </c>
      <c r="Q139" t="str">
        <f t="shared" si="14"/>
        <v>film &amp; video</v>
      </c>
      <c r="R139" t="str">
        <f t="shared" si="15"/>
        <v>documentary</v>
      </c>
      <c r="S139" s="13">
        <f t="shared" si="16"/>
        <v>42479.626875000002</v>
      </c>
      <c r="T139" s="13">
        <f t="shared" si="17"/>
        <v>42509.626875000002</v>
      </c>
    </row>
    <row r="140" spans="1:20" ht="48" x14ac:dyDescent="0.2">
      <c r="A140">
        <v>258</v>
      </c>
      <c r="B140" s="3" t="s">
        <v>259</v>
      </c>
      <c r="C140" s="3" t="s">
        <v>4368</v>
      </c>
      <c r="D140" s="9">
        <v>30000</v>
      </c>
      <c r="E140" s="9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8268</v>
      </c>
      <c r="O140" s="7">
        <f t="shared" si="12"/>
        <v>191.14</v>
      </c>
      <c r="P140" s="5">
        <f t="shared" si="13"/>
        <v>83.345930232558146</v>
      </c>
      <c r="Q140" t="str">
        <f t="shared" si="14"/>
        <v>film &amp; video</v>
      </c>
      <c r="R140" t="str">
        <f t="shared" si="15"/>
        <v>documentary</v>
      </c>
      <c r="S140" s="13">
        <f t="shared" si="16"/>
        <v>40682.051689814813</v>
      </c>
      <c r="T140" s="13">
        <f t="shared" si="17"/>
        <v>40712.051689814813</v>
      </c>
    </row>
    <row r="141" spans="1:20" ht="48" x14ac:dyDescent="0.2">
      <c r="A141">
        <v>259</v>
      </c>
      <c r="B141" s="3" t="s">
        <v>260</v>
      </c>
      <c r="C141" s="3" t="s">
        <v>4369</v>
      </c>
      <c r="D141" s="9">
        <v>75000</v>
      </c>
      <c r="E141" s="9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8268</v>
      </c>
      <c r="O141" s="7">
        <f t="shared" si="12"/>
        <v>131.93789333333334</v>
      </c>
      <c r="P141" s="5">
        <f t="shared" si="13"/>
        <v>105.04609341825902</v>
      </c>
      <c r="Q141" t="str">
        <f t="shared" si="14"/>
        <v>film &amp; video</v>
      </c>
      <c r="R141" t="str">
        <f t="shared" si="15"/>
        <v>documentary</v>
      </c>
      <c r="S141" s="13">
        <f t="shared" si="16"/>
        <v>42072.738067129627</v>
      </c>
      <c r="T141" s="13">
        <f t="shared" si="17"/>
        <v>42102.738067129627</v>
      </c>
    </row>
    <row r="142" spans="1:20" ht="32" x14ac:dyDescent="0.2">
      <c r="A142">
        <v>260</v>
      </c>
      <c r="B142" s="3" t="s">
        <v>261</v>
      </c>
      <c r="C142" s="3" t="s">
        <v>4370</v>
      </c>
      <c r="D142" s="9">
        <v>10000</v>
      </c>
      <c r="E142" s="9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8268</v>
      </c>
      <c r="O142" s="7">
        <f t="shared" si="12"/>
        <v>106.4</v>
      </c>
      <c r="P142" s="5">
        <f t="shared" si="13"/>
        <v>120.90909090909091</v>
      </c>
      <c r="Q142" t="str">
        <f t="shared" si="14"/>
        <v>film &amp; video</v>
      </c>
      <c r="R142" t="str">
        <f t="shared" si="15"/>
        <v>documentary</v>
      </c>
      <c r="S142" s="13">
        <f t="shared" si="16"/>
        <v>40330.755543981482</v>
      </c>
      <c r="T142" s="13">
        <f t="shared" si="17"/>
        <v>40376.415972222225</v>
      </c>
    </row>
    <row r="143" spans="1:20" ht="32" x14ac:dyDescent="0.2">
      <c r="A143">
        <v>261</v>
      </c>
      <c r="B143" s="3" t="s">
        <v>262</v>
      </c>
      <c r="C143" s="3" t="s">
        <v>4371</v>
      </c>
      <c r="D143" s="9">
        <v>20000</v>
      </c>
      <c r="E143" s="9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8268</v>
      </c>
      <c r="O143" s="7">
        <f t="shared" si="12"/>
        <v>107.4</v>
      </c>
      <c r="P143" s="5">
        <f t="shared" si="13"/>
        <v>97.63636363636364</v>
      </c>
      <c r="Q143" t="str">
        <f t="shared" si="14"/>
        <v>film &amp; video</v>
      </c>
      <c r="R143" t="str">
        <f t="shared" si="15"/>
        <v>documentary</v>
      </c>
      <c r="S143" s="13">
        <f t="shared" si="16"/>
        <v>41017.885462962964</v>
      </c>
      <c r="T143" s="13">
        <f t="shared" si="17"/>
        <v>41067.621527777781</v>
      </c>
    </row>
    <row r="144" spans="1:20" ht="32" x14ac:dyDescent="0.2">
      <c r="A144">
        <v>262</v>
      </c>
      <c r="B144" s="3" t="s">
        <v>263</v>
      </c>
      <c r="C144" s="3" t="s">
        <v>4372</v>
      </c>
      <c r="D144" s="9">
        <v>2500</v>
      </c>
      <c r="E144" s="9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8268</v>
      </c>
      <c r="O144" s="7">
        <f t="shared" si="12"/>
        <v>240</v>
      </c>
      <c r="P144" s="5">
        <f t="shared" si="13"/>
        <v>41.379310344827587</v>
      </c>
      <c r="Q144" t="str">
        <f t="shared" si="14"/>
        <v>film &amp; video</v>
      </c>
      <c r="R144" t="str">
        <f t="shared" si="15"/>
        <v>documentary</v>
      </c>
      <c r="S144" s="13">
        <f t="shared" si="16"/>
        <v>40555.24800925926</v>
      </c>
      <c r="T144" s="13">
        <f t="shared" si="17"/>
        <v>40600.24800925926</v>
      </c>
    </row>
    <row r="145" spans="1:20" ht="64" x14ac:dyDescent="0.2">
      <c r="A145">
        <v>263</v>
      </c>
      <c r="B145" s="3" t="s">
        <v>264</v>
      </c>
      <c r="C145" s="3" t="s">
        <v>4373</v>
      </c>
      <c r="D145" s="9">
        <v>25000</v>
      </c>
      <c r="E145" s="9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8268</v>
      </c>
      <c r="O145" s="7">
        <f t="shared" si="12"/>
        <v>118.08108</v>
      </c>
      <c r="P145" s="5">
        <f t="shared" si="13"/>
        <v>30.654485981308412</v>
      </c>
      <c r="Q145" t="str">
        <f t="shared" si="14"/>
        <v>film &amp; video</v>
      </c>
      <c r="R145" t="str">
        <f t="shared" si="15"/>
        <v>documentary</v>
      </c>
      <c r="S145" s="13">
        <f t="shared" si="16"/>
        <v>41149.954791666663</v>
      </c>
      <c r="T145" s="13">
        <f t="shared" si="17"/>
        <v>41179.954791666663</v>
      </c>
    </row>
    <row r="146" spans="1:20" ht="64" x14ac:dyDescent="0.2">
      <c r="A146">
        <v>264</v>
      </c>
      <c r="B146" s="3" t="s">
        <v>265</v>
      </c>
      <c r="C146" s="3" t="s">
        <v>4374</v>
      </c>
      <c r="D146" s="9">
        <v>5000</v>
      </c>
      <c r="E146" s="9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8268</v>
      </c>
      <c r="O146" s="7">
        <f t="shared" si="12"/>
        <v>118.19999999999999</v>
      </c>
      <c r="P146" s="5">
        <f t="shared" si="13"/>
        <v>64.945054945054949</v>
      </c>
      <c r="Q146" t="str">
        <f t="shared" si="14"/>
        <v>film &amp; video</v>
      </c>
      <c r="R146" t="str">
        <f t="shared" si="15"/>
        <v>documentary</v>
      </c>
      <c r="S146" s="13">
        <f t="shared" si="16"/>
        <v>41010.620312500003</v>
      </c>
      <c r="T146" s="13">
        <f t="shared" si="17"/>
        <v>41040.620312500003</v>
      </c>
    </row>
    <row r="147" spans="1:20" ht="64" x14ac:dyDescent="0.2">
      <c r="A147">
        <v>265</v>
      </c>
      <c r="B147" s="3" t="s">
        <v>266</v>
      </c>
      <c r="C147" s="3" t="s">
        <v>4375</v>
      </c>
      <c r="D147" s="9">
        <v>5000</v>
      </c>
      <c r="E147" s="9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8268</v>
      </c>
      <c r="O147" s="7">
        <f t="shared" si="12"/>
        <v>111.1</v>
      </c>
      <c r="P147" s="5">
        <f t="shared" si="13"/>
        <v>95.775862068965523</v>
      </c>
      <c r="Q147" t="str">
        <f t="shared" si="14"/>
        <v>film &amp; video</v>
      </c>
      <c r="R147" t="str">
        <f t="shared" si="15"/>
        <v>documentary</v>
      </c>
      <c r="S147" s="13">
        <f t="shared" si="16"/>
        <v>40267.245717592588</v>
      </c>
      <c r="T147" s="13">
        <f t="shared" si="17"/>
        <v>40308.844444444447</v>
      </c>
    </row>
    <row r="148" spans="1:20" ht="48" x14ac:dyDescent="0.2">
      <c r="A148">
        <v>266</v>
      </c>
      <c r="B148" s="3" t="s">
        <v>267</v>
      </c>
      <c r="C148" s="3" t="s">
        <v>4376</v>
      </c>
      <c r="D148" s="9">
        <v>1000</v>
      </c>
      <c r="E148" s="9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8268</v>
      </c>
      <c r="O148" s="7">
        <f t="shared" si="12"/>
        <v>145.5</v>
      </c>
      <c r="P148" s="5">
        <f t="shared" si="13"/>
        <v>40.416666666666664</v>
      </c>
      <c r="Q148" t="str">
        <f t="shared" si="14"/>
        <v>film &amp; video</v>
      </c>
      <c r="R148" t="str">
        <f t="shared" si="15"/>
        <v>documentary</v>
      </c>
      <c r="S148" s="13">
        <f t="shared" si="16"/>
        <v>40205.174849537041</v>
      </c>
      <c r="T148" s="13">
        <f t="shared" si="17"/>
        <v>40291.160416666666</v>
      </c>
    </row>
    <row r="149" spans="1:20" ht="48" x14ac:dyDescent="0.2">
      <c r="A149">
        <v>267</v>
      </c>
      <c r="B149" s="3" t="s">
        <v>268</v>
      </c>
      <c r="C149" s="3" t="s">
        <v>4377</v>
      </c>
      <c r="D149" s="9">
        <v>9850</v>
      </c>
      <c r="E149" s="9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8268</v>
      </c>
      <c r="O149" s="7">
        <f t="shared" si="12"/>
        <v>131.62883248730967</v>
      </c>
      <c r="P149" s="5">
        <f t="shared" si="13"/>
        <v>78.578424242424248</v>
      </c>
      <c r="Q149" t="str">
        <f t="shared" si="14"/>
        <v>film &amp; video</v>
      </c>
      <c r="R149" t="str">
        <f t="shared" si="15"/>
        <v>documentary</v>
      </c>
      <c r="S149" s="13">
        <f t="shared" si="16"/>
        <v>41785.452534722222</v>
      </c>
      <c r="T149" s="13">
        <f t="shared" si="17"/>
        <v>41815.452534722222</v>
      </c>
    </row>
    <row r="150" spans="1:20" ht="48" x14ac:dyDescent="0.2">
      <c r="A150">
        <v>268</v>
      </c>
      <c r="B150" s="3" t="s">
        <v>269</v>
      </c>
      <c r="C150" s="3" t="s">
        <v>4378</v>
      </c>
      <c r="D150" s="9">
        <v>5000</v>
      </c>
      <c r="E150" s="9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8268</v>
      </c>
      <c r="O150" s="7">
        <f t="shared" si="12"/>
        <v>111.4</v>
      </c>
      <c r="P150" s="5">
        <f t="shared" si="13"/>
        <v>50.18018018018018</v>
      </c>
      <c r="Q150" t="str">
        <f t="shared" si="14"/>
        <v>film &amp; video</v>
      </c>
      <c r="R150" t="str">
        <f t="shared" si="15"/>
        <v>documentary</v>
      </c>
      <c r="S150" s="13">
        <f t="shared" si="16"/>
        <v>40809.15252314815</v>
      </c>
      <c r="T150" s="13">
        <f t="shared" si="17"/>
        <v>40854.194189814814</v>
      </c>
    </row>
    <row r="151" spans="1:20" ht="48" x14ac:dyDescent="0.2">
      <c r="A151">
        <v>269</v>
      </c>
      <c r="B151" s="3" t="s">
        <v>270</v>
      </c>
      <c r="C151" s="3" t="s">
        <v>4379</v>
      </c>
      <c r="D151" s="9">
        <v>100000</v>
      </c>
      <c r="E151" s="9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8268</v>
      </c>
      <c r="O151" s="7">
        <f t="shared" si="12"/>
        <v>147.23376999999999</v>
      </c>
      <c r="P151" s="5">
        <f t="shared" si="13"/>
        <v>92.251735588972423</v>
      </c>
      <c r="Q151" t="str">
        <f t="shared" si="14"/>
        <v>film &amp; video</v>
      </c>
      <c r="R151" t="str">
        <f t="shared" si="15"/>
        <v>documentary</v>
      </c>
      <c r="S151" s="13">
        <f t="shared" si="16"/>
        <v>42758.197013888886</v>
      </c>
      <c r="T151" s="13">
        <f t="shared" si="17"/>
        <v>42788.197013888886</v>
      </c>
    </row>
    <row r="152" spans="1:20" ht="48" x14ac:dyDescent="0.2">
      <c r="A152">
        <v>270</v>
      </c>
      <c r="B152" s="3" t="s">
        <v>271</v>
      </c>
      <c r="C152" s="3" t="s">
        <v>4380</v>
      </c>
      <c r="D152" s="9">
        <v>2300</v>
      </c>
      <c r="E152" s="9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8268</v>
      </c>
      <c r="O152" s="7">
        <f t="shared" si="12"/>
        <v>152.60869565217391</v>
      </c>
      <c r="P152" s="5">
        <f t="shared" si="13"/>
        <v>57.540983606557376</v>
      </c>
      <c r="Q152" t="str">
        <f t="shared" si="14"/>
        <v>film &amp; video</v>
      </c>
      <c r="R152" t="str">
        <f t="shared" si="15"/>
        <v>documentary</v>
      </c>
      <c r="S152" s="13">
        <f t="shared" si="16"/>
        <v>40637.866550925923</v>
      </c>
      <c r="T152" s="13">
        <f t="shared" si="17"/>
        <v>40688.166666666664</v>
      </c>
    </row>
    <row r="153" spans="1:20" ht="48" x14ac:dyDescent="0.2">
      <c r="A153">
        <v>271</v>
      </c>
      <c r="B153" s="3" t="s">
        <v>272</v>
      </c>
      <c r="C153" s="3" t="s">
        <v>4381</v>
      </c>
      <c r="D153" s="9">
        <v>30000</v>
      </c>
      <c r="E153" s="9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8268</v>
      </c>
      <c r="O153" s="7">
        <f t="shared" si="12"/>
        <v>104.67999999999999</v>
      </c>
      <c r="P153" s="5">
        <f t="shared" si="13"/>
        <v>109.42160278745645</v>
      </c>
      <c r="Q153" t="str">
        <f t="shared" si="14"/>
        <v>film &amp; video</v>
      </c>
      <c r="R153" t="str">
        <f t="shared" si="15"/>
        <v>documentary</v>
      </c>
      <c r="S153" s="13">
        <f t="shared" si="16"/>
        <v>41612.10024305556</v>
      </c>
      <c r="T153" s="13">
        <f t="shared" si="17"/>
        <v>41641.333333333336</v>
      </c>
    </row>
    <row r="154" spans="1:20" ht="48" x14ac:dyDescent="0.2">
      <c r="A154">
        <v>272</v>
      </c>
      <c r="B154" s="3" t="s">
        <v>273</v>
      </c>
      <c r="C154" s="3" t="s">
        <v>4382</v>
      </c>
      <c r="D154" s="9">
        <v>3000</v>
      </c>
      <c r="E154" s="9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8268</v>
      </c>
      <c r="O154" s="7">
        <f t="shared" si="12"/>
        <v>177.43366666666668</v>
      </c>
      <c r="P154" s="5">
        <f t="shared" si="13"/>
        <v>81.892461538461546</v>
      </c>
      <c r="Q154" t="str">
        <f t="shared" si="14"/>
        <v>film &amp; video</v>
      </c>
      <c r="R154" t="str">
        <f t="shared" si="15"/>
        <v>documentary</v>
      </c>
      <c r="S154" s="13">
        <f t="shared" si="16"/>
        <v>40235.900358796294</v>
      </c>
      <c r="T154" s="13">
        <f t="shared" si="17"/>
        <v>40296.78402777778</v>
      </c>
    </row>
    <row r="155" spans="1:20" ht="48" x14ac:dyDescent="0.2">
      <c r="A155">
        <v>273</v>
      </c>
      <c r="B155" s="3" t="s">
        <v>274</v>
      </c>
      <c r="C155" s="3" t="s">
        <v>4383</v>
      </c>
      <c r="D155" s="9">
        <v>5000</v>
      </c>
      <c r="E155" s="9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8268</v>
      </c>
      <c r="O155" s="7">
        <f t="shared" si="12"/>
        <v>107.7758</v>
      </c>
      <c r="P155" s="5">
        <f t="shared" si="13"/>
        <v>45.667711864406776</v>
      </c>
      <c r="Q155" t="str">
        <f t="shared" si="14"/>
        <v>film &amp; video</v>
      </c>
      <c r="R155" t="str">
        <f t="shared" si="15"/>
        <v>documentary</v>
      </c>
      <c r="S155" s="13">
        <f t="shared" si="16"/>
        <v>40697.498449074075</v>
      </c>
      <c r="T155" s="13">
        <f t="shared" si="17"/>
        <v>40727.498449074075</v>
      </c>
    </row>
    <row r="156" spans="1:20" ht="48" x14ac:dyDescent="0.2">
      <c r="A156">
        <v>274</v>
      </c>
      <c r="B156" s="3" t="s">
        <v>275</v>
      </c>
      <c r="C156" s="3" t="s">
        <v>4384</v>
      </c>
      <c r="D156" s="9">
        <v>4000</v>
      </c>
      <c r="E156" s="9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8268</v>
      </c>
      <c r="O156" s="7">
        <f t="shared" si="12"/>
        <v>156</v>
      </c>
      <c r="P156" s="5">
        <f t="shared" si="13"/>
        <v>55.221238938053098</v>
      </c>
      <c r="Q156" t="str">
        <f t="shared" si="14"/>
        <v>film &amp; video</v>
      </c>
      <c r="R156" t="str">
        <f t="shared" si="15"/>
        <v>documentary</v>
      </c>
      <c r="S156" s="13">
        <f t="shared" si="16"/>
        <v>40969.912372685183</v>
      </c>
      <c r="T156" s="13">
        <f t="shared" si="17"/>
        <v>41004.290972222225</v>
      </c>
    </row>
    <row r="157" spans="1:20" ht="48" x14ac:dyDescent="0.2">
      <c r="A157">
        <v>275</v>
      </c>
      <c r="B157" s="3" t="s">
        <v>276</v>
      </c>
      <c r="C157" s="3" t="s">
        <v>4385</v>
      </c>
      <c r="D157" s="9">
        <v>20000</v>
      </c>
      <c r="E157" s="9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8268</v>
      </c>
      <c r="O157" s="7">
        <f t="shared" si="12"/>
        <v>108.395</v>
      </c>
      <c r="P157" s="5">
        <f t="shared" si="13"/>
        <v>65.298192771084331</v>
      </c>
      <c r="Q157" t="str">
        <f t="shared" si="14"/>
        <v>film &amp; video</v>
      </c>
      <c r="R157" t="str">
        <f t="shared" si="15"/>
        <v>documentary</v>
      </c>
      <c r="S157" s="13">
        <f t="shared" si="16"/>
        <v>41193.032013888893</v>
      </c>
      <c r="T157" s="13">
        <f t="shared" si="17"/>
        <v>41223.073680555557</v>
      </c>
    </row>
    <row r="158" spans="1:20" ht="48" x14ac:dyDescent="0.2">
      <c r="A158">
        <v>276</v>
      </c>
      <c r="B158" s="3" t="s">
        <v>277</v>
      </c>
      <c r="C158" s="3" t="s">
        <v>4386</v>
      </c>
      <c r="D158" s="9">
        <v>4000</v>
      </c>
      <c r="E158" s="9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8268</v>
      </c>
      <c r="O158" s="7">
        <f t="shared" si="12"/>
        <v>147.6</v>
      </c>
      <c r="P158" s="5">
        <f t="shared" si="13"/>
        <v>95.225806451612897</v>
      </c>
      <c r="Q158" t="str">
        <f t="shared" si="14"/>
        <v>film &amp; video</v>
      </c>
      <c r="R158" t="str">
        <f t="shared" si="15"/>
        <v>documentary</v>
      </c>
      <c r="S158" s="13">
        <f t="shared" si="16"/>
        <v>40967.081874999996</v>
      </c>
      <c r="T158" s="13">
        <f t="shared" si="17"/>
        <v>41027.040208333332</v>
      </c>
    </row>
    <row r="159" spans="1:20" ht="48" x14ac:dyDescent="0.2">
      <c r="A159">
        <v>277</v>
      </c>
      <c r="B159" s="3" t="s">
        <v>278</v>
      </c>
      <c r="C159" s="3" t="s">
        <v>4387</v>
      </c>
      <c r="D159" s="9">
        <v>65000</v>
      </c>
      <c r="E159" s="9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8268</v>
      </c>
      <c r="O159" s="7">
        <f t="shared" si="12"/>
        <v>110.38153846153847</v>
      </c>
      <c r="P159" s="5">
        <f t="shared" si="13"/>
        <v>75.444794952681391</v>
      </c>
      <c r="Q159" t="str">
        <f t="shared" si="14"/>
        <v>film &amp; video</v>
      </c>
      <c r="R159" t="str">
        <f t="shared" si="15"/>
        <v>documentary</v>
      </c>
      <c r="S159" s="13">
        <f t="shared" si="16"/>
        <v>42117.891423611116</v>
      </c>
      <c r="T159" s="13">
        <f t="shared" si="17"/>
        <v>42147.891423611116</v>
      </c>
    </row>
    <row r="160" spans="1:20" ht="32" x14ac:dyDescent="0.2">
      <c r="A160">
        <v>278</v>
      </c>
      <c r="B160" s="3" t="s">
        <v>279</v>
      </c>
      <c r="C160" s="3" t="s">
        <v>4388</v>
      </c>
      <c r="D160" s="9">
        <v>27000</v>
      </c>
      <c r="E160" s="9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8268</v>
      </c>
      <c r="O160" s="7">
        <f t="shared" si="12"/>
        <v>150.34814814814814</v>
      </c>
      <c r="P160" s="5">
        <f t="shared" si="13"/>
        <v>97.816867469879512</v>
      </c>
      <c r="Q160" t="str">
        <f t="shared" si="14"/>
        <v>film &amp; video</v>
      </c>
      <c r="R160" t="str">
        <f t="shared" si="15"/>
        <v>documentary</v>
      </c>
      <c r="S160" s="13">
        <f t="shared" si="16"/>
        <v>41164.040960648148</v>
      </c>
      <c r="T160" s="13">
        <f t="shared" si="17"/>
        <v>41194.040960648148</v>
      </c>
    </row>
    <row r="161" spans="1:20" ht="48" x14ac:dyDescent="0.2">
      <c r="A161">
        <v>279</v>
      </c>
      <c r="B161" s="3" t="s">
        <v>280</v>
      </c>
      <c r="C161" s="3" t="s">
        <v>4389</v>
      </c>
      <c r="D161" s="9">
        <v>17000</v>
      </c>
      <c r="E161" s="9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8268</v>
      </c>
      <c r="O161" s="7">
        <f t="shared" si="12"/>
        <v>157.31829411764707</v>
      </c>
      <c r="P161" s="5">
        <f t="shared" si="13"/>
        <v>87.685606557377056</v>
      </c>
      <c r="Q161" t="str">
        <f t="shared" si="14"/>
        <v>film &amp; video</v>
      </c>
      <c r="R161" t="str">
        <f t="shared" si="15"/>
        <v>documentary</v>
      </c>
      <c r="S161" s="13">
        <f t="shared" si="16"/>
        <v>42759.244166666671</v>
      </c>
      <c r="T161" s="13">
        <f t="shared" si="17"/>
        <v>42793.084027777775</v>
      </c>
    </row>
    <row r="162" spans="1:20" ht="48" x14ac:dyDescent="0.2">
      <c r="A162">
        <v>280</v>
      </c>
      <c r="B162" s="3" t="s">
        <v>281</v>
      </c>
      <c r="C162" s="3" t="s">
        <v>4390</v>
      </c>
      <c r="D162" s="9">
        <v>75000</v>
      </c>
      <c r="E162" s="9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8268</v>
      </c>
      <c r="O162" s="7">
        <f t="shared" si="12"/>
        <v>156.14400000000001</v>
      </c>
      <c r="P162" s="5">
        <f t="shared" si="13"/>
        <v>54.748948106591868</v>
      </c>
      <c r="Q162" t="str">
        <f t="shared" si="14"/>
        <v>film &amp; video</v>
      </c>
      <c r="R162" t="str">
        <f t="shared" si="15"/>
        <v>documentary</v>
      </c>
      <c r="S162" s="13">
        <f t="shared" si="16"/>
        <v>41744.590682870366</v>
      </c>
      <c r="T162" s="13">
        <f t="shared" si="17"/>
        <v>41789.590682870366</v>
      </c>
    </row>
    <row r="163" spans="1:20" ht="48" x14ac:dyDescent="0.2">
      <c r="A163">
        <v>281</v>
      </c>
      <c r="B163" s="3" t="s">
        <v>282</v>
      </c>
      <c r="C163" s="3" t="s">
        <v>4391</v>
      </c>
      <c r="D163" s="9">
        <v>5500</v>
      </c>
      <c r="E163" s="9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8268</v>
      </c>
      <c r="O163" s="7">
        <f t="shared" si="12"/>
        <v>120.58763636363636</v>
      </c>
      <c r="P163" s="5">
        <f t="shared" si="13"/>
        <v>83.953417721518989</v>
      </c>
      <c r="Q163" t="str">
        <f t="shared" si="14"/>
        <v>film &amp; video</v>
      </c>
      <c r="R163" t="str">
        <f t="shared" si="15"/>
        <v>documentary</v>
      </c>
      <c r="S163" s="13">
        <f t="shared" si="16"/>
        <v>39950.163344907407</v>
      </c>
      <c r="T163" s="13">
        <f t="shared" si="17"/>
        <v>40035.80972222222</v>
      </c>
    </row>
    <row r="164" spans="1:20" ht="48" x14ac:dyDescent="0.2">
      <c r="A164">
        <v>282</v>
      </c>
      <c r="B164" s="3" t="s">
        <v>283</v>
      </c>
      <c r="C164" s="3" t="s">
        <v>4392</v>
      </c>
      <c r="D164" s="9">
        <v>45000</v>
      </c>
      <c r="E164" s="9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8268</v>
      </c>
      <c r="O164" s="7">
        <f t="shared" si="12"/>
        <v>101.18888888888888</v>
      </c>
      <c r="P164" s="5">
        <f t="shared" si="13"/>
        <v>254.38547486033519</v>
      </c>
      <c r="Q164" t="str">
        <f t="shared" si="14"/>
        <v>film &amp; video</v>
      </c>
      <c r="R164" t="str">
        <f t="shared" si="15"/>
        <v>documentary</v>
      </c>
      <c r="S164" s="13">
        <f t="shared" si="16"/>
        <v>40194.920046296298</v>
      </c>
      <c r="T164" s="13">
        <f t="shared" si="17"/>
        <v>40231.916666666664</v>
      </c>
    </row>
    <row r="165" spans="1:20" ht="32" x14ac:dyDescent="0.2">
      <c r="A165">
        <v>283</v>
      </c>
      <c r="B165" s="3" t="s">
        <v>284</v>
      </c>
      <c r="C165" s="3" t="s">
        <v>4393</v>
      </c>
      <c r="D165" s="9">
        <v>18000</v>
      </c>
      <c r="E165" s="9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8268</v>
      </c>
      <c r="O165" s="7">
        <f t="shared" si="12"/>
        <v>114.27249999999999</v>
      </c>
      <c r="P165" s="5">
        <f t="shared" si="13"/>
        <v>101.8269801980198</v>
      </c>
      <c r="Q165" t="str">
        <f t="shared" si="14"/>
        <v>film &amp; video</v>
      </c>
      <c r="R165" t="str">
        <f t="shared" si="15"/>
        <v>documentary</v>
      </c>
      <c r="S165" s="13">
        <f t="shared" si="16"/>
        <v>40675.71</v>
      </c>
      <c r="T165" s="13">
        <f t="shared" si="17"/>
        <v>40695.207638888889</v>
      </c>
    </row>
    <row r="166" spans="1:20" ht="48" x14ac:dyDescent="0.2">
      <c r="A166">
        <v>284</v>
      </c>
      <c r="B166" s="3" t="s">
        <v>285</v>
      </c>
      <c r="C166" s="3" t="s">
        <v>4394</v>
      </c>
      <c r="D166" s="9">
        <v>40000</v>
      </c>
      <c r="E166" s="9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8268</v>
      </c>
      <c r="O166" s="7">
        <f t="shared" si="12"/>
        <v>104.62615</v>
      </c>
      <c r="P166" s="5">
        <f t="shared" si="13"/>
        <v>55.066394736842106</v>
      </c>
      <c r="Q166" t="str">
        <f t="shared" si="14"/>
        <v>film &amp; video</v>
      </c>
      <c r="R166" t="str">
        <f t="shared" si="15"/>
        <v>documentary</v>
      </c>
      <c r="S166" s="13">
        <f t="shared" si="16"/>
        <v>40904.738194444442</v>
      </c>
      <c r="T166" s="13">
        <f t="shared" si="17"/>
        <v>40929.738194444442</v>
      </c>
    </row>
    <row r="167" spans="1:20" ht="48" x14ac:dyDescent="0.2">
      <c r="A167">
        <v>285</v>
      </c>
      <c r="B167" s="3" t="s">
        <v>286</v>
      </c>
      <c r="C167" s="3" t="s">
        <v>4395</v>
      </c>
      <c r="D167" s="9">
        <v>14000</v>
      </c>
      <c r="E167" s="9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8268</v>
      </c>
      <c r="O167" s="7">
        <f t="shared" si="12"/>
        <v>228.82507142857142</v>
      </c>
      <c r="P167" s="5">
        <f t="shared" si="13"/>
        <v>56.901438721136763</v>
      </c>
      <c r="Q167" t="str">
        <f t="shared" si="14"/>
        <v>film &amp; video</v>
      </c>
      <c r="R167" t="str">
        <f t="shared" si="15"/>
        <v>documentary</v>
      </c>
      <c r="S167" s="13">
        <f t="shared" si="16"/>
        <v>41506.756111111114</v>
      </c>
      <c r="T167" s="13">
        <f t="shared" si="17"/>
        <v>41536.756111111114</v>
      </c>
    </row>
    <row r="168" spans="1:20" ht="48" x14ac:dyDescent="0.2">
      <c r="A168">
        <v>286</v>
      </c>
      <c r="B168" s="3" t="s">
        <v>287</v>
      </c>
      <c r="C168" s="3" t="s">
        <v>4396</v>
      </c>
      <c r="D168" s="9">
        <v>15000</v>
      </c>
      <c r="E168" s="9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8268</v>
      </c>
      <c r="O168" s="7">
        <f t="shared" si="12"/>
        <v>109.15333333333332</v>
      </c>
      <c r="P168" s="5">
        <f t="shared" si="13"/>
        <v>121.28148148148148</v>
      </c>
      <c r="Q168" t="str">
        <f t="shared" si="14"/>
        <v>film &amp; video</v>
      </c>
      <c r="R168" t="str">
        <f t="shared" si="15"/>
        <v>documentary</v>
      </c>
      <c r="S168" s="13">
        <f t="shared" si="16"/>
        <v>41313.816249999996</v>
      </c>
      <c r="T168" s="13">
        <f t="shared" si="17"/>
        <v>41358.774583333332</v>
      </c>
    </row>
    <row r="169" spans="1:20" ht="32" x14ac:dyDescent="0.2">
      <c r="A169">
        <v>287</v>
      </c>
      <c r="B169" s="3" t="s">
        <v>288</v>
      </c>
      <c r="C169" s="3" t="s">
        <v>4397</v>
      </c>
      <c r="D169" s="9">
        <v>15000</v>
      </c>
      <c r="E169" s="9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8268</v>
      </c>
      <c r="O169" s="7">
        <f t="shared" si="12"/>
        <v>176.29999999999998</v>
      </c>
      <c r="P169" s="5">
        <f t="shared" si="13"/>
        <v>91.189655172413794</v>
      </c>
      <c r="Q169" t="str">
        <f t="shared" si="14"/>
        <v>film &amp; video</v>
      </c>
      <c r="R169" t="str">
        <f t="shared" si="15"/>
        <v>documentary</v>
      </c>
      <c r="S169" s="13">
        <f t="shared" si="16"/>
        <v>41184.277986111112</v>
      </c>
      <c r="T169" s="13">
        <f t="shared" si="17"/>
        <v>41215.166666666664</v>
      </c>
    </row>
    <row r="170" spans="1:20" ht="48" x14ac:dyDescent="0.2">
      <c r="A170">
        <v>288</v>
      </c>
      <c r="B170" s="3" t="s">
        <v>289</v>
      </c>
      <c r="C170" s="3" t="s">
        <v>4398</v>
      </c>
      <c r="D170" s="9">
        <v>50000</v>
      </c>
      <c r="E170" s="9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8268</v>
      </c>
      <c r="O170" s="7">
        <f t="shared" si="12"/>
        <v>103.21061999999999</v>
      </c>
      <c r="P170" s="5">
        <f t="shared" si="13"/>
        <v>115.44812080536913</v>
      </c>
      <c r="Q170" t="str">
        <f t="shared" si="14"/>
        <v>film &amp; video</v>
      </c>
      <c r="R170" t="str">
        <f t="shared" si="15"/>
        <v>documentary</v>
      </c>
      <c r="S170" s="13">
        <f t="shared" si="16"/>
        <v>41051.168900462959</v>
      </c>
      <c r="T170" s="13">
        <f t="shared" si="17"/>
        <v>41086.168900462959</v>
      </c>
    </row>
    <row r="171" spans="1:20" ht="48" x14ac:dyDescent="0.2">
      <c r="A171">
        <v>289</v>
      </c>
      <c r="B171" s="3" t="s">
        <v>290</v>
      </c>
      <c r="C171" s="3" t="s">
        <v>4399</v>
      </c>
      <c r="D171" s="9">
        <v>15000</v>
      </c>
      <c r="E171" s="9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8268</v>
      </c>
      <c r="O171" s="7">
        <f t="shared" si="12"/>
        <v>104.82000000000001</v>
      </c>
      <c r="P171" s="5">
        <f t="shared" si="13"/>
        <v>67.771551724137936</v>
      </c>
      <c r="Q171" t="str">
        <f t="shared" si="14"/>
        <v>film &amp; video</v>
      </c>
      <c r="R171" t="str">
        <f t="shared" si="15"/>
        <v>documentary</v>
      </c>
      <c r="S171" s="13">
        <f t="shared" si="16"/>
        <v>41550.456412037034</v>
      </c>
      <c r="T171" s="13">
        <f t="shared" si="17"/>
        <v>41580.456412037034</v>
      </c>
    </row>
    <row r="172" spans="1:20" ht="32" x14ac:dyDescent="0.2">
      <c r="A172">
        <v>290</v>
      </c>
      <c r="B172" s="3" t="s">
        <v>291</v>
      </c>
      <c r="C172" s="3" t="s">
        <v>4400</v>
      </c>
      <c r="D172" s="9">
        <v>4500</v>
      </c>
      <c r="E172" s="9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8268</v>
      </c>
      <c r="O172" s="7">
        <f t="shared" si="12"/>
        <v>106.68444444444445</v>
      </c>
      <c r="P172" s="5">
        <f t="shared" si="13"/>
        <v>28.576190476190476</v>
      </c>
      <c r="Q172" t="str">
        <f t="shared" si="14"/>
        <v>film &amp; video</v>
      </c>
      <c r="R172" t="str">
        <f t="shared" si="15"/>
        <v>documentary</v>
      </c>
      <c r="S172" s="13">
        <f t="shared" si="16"/>
        <v>40526.36917824074</v>
      </c>
      <c r="T172" s="13">
        <f t="shared" si="17"/>
        <v>40576.332638888889</v>
      </c>
    </row>
    <row r="173" spans="1:20" ht="48" x14ac:dyDescent="0.2">
      <c r="A173">
        <v>291</v>
      </c>
      <c r="B173" s="3" t="s">
        <v>292</v>
      </c>
      <c r="C173" s="3" t="s">
        <v>4401</v>
      </c>
      <c r="D173" s="9">
        <v>5000</v>
      </c>
      <c r="E173" s="9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8268</v>
      </c>
      <c r="O173" s="7">
        <f t="shared" si="12"/>
        <v>120.02</v>
      </c>
      <c r="P173" s="5">
        <f t="shared" si="13"/>
        <v>46.8828125</v>
      </c>
      <c r="Q173" t="str">
        <f t="shared" si="14"/>
        <v>film &amp; video</v>
      </c>
      <c r="R173" t="str">
        <f t="shared" si="15"/>
        <v>documentary</v>
      </c>
      <c r="S173" s="13">
        <f t="shared" si="16"/>
        <v>41376.769050925926</v>
      </c>
      <c r="T173" s="13">
        <f t="shared" si="17"/>
        <v>41395.000694444447</v>
      </c>
    </row>
    <row r="174" spans="1:20" ht="48" x14ac:dyDescent="0.2">
      <c r="A174">
        <v>292</v>
      </c>
      <c r="B174" s="3" t="s">
        <v>293</v>
      </c>
      <c r="C174" s="3" t="s">
        <v>4402</v>
      </c>
      <c r="D174" s="9">
        <v>75000</v>
      </c>
      <c r="E174" s="9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8268</v>
      </c>
      <c r="O174" s="7">
        <f t="shared" si="12"/>
        <v>101.50693333333334</v>
      </c>
      <c r="P174" s="5">
        <f t="shared" si="13"/>
        <v>154.42231237322514</v>
      </c>
      <c r="Q174" t="str">
        <f t="shared" si="14"/>
        <v>film &amp; video</v>
      </c>
      <c r="R174" t="str">
        <f t="shared" si="15"/>
        <v>documentary</v>
      </c>
      <c r="S174" s="13">
        <f t="shared" si="16"/>
        <v>40812.803229166668</v>
      </c>
      <c r="T174" s="13">
        <f t="shared" si="17"/>
        <v>40845.165972222225</v>
      </c>
    </row>
    <row r="175" spans="1:20" ht="48" x14ac:dyDescent="0.2">
      <c r="A175">
        <v>293</v>
      </c>
      <c r="B175" s="3" t="s">
        <v>294</v>
      </c>
      <c r="C175" s="3" t="s">
        <v>4403</v>
      </c>
      <c r="D175" s="9">
        <v>26000</v>
      </c>
      <c r="E175" s="9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8268</v>
      </c>
      <c r="O175" s="7">
        <f t="shared" si="12"/>
        <v>101.38461538461539</v>
      </c>
      <c r="P175" s="5">
        <f t="shared" si="13"/>
        <v>201.22137404580153</v>
      </c>
      <c r="Q175" t="str">
        <f t="shared" si="14"/>
        <v>film &amp; video</v>
      </c>
      <c r="R175" t="str">
        <f t="shared" si="15"/>
        <v>documentary</v>
      </c>
      <c r="S175" s="13">
        <f t="shared" si="16"/>
        <v>41719.667986111112</v>
      </c>
      <c r="T175" s="13">
        <f t="shared" si="17"/>
        <v>41749.667986111112</v>
      </c>
    </row>
    <row r="176" spans="1:20" ht="48" x14ac:dyDescent="0.2">
      <c r="A176">
        <v>294</v>
      </c>
      <c r="B176" s="3" t="s">
        <v>295</v>
      </c>
      <c r="C176" s="3" t="s">
        <v>4404</v>
      </c>
      <c r="D176" s="9">
        <v>5000</v>
      </c>
      <c r="E176" s="9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8268</v>
      </c>
      <c r="O176" s="7">
        <f t="shared" si="12"/>
        <v>100</v>
      </c>
      <c r="P176" s="5">
        <f t="shared" si="13"/>
        <v>100</v>
      </c>
      <c r="Q176" t="str">
        <f t="shared" si="14"/>
        <v>film &amp; video</v>
      </c>
      <c r="R176" t="str">
        <f t="shared" si="15"/>
        <v>documentary</v>
      </c>
      <c r="S176" s="13">
        <f t="shared" si="16"/>
        <v>40343.084421296298</v>
      </c>
      <c r="T176" s="13">
        <f t="shared" si="17"/>
        <v>40378.666666666664</v>
      </c>
    </row>
    <row r="177" spans="1:20" ht="48" x14ac:dyDescent="0.2">
      <c r="A177">
        <v>295</v>
      </c>
      <c r="B177" s="3" t="s">
        <v>296</v>
      </c>
      <c r="C177" s="3" t="s">
        <v>4405</v>
      </c>
      <c r="D177" s="9">
        <v>50000</v>
      </c>
      <c r="E177" s="9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8268</v>
      </c>
      <c r="O177" s="7">
        <f t="shared" si="12"/>
        <v>133.10911999999999</v>
      </c>
      <c r="P177" s="5">
        <f t="shared" si="13"/>
        <v>100.08204511278196</v>
      </c>
      <c r="Q177" t="str">
        <f t="shared" si="14"/>
        <v>film &amp; video</v>
      </c>
      <c r="R177" t="str">
        <f t="shared" si="15"/>
        <v>documentary</v>
      </c>
      <c r="S177" s="13">
        <f t="shared" si="16"/>
        <v>41519.004733796297</v>
      </c>
      <c r="T177" s="13">
        <f t="shared" si="17"/>
        <v>41579</v>
      </c>
    </row>
    <row r="178" spans="1:20" ht="48" x14ac:dyDescent="0.2">
      <c r="A178">
        <v>296</v>
      </c>
      <c r="B178" s="3" t="s">
        <v>297</v>
      </c>
      <c r="C178" s="3" t="s">
        <v>4406</v>
      </c>
      <c r="D178" s="9">
        <v>25000</v>
      </c>
      <c r="E178" s="9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8268</v>
      </c>
      <c r="O178" s="7">
        <f t="shared" si="12"/>
        <v>118.72620000000001</v>
      </c>
      <c r="P178" s="5">
        <f t="shared" si="13"/>
        <v>230.08953488372092</v>
      </c>
      <c r="Q178" t="str">
        <f t="shared" si="14"/>
        <v>film &amp; video</v>
      </c>
      <c r="R178" t="str">
        <f t="shared" si="15"/>
        <v>documentary</v>
      </c>
      <c r="S178" s="13">
        <f t="shared" si="16"/>
        <v>41134.475497685184</v>
      </c>
      <c r="T178" s="13">
        <f t="shared" si="17"/>
        <v>41159.475497685184</v>
      </c>
    </row>
    <row r="179" spans="1:20" ht="48" x14ac:dyDescent="0.2">
      <c r="A179">
        <v>297</v>
      </c>
      <c r="B179" s="3" t="s">
        <v>298</v>
      </c>
      <c r="C179" s="3" t="s">
        <v>4407</v>
      </c>
      <c r="D179" s="9">
        <v>20000</v>
      </c>
      <c r="E179" s="9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8268</v>
      </c>
      <c r="O179" s="7">
        <f t="shared" si="12"/>
        <v>100.64</v>
      </c>
      <c r="P179" s="5">
        <f t="shared" si="13"/>
        <v>141.74647887323943</v>
      </c>
      <c r="Q179" t="str">
        <f t="shared" si="14"/>
        <v>film &amp; video</v>
      </c>
      <c r="R179" t="str">
        <f t="shared" si="15"/>
        <v>documentary</v>
      </c>
      <c r="S179" s="13">
        <f t="shared" si="16"/>
        <v>42089.72802083334</v>
      </c>
      <c r="T179" s="13">
        <f t="shared" si="17"/>
        <v>42125.165972222225</v>
      </c>
    </row>
    <row r="180" spans="1:20" ht="32" x14ac:dyDescent="0.2">
      <c r="A180">
        <v>298</v>
      </c>
      <c r="B180" s="3" t="s">
        <v>299</v>
      </c>
      <c r="C180" s="3" t="s">
        <v>4408</v>
      </c>
      <c r="D180" s="9">
        <v>126000</v>
      </c>
      <c r="E180" s="9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8268</v>
      </c>
      <c r="O180" s="7">
        <f t="shared" si="12"/>
        <v>108.93241269841269</v>
      </c>
      <c r="P180" s="5">
        <f t="shared" si="13"/>
        <v>56.344351395730705</v>
      </c>
      <c r="Q180" t="str">
        <f t="shared" si="14"/>
        <v>film &amp; video</v>
      </c>
      <c r="R180" t="str">
        <f t="shared" si="15"/>
        <v>documentary</v>
      </c>
      <c r="S180" s="13">
        <f t="shared" si="16"/>
        <v>41709.463518518518</v>
      </c>
      <c r="T180" s="13">
        <f t="shared" si="17"/>
        <v>41768.875</v>
      </c>
    </row>
    <row r="181" spans="1:20" ht="48" x14ac:dyDescent="0.2">
      <c r="A181">
        <v>299</v>
      </c>
      <c r="B181" s="3" t="s">
        <v>300</v>
      </c>
      <c r="C181" s="3" t="s">
        <v>4409</v>
      </c>
      <c r="D181" s="9">
        <v>10000</v>
      </c>
      <c r="E181" s="9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8268</v>
      </c>
      <c r="O181" s="7">
        <f t="shared" si="12"/>
        <v>178.95250000000001</v>
      </c>
      <c r="P181" s="5">
        <f t="shared" si="13"/>
        <v>73.341188524590166</v>
      </c>
      <c r="Q181" t="str">
        <f t="shared" si="14"/>
        <v>film &amp; video</v>
      </c>
      <c r="R181" t="str">
        <f t="shared" si="15"/>
        <v>documentary</v>
      </c>
      <c r="S181" s="13">
        <f t="shared" si="16"/>
        <v>40469.225231481483</v>
      </c>
      <c r="T181" s="13">
        <f t="shared" si="17"/>
        <v>40499.266898148147</v>
      </c>
    </row>
    <row r="182" spans="1:20" ht="48" x14ac:dyDescent="0.2">
      <c r="A182">
        <v>300</v>
      </c>
      <c r="B182" s="3" t="s">
        <v>301</v>
      </c>
      <c r="C182" s="3" t="s">
        <v>4410</v>
      </c>
      <c r="D182" s="9">
        <v>25000</v>
      </c>
      <c r="E182" s="9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8268</v>
      </c>
      <c r="O182" s="7">
        <f t="shared" si="12"/>
        <v>101.72264</v>
      </c>
      <c r="P182" s="5">
        <f t="shared" si="13"/>
        <v>85.337785234899329</v>
      </c>
      <c r="Q182" t="str">
        <f t="shared" si="14"/>
        <v>film &amp; video</v>
      </c>
      <c r="R182" t="str">
        <f t="shared" si="15"/>
        <v>documentary</v>
      </c>
      <c r="S182" s="13">
        <f t="shared" si="16"/>
        <v>40626.959930555553</v>
      </c>
      <c r="T182" s="13">
        <f t="shared" si="17"/>
        <v>40657.959930555553</v>
      </c>
    </row>
    <row r="183" spans="1:20" ht="48" x14ac:dyDescent="0.2">
      <c r="A183">
        <v>301</v>
      </c>
      <c r="B183" s="3" t="s">
        <v>302</v>
      </c>
      <c r="C183" s="3" t="s">
        <v>4411</v>
      </c>
      <c r="D183" s="9">
        <v>13000</v>
      </c>
      <c r="E183" s="9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8268</v>
      </c>
      <c r="O183" s="7">
        <f t="shared" si="12"/>
        <v>118.73499999999999</v>
      </c>
      <c r="P183" s="5">
        <f t="shared" si="13"/>
        <v>61.496215139442228</v>
      </c>
      <c r="Q183" t="str">
        <f t="shared" si="14"/>
        <v>film &amp; video</v>
      </c>
      <c r="R183" t="str">
        <f t="shared" si="15"/>
        <v>documentary</v>
      </c>
      <c r="S183" s="13">
        <f t="shared" si="16"/>
        <v>41312.737673611111</v>
      </c>
      <c r="T183" s="13">
        <f t="shared" si="17"/>
        <v>41352.696006944447</v>
      </c>
    </row>
    <row r="184" spans="1:20" ht="64" x14ac:dyDescent="0.2">
      <c r="A184">
        <v>302</v>
      </c>
      <c r="B184" s="3" t="s">
        <v>303</v>
      </c>
      <c r="C184" s="3" t="s">
        <v>4412</v>
      </c>
      <c r="D184" s="9">
        <v>10000</v>
      </c>
      <c r="E184" s="9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8268</v>
      </c>
      <c r="O184" s="7">
        <f t="shared" si="12"/>
        <v>100.46</v>
      </c>
      <c r="P184" s="5">
        <f t="shared" si="13"/>
        <v>93.018518518518519</v>
      </c>
      <c r="Q184" t="str">
        <f t="shared" si="14"/>
        <v>film &amp; video</v>
      </c>
      <c r="R184" t="str">
        <f t="shared" si="15"/>
        <v>documentary</v>
      </c>
      <c r="S184" s="13">
        <f t="shared" si="16"/>
        <v>40933.856921296298</v>
      </c>
      <c r="T184" s="13">
        <f t="shared" si="17"/>
        <v>40963.856921296298</v>
      </c>
    </row>
    <row r="185" spans="1:20" ht="48" x14ac:dyDescent="0.2">
      <c r="A185">
        <v>303</v>
      </c>
      <c r="B185" s="3" t="s">
        <v>304</v>
      </c>
      <c r="C185" s="3" t="s">
        <v>4413</v>
      </c>
      <c r="D185" s="9">
        <v>3000</v>
      </c>
      <c r="E185" s="9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8268</v>
      </c>
      <c r="O185" s="7">
        <f t="shared" si="12"/>
        <v>137.46666666666667</v>
      </c>
      <c r="P185" s="5">
        <f t="shared" si="13"/>
        <v>50.292682926829265</v>
      </c>
      <c r="Q185" t="str">
        <f t="shared" si="14"/>
        <v>film &amp; video</v>
      </c>
      <c r="R185" t="str">
        <f t="shared" si="15"/>
        <v>documentary</v>
      </c>
      <c r="S185" s="13">
        <f t="shared" si="16"/>
        <v>41032.071134259262</v>
      </c>
      <c r="T185" s="13">
        <f t="shared" si="17"/>
        <v>41062.071134259262</v>
      </c>
    </row>
    <row r="186" spans="1:20" ht="32" x14ac:dyDescent="0.2">
      <c r="A186">
        <v>304</v>
      </c>
      <c r="B186" s="3" t="s">
        <v>305</v>
      </c>
      <c r="C186" s="3" t="s">
        <v>4414</v>
      </c>
      <c r="D186" s="9">
        <v>3400</v>
      </c>
      <c r="E186" s="9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8268</v>
      </c>
      <c r="O186" s="7">
        <f t="shared" si="12"/>
        <v>231.64705882352939</v>
      </c>
      <c r="P186" s="5">
        <f t="shared" si="13"/>
        <v>106.43243243243244</v>
      </c>
      <c r="Q186" t="str">
        <f t="shared" si="14"/>
        <v>film &amp; video</v>
      </c>
      <c r="R186" t="str">
        <f t="shared" si="15"/>
        <v>documentary</v>
      </c>
      <c r="S186" s="13">
        <f t="shared" si="16"/>
        <v>41114.094872685186</v>
      </c>
      <c r="T186" s="13">
        <f t="shared" si="17"/>
        <v>41153.083333333336</v>
      </c>
    </row>
    <row r="187" spans="1:20" ht="32" x14ac:dyDescent="0.2">
      <c r="A187">
        <v>305</v>
      </c>
      <c r="B187" s="3" t="s">
        <v>306</v>
      </c>
      <c r="C187" s="3" t="s">
        <v>4415</v>
      </c>
      <c r="D187" s="9">
        <v>7500</v>
      </c>
      <c r="E187" s="9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8268</v>
      </c>
      <c r="O187" s="7">
        <f t="shared" si="12"/>
        <v>130.33333333333331</v>
      </c>
      <c r="P187" s="5">
        <f t="shared" si="13"/>
        <v>51.719576719576722</v>
      </c>
      <c r="Q187" t="str">
        <f t="shared" si="14"/>
        <v>film &amp; video</v>
      </c>
      <c r="R187" t="str">
        <f t="shared" si="15"/>
        <v>documentary</v>
      </c>
      <c r="S187" s="13">
        <f t="shared" si="16"/>
        <v>40948.630196759259</v>
      </c>
      <c r="T187" s="13">
        <f t="shared" si="17"/>
        <v>40978.630196759259</v>
      </c>
    </row>
    <row r="188" spans="1:20" ht="32" x14ac:dyDescent="0.2">
      <c r="A188">
        <v>306</v>
      </c>
      <c r="B188" s="3" t="s">
        <v>307</v>
      </c>
      <c r="C188" s="3" t="s">
        <v>4416</v>
      </c>
      <c r="D188" s="9">
        <v>1000</v>
      </c>
      <c r="E188" s="9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8268</v>
      </c>
      <c r="O188" s="7">
        <f t="shared" si="12"/>
        <v>292.89999999999998</v>
      </c>
      <c r="P188" s="5">
        <f t="shared" si="13"/>
        <v>36.612499999999997</v>
      </c>
      <c r="Q188" t="str">
        <f t="shared" si="14"/>
        <v>film &amp; video</v>
      </c>
      <c r="R188" t="str">
        <f t="shared" si="15"/>
        <v>documentary</v>
      </c>
      <c r="S188" s="13">
        <f t="shared" si="16"/>
        <v>41333.837187500001</v>
      </c>
      <c r="T188" s="13">
        <f t="shared" si="17"/>
        <v>41353.795520833337</v>
      </c>
    </row>
    <row r="189" spans="1:20" ht="16" x14ac:dyDescent="0.2">
      <c r="A189">
        <v>307</v>
      </c>
      <c r="B189" s="3" t="s">
        <v>308</v>
      </c>
      <c r="C189" s="3" t="s">
        <v>4417</v>
      </c>
      <c r="D189" s="9">
        <v>22000</v>
      </c>
      <c r="E189" s="9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8268</v>
      </c>
      <c r="O189" s="7">
        <f t="shared" si="12"/>
        <v>111.31818181818183</v>
      </c>
      <c r="P189" s="5">
        <f t="shared" si="13"/>
        <v>42.517361111111114</v>
      </c>
      <c r="Q189" t="str">
        <f t="shared" si="14"/>
        <v>film &amp; video</v>
      </c>
      <c r="R189" t="str">
        <f t="shared" si="15"/>
        <v>documentary</v>
      </c>
      <c r="S189" s="13">
        <f t="shared" si="16"/>
        <v>41282.944456018515</v>
      </c>
      <c r="T189" s="13">
        <f t="shared" si="17"/>
        <v>41312.944456018515</v>
      </c>
    </row>
    <row r="190" spans="1:20" ht="48" x14ac:dyDescent="0.2">
      <c r="A190">
        <v>308</v>
      </c>
      <c r="B190" s="3" t="s">
        <v>309</v>
      </c>
      <c r="C190" s="3" t="s">
        <v>4418</v>
      </c>
      <c r="D190" s="9">
        <v>12000</v>
      </c>
      <c r="E190" s="9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8268</v>
      </c>
      <c r="O190" s="7">
        <f t="shared" si="12"/>
        <v>105.56666666666668</v>
      </c>
      <c r="P190" s="5">
        <f t="shared" si="13"/>
        <v>62.712871287128714</v>
      </c>
      <c r="Q190" t="str">
        <f t="shared" si="14"/>
        <v>film &amp; video</v>
      </c>
      <c r="R190" t="str">
        <f t="shared" si="15"/>
        <v>documentary</v>
      </c>
      <c r="S190" s="13">
        <f t="shared" si="16"/>
        <v>40567.694560185184</v>
      </c>
      <c r="T190" s="13">
        <f t="shared" si="17"/>
        <v>40612.694560185184</v>
      </c>
    </row>
    <row r="191" spans="1:20" ht="48" x14ac:dyDescent="0.2">
      <c r="A191">
        <v>309</v>
      </c>
      <c r="B191" s="3" t="s">
        <v>310</v>
      </c>
      <c r="C191" s="3" t="s">
        <v>4419</v>
      </c>
      <c r="D191" s="9">
        <v>18000</v>
      </c>
      <c r="E191" s="9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8268</v>
      </c>
      <c r="O191" s="7">
        <f t="shared" si="12"/>
        <v>118.94444444444446</v>
      </c>
      <c r="P191" s="5">
        <f t="shared" si="13"/>
        <v>89.957983193277315</v>
      </c>
      <c r="Q191" t="str">
        <f t="shared" si="14"/>
        <v>film &amp; video</v>
      </c>
      <c r="R191" t="str">
        <f t="shared" si="15"/>
        <v>documentary</v>
      </c>
      <c r="S191" s="13">
        <f t="shared" si="16"/>
        <v>41134.751550925925</v>
      </c>
      <c r="T191" s="13">
        <f t="shared" si="17"/>
        <v>41155.751550925925</v>
      </c>
    </row>
    <row r="192" spans="1:20" ht="48" x14ac:dyDescent="0.2">
      <c r="A192">
        <v>310</v>
      </c>
      <c r="B192" s="3" t="s">
        <v>311</v>
      </c>
      <c r="C192" s="3" t="s">
        <v>4420</v>
      </c>
      <c r="D192" s="9">
        <v>1000</v>
      </c>
      <c r="E192" s="9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8268</v>
      </c>
      <c r="O192" s="7">
        <f t="shared" si="12"/>
        <v>104.129</v>
      </c>
      <c r="P192" s="5">
        <f t="shared" si="13"/>
        <v>28.924722222222222</v>
      </c>
      <c r="Q192" t="str">
        <f t="shared" si="14"/>
        <v>film &amp; video</v>
      </c>
      <c r="R192" t="str">
        <f t="shared" si="15"/>
        <v>documentary</v>
      </c>
      <c r="S192" s="13">
        <f t="shared" si="16"/>
        <v>40821.183136574073</v>
      </c>
      <c r="T192" s="13">
        <f t="shared" si="17"/>
        <v>40836.083333333336</v>
      </c>
    </row>
    <row r="193" spans="1:20" ht="48" x14ac:dyDescent="0.2">
      <c r="A193">
        <v>311</v>
      </c>
      <c r="B193" s="3" t="s">
        <v>312</v>
      </c>
      <c r="C193" s="3" t="s">
        <v>4421</v>
      </c>
      <c r="D193" s="9">
        <v>20000</v>
      </c>
      <c r="E193" s="9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8268</v>
      </c>
      <c r="O193" s="7">
        <f t="shared" si="12"/>
        <v>104.10165000000001</v>
      </c>
      <c r="P193" s="5">
        <f t="shared" si="13"/>
        <v>138.8022</v>
      </c>
      <c r="Q193" t="str">
        <f t="shared" si="14"/>
        <v>film &amp; video</v>
      </c>
      <c r="R193" t="str">
        <f t="shared" si="15"/>
        <v>documentary</v>
      </c>
      <c r="S193" s="13">
        <f t="shared" si="16"/>
        <v>40868.219814814816</v>
      </c>
      <c r="T193" s="13">
        <f t="shared" si="17"/>
        <v>40909.332638888889</v>
      </c>
    </row>
    <row r="194" spans="1:20" ht="48" x14ac:dyDescent="0.2">
      <c r="A194">
        <v>312</v>
      </c>
      <c r="B194" s="3" t="s">
        <v>313</v>
      </c>
      <c r="C194" s="3" t="s">
        <v>4422</v>
      </c>
      <c r="D194" s="9">
        <v>8000</v>
      </c>
      <c r="E194" s="9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8268</v>
      </c>
      <c r="O194" s="7">
        <f t="shared" ref="O194:O257" si="18">(E194/D194)*100</f>
        <v>111.87499999999999</v>
      </c>
      <c r="P194" s="5">
        <f t="shared" ref="P194:P257" si="19">IFERROR(E194/L194,0)</f>
        <v>61.301369863013697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documentary</v>
      </c>
      <c r="S194" s="13">
        <f t="shared" ref="S194:S257" si="22">(((J194/60)/60)/24)+DATE(1970,1,1)</f>
        <v>41348.877685185187</v>
      </c>
      <c r="T194" s="13">
        <f t="shared" ref="T194:T257" si="23">(((I194/60)/60)/24)+DATE(1970,1,1)</f>
        <v>41378.877685185187</v>
      </c>
    </row>
    <row r="195" spans="1:20" ht="48" x14ac:dyDescent="0.2">
      <c r="A195">
        <v>313</v>
      </c>
      <c r="B195" s="3" t="s">
        <v>314</v>
      </c>
      <c r="C195" s="3" t="s">
        <v>4423</v>
      </c>
      <c r="D195" s="9">
        <v>17000</v>
      </c>
      <c r="E195" s="9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8268</v>
      </c>
      <c r="O195" s="7">
        <f t="shared" si="18"/>
        <v>104.73529411764706</v>
      </c>
      <c r="P195" s="5">
        <f t="shared" si="19"/>
        <v>80.202702702702709</v>
      </c>
      <c r="Q195" t="str">
        <f t="shared" si="20"/>
        <v>film &amp; video</v>
      </c>
      <c r="R195" t="str">
        <f t="shared" si="21"/>
        <v>documentary</v>
      </c>
      <c r="S195" s="13">
        <f t="shared" si="22"/>
        <v>40357.227939814817</v>
      </c>
      <c r="T195" s="13">
        <f t="shared" si="23"/>
        <v>40401.665972222225</v>
      </c>
    </row>
    <row r="196" spans="1:20" ht="48" x14ac:dyDescent="0.2">
      <c r="A196">
        <v>314</v>
      </c>
      <c r="B196" s="3" t="s">
        <v>315</v>
      </c>
      <c r="C196" s="3" t="s">
        <v>4424</v>
      </c>
      <c r="D196" s="9">
        <v>1000</v>
      </c>
      <c r="E196" s="9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8268</v>
      </c>
      <c r="O196" s="7">
        <f t="shared" si="18"/>
        <v>385.15000000000003</v>
      </c>
      <c r="P196" s="5">
        <f t="shared" si="19"/>
        <v>32.095833333333331</v>
      </c>
      <c r="Q196" t="str">
        <f t="shared" si="20"/>
        <v>film &amp; video</v>
      </c>
      <c r="R196" t="str">
        <f t="shared" si="21"/>
        <v>documentary</v>
      </c>
      <c r="S196" s="13">
        <f t="shared" si="22"/>
        <v>41304.833194444444</v>
      </c>
      <c r="T196" s="13">
        <f t="shared" si="23"/>
        <v>41334.833194444444</v>
      </c>
    </row>
    <row r="197" spans="1:20" ht="48" x14ac:dyDescent="0.2">
      <c r="A197">
        <v>315</v>
      </c>
      <c r="B197" s="3" t="s">
        <v>316</v>
      </c>
      <c r="C197" s="3" t="s">
        <v>4425</v>
      </c>
      <c r="D197" s="9">
        <v>25000</v>
      </c>
      <c r="E197" s="9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8268</v>
      </c>
      <c r="O197" s="7">
        <f t="shared" si="18"/>
        <v>101.248</v>
      </c>
      <c r="P197" s="5">
        <f t="shared" si="19"/>
        <v>200.88888888888889</v>
      </c>
      <c r="Q197" t="str">
        <f t="shared" si="20"/>
        <v>film &amp; video</v>
      </c>
      <c r="R197" t="str">
        <f t="shared" si="21"/>
        <v>documentary</v>
      </c>
      <c r="S197" s="13">
        <f t="shared" si="22"/>
        <v>41113.77238425926</v>
      </c>
      <c r="T197" s="13">
        <f t="shared" si="23"/>
        <v>41143.77238425926</v>
      </c>
    </row>
    <row r="198" spans="1:20" ht="32" x14ac:dyDescent="0.2">
      <c r="A198">
        <v>316</v>
      </c>
      <c r="B198" s="3" t="s">
        <v>317</v>
      </c>
      <c r="C198" s="3" t="s">
        <v>4426</v>
      </c>
      <c r="D198" s="9">
        <v>15000</v>
      </c>
      <c r="E198" s="9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8268</v>
      </c>
      <c r="O198" s="7">
        <f t="shared" si="18"/>
        <v>113.77333333333333</v>
      </c>
      <c r="P198" s="5">
        <f t="shared" si="19"/>
        <v>108.01265822784811</v>
      </c>
      <c r="Q198" t="str">
        <f t="shared" si="20"/>
        <v>film &amp; video</v>
      </c>
      <c r="R198" t="str">
        <f t="shared" si="21"/>
        <v>documentary</v>
      </c>
      <c r="S198" s="13">
        <f t="shared" si="22"/>
        <v>41950.923576388886</v>
      </c>
      <c r="T198" s="13">
        <f t="shared" si="23"/>
        <v>41984.207638888889</v>
      </c>
    </row>
    <row r="199" spans="1:20" ht="32" x14ac:dyDescent="0.2">
      <c r="A199">
        <v>317</v>
      </c>
      <c r="B199" s="3" t="s">
        <v>318</v>
      </c>
      <c r="C199" s="3" t="s">
        <v>4427</v>
      </c>
      <c r="D199" s="9">
        <v>30000</v>
      </c>
      <c r="E199" s="9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8268</v>
      </c>
      <c r="O199" s="7">
        <f t="shared" si="18"/>
        <v>100.80333333333333</v>
      </c>
      <c r="P199" s="5">
        <f t="shared" si="19"/>
        <v>95.699367088607602</v>
      </c>
      <c r="Q199" t="str">
        <f t="shared" si="20"/>
        <v>film &amp; video</v>
      </c>
      <c r="R199" t="str">
        <f t="shared" si="21"/>
        <v>documentary</v>
      </c>
      <c r="S199" s="13">
        <f t="shared" si="22"/>
        <v>41589.676886574074</v>
      </c>
      <c r="T199" s="13">
        <f t="shared" si="23"/>
        <v>41619.676886574074</v>
      </c>
    </row>
    <row r="200" spans="1:20" ht="48" x14ac:dyDescent="0.2">
      <c r="A200">
        <v>318</v>
      </c>
      <c r="B200" s="3" t="s">
        <v>319</v>
      </c>
      <c r="C200" s="3" t="s">
        <v>4428</v>
      </c>
      <c r="D200" s="9">
        <v>5000</v>
      </c>
      <c r="E200" s="9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8268</v>
      </c>
      <c r="O200" s="7">
        <f t="shared" si="18"/>
        <v>283.32</v>
      </c>
      <c r="P200" s="5">
        <f t="shared" si="19"/>
        <v>49.880281690140848</v>
      </c>
      <c r="Q200" t="str">
        <f t="shared" si="20"/>
        <v>film &amp; video</v>
      </c>
      <c r="R200" t="str">
        <f t="shared" si="21"/>
        <v>documentary</v>
      </c>
      <c r="S200" s="13">
        <f t="shared" si="22"/>
        <v>41330.038784722223</v>
      </c>
      <c r="T200" s="13">
        <f t="shared" si="23"/>
        <v>41359.997118055559</v>
      </c>
    </row>
    <row r="201" spans="1:20" ht="64" x14ac:dyDescent="0.2">
      <c r="A201">
        <v>319</v>
      </c>
      <c r="B201" s="3" t="s">
        <v>320</v>
      </c>
      <c r="C201" s="3" t="s">
        <v>4429</v>
      </c>
      <c r="D201" s="9">
        <v>5000</v>
      </c>
      <c r="E201" s="9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8268</v>
      </c>
      <c r="O201" s="7">
        <f t="shared" si="18"/>
        <v>112.68</v>
      </c>
      <c r="P201" s="5">
        <f t="shared" si="19"/>
        <v>110.47058823529412</v>
      </c>
      <c r="Q201" t="str">
        <f t="shared" si="20"/>
        <v>film &amp; video</v>
      </c>
      <c r="R201" t="str">
        <f t="shared" si="21"/>
        <v>documentary</v>
      </c>
      <c r="S201" s="13">
        <f t="shared" si="22"/>
        <v>40123.83829861111</v>
      </c>
      <c r="T201" s="13">
        <f t="shared" si="23"/>
        <v>40211.332638888889</v>
      </c>
    </row>
    <row r="202" spans="1:20" ht="48" x14ac:dyDescent="0.2">
      <c r="A202">
        <v>320</v>
      </c>
      <c r="B202" s="3" t="s">
        <v>321</v>
      </c>
      <c r="C202" s="3" t="s">
        <v>4430</v>
      </c>
      <c r="D202" s="9">
        <v>20000</v>
      </c>
      <c r="E202" s="9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8268</v>
      </c>
      <c r="O202" s="7">
        <f t="shared" si="18"/>
        <v>106.58000000000001</v>
      </c>
      <c r="P202" s="5">
        <f t="shared" si="19"/>
        <v>134.91139240506328</v>
      </c>
      <c r="Q202" t="str">
        <f t="shared" si="20"/>
        <v>film &amp; video</v>
      </c>
      <c r="R202" t="str">
        <f t="shared" si="21"/>
        <v>documentary</v>
      </c>
      <c r="S202" s="13">
        <f t="shared" si="22"/>
        <v>42331.551307870366</v>
      </c>
      <c r="T202" s="13">
        <f t="shared" si="23"/>
        <v>42360.958333333328</v>
      </c>
    </row>
    <row r="203" spans="1:20" ht="48" x14ac:dyDescent="0.2">
      <c r="A203">
        <v>321</v>
      </c>
      <c r="B203" s="3" t="s">
        <v>322</v>
      </c>
      <c r="C203" s="3" t="s">
        <v>4431</v>
      </c>
      <c r="D203" s="9">
        <v>35000</v>
      </c>
      <c r="E203" s="9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8268</v>
      </c>
      <c r="O203" s="7">
        <f t="shared" si="18"/>
        <v>102.66285714285715</v>
      </c>
      <c r="P203" s="5">
        <f t="shared" si="19"/>
        <v>106.62314540059347</v>
      </c>
      <c r="Q203" t="str">
        <f t="shared" si="20"/>
        <v>film &amp; video</v>
      </c>
      <c r="R203" t="str">
        <f t="shared" si="21"/>
        <v>documentary</v>
      </c>
      <c r="S203" s="13">
        <f t="shared" si="22"/>
        <v>42647.446597222224</v>
      </c>
      <c r="T203" s="13">
        <f t="shared" si="23"/>
        <v>42682.488263888896</v>
      </c>
    </row>
    <row r="204" spans="1:20" ht="48" x14ac:dyDescent="0.2">
      <c r="A204">
        <v>322</v>
      </c>
      <c r="B204" s="3" t="s">
        <v>323</v>
      </c>
      <c r="C204" s="3" t="s">
        <v>4432</v>
      </c>
      <c r="D204" s="9">
        <v>25000</v>
      </c>
      <c r="E204" s="9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8268</v>
      </c>
      <c r="O204" s="7">
        <f t="shared" si="18"/>
        <v>107.91200000000001</v>
      </c>
      <c r="P204" s="5">
        <f t="shared" si="19"/>
        <v>145.04301075268816</v>
      </c>
      <c r="Q204" t="str">
        <f t="shared" si="20"/>
        <v>film &amp; video</v>
      </c>
      <c r="R204" t="str">
        <f t="shared" si="21"/>
        <v>documentary</v>
      </c>
      <c r="S204" s="13">
        <f t="shared" si="22"/>
        <v>42473.57</v>
      </c>
      <c r="T204" s="13">
        <f t="shared" si="23"/>
        <v>42503.57</v>
      </c>
    </row>
    <row r="205" spans="1:20" ht="48" x14ac:dyDescent="0.2">
      <c r="A205">
        <v>323</v>
      </c>
      <c r="B205" s="3" t="s">
        <v>324</v>
      </c>
      <c r="C205" s="3" t="s">
        <v>4433</v>
      </c>
      <c r="D205" s="9">
        <v>5400</v>
      </c>
      <c r="E205" s="9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8268</v>
      </c>
      <c r="O205" s="7">
        <f t="shared" si="18"/>
        <v>123.07407407407408</v>
      </c>
      <c r="P205" s="5">
        <f t="shared" si="19"/>
        <v>114.58620689655173</v>
      </c>
      <c r="Q205" t="str">
        <f t="shared" si="20"/>
        <v>film &amp; video</v>
      </c>
      <c r="R205" t="str">
        <f t="shared" si="21"/>
        <v>documentary</v>
      </c>
      <c r="S205" s="13">
        <f t="shared" si="22"/>
        <v>42697.32136574074</v>
      </c>
      <c r="T205" s="13">
        <f t="shared" si="23"/>
        <v>42725.332638888889</v>
      </c>
    </row>
    <row r="206" spans="1:20" ht="48" x14ac:dyDescent="0.2">
      <c r="A206">
        <v>324</v>
      </c>
      <c r="B206" s="3" t="s">
        <v>325</v>
      </c>
      <c r="C206" s="3" t="s">
        <v>4434</v>
      </c>
      <c r="D206" s="9">
        <v>8500</v>
      </c>
      <c r="E206" s="9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8268</v>
      </c>
      <c r="O206" s="7">
        <f t="shared" si="18"/>
        <v>101.6</v>
      </c>
      <c r="P206" s="5">
        <f t="shared" si="19"/>
        <v>105.3170731707317</v>
      </c>
      <c r="Q206" t="str">
        <f t="shared" si="20"/>
        <v>film &amp; video</v>
      </c>
      <c r="R206" t="str">
        <f t="shared" si="21"/>
        <v>documentary</v>
      </c>
      <c r="S206" s="13">
        <f t="shared" si="22"/>
        <v>42184.626250000001</v>
      </c>
      <c r="T206" s="13">
        <f t="shared" si="23"/>
        <v>42217.626250000001</v>
      </c>
    </row>
    <row r="207" spans="1:20" ht="48" x14ac:dyDescent="0.2">
      <c r="A207">
        <v>325</v>
      </c>
      <c r="B207" s="3" t="s">
        <v>326</v>
      </c>
      <c r="C207" s="3" t="s">
        <v>4435</v>
      </c>
      <c r="D207" s="9">
        <v>50000</v>
      </c>
      <c r="E207" s="9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8268</v>
      </c>
      <c r="O207" s="7">
        <f t="shared" si="18"/>
        <v>104.396</v>
      </c>
      <c r="P207" s="5">
        <f t="shared" si="19"/>
        <v>70.921195652173907</v>
      </c>
      <c r="Q207" t="str">
        <f t="shared" si="20"/>
        <v>film &amp; video</v>
      </c>
      <c r="R207" t="str">
        <f t="shared" si="21"/>
        <v>documentary</v>
      </c>
      <c r="S207" s="13">
        <f t="shared" si="22"/>
        <v>42689.187881944439</v>
      </c>
      <c r="T207" s="13">
        <f t="shared" si="23"/>
        <v>42724.187881944439</v>
      </c>
    </row>
    <row r="208" spans="1:20" ht="48" x14ac:dyDescent="0.2">
      <c r="A208">
        <v>326</v>
      </c>
      <c r="B208" s="3" t="s">
        <v>327</v>
      </c>
      <c r="C208" s="3" t="s">
        <v>4436</v>
      </c>
      <c r="D208" s="9">
        <v>150000</v>
      </c>
      <c r="E208" s="9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8268</v>
      </c>
      <c r="O208" s="7">
        <f t="shared" si="18"/>
        <v>112.92973333333333</v>
      </c>
      <c r="P208" s="5">
        <f t="shared" si="19"/>
        <v>147.17167680278018</v>
      </c>
      <c r="Q208" t="str">
        <f t="shared" si="20"/>
        <v>film &amp; video</v>
      </c>
      <c r="R208" t="str">
        <f t="shared" si="21"/>
        <v>documentary</v>
      </c>
      <c r="S208" s="13">
        <f t="shared" si="22"/>
        <v>42775.314884259264</v>
      </c>
      <c r="T208" s="13">
        <f t="shared" si="23"/>
        <v>42808.956250000003</v>
      </c>
    </row>
    <row r="209" spans="1:20" ht="48" x14ac:dyDescent="0.2">
      <c r="A209">
        <v>327</v>
      </c>
      <c r="B209" s="3" t="s">
        <v>328</v>
      </c>
      <c r="C209" s="3" t="s">
        <v>4437</v>
      </c>
      <c r="D209" s="9">
        <v>4000</v>
      </c>
      <c r="E209" s="9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8268</v>
      </c>
      <c r="O209" s="7">
        <f t="shared" si="18"/>
        <v>136.4</v>
      </c>
      <c r="P209" s="5">
        <f t="shared" si="19"/>
        <v>160.47058823529412</v>
      </c>
      <c r="Q209" t="str">
        <f t="shared" si="20"/>
        <v>film &amp; video</v>
      </c>
      <c r="R209" t="str">
        <f t="shared" si="21"/>
        <v>documentary</v>
      </c>
      <c r="S209" s="13">
        <f t="shared" si="22"/>
        <v>42058.235289351855</v>
      </c>
      <c r="T209" s="13">
        <f t="shared" si="23"/>
        <v>42085.333333333328</v>
      </c>
    </row>
    <row r="210" spans="1:20" ht="48" x14ac:dyDescent="0.2">
      <c r="A210">
        <v>328</v>
      </c>
      <c r="B210" s="3" t="s">
        <v>329</v>
      </c>
      <c r="C210" s="3" t="s">
        <v>4438</v>
      </c>
      <c r="D210" s="9">
        <v>75000</v>
      </c>
      <c r="E210" s="9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8268</v>
      </c>
      <c r="O210" s="7">
        <f t="shared" si="18"/>
        <v>103.61439999999999</v>
      </c>
      <c r="P210" s="5">
        <f t="shared" si="19"/>
        <v>156.04578313253012</v>
      </c>
      <c r="Q210" t="str">
        <f t="shared" si="20"/>
        <v>film &amp; video</v>
      </c>
      <c r="R210" t="str">
        <f t="shared" si="21"/>
        <v>documentary</v>
      </c>
      <c r="S210" s="13">
        <f t="shared" si="22"/>
        <v>42278.946620370371</v>
      </c>
      <c r="T210" s="13">
        <f t="shared" si="23"/>
        <v>42309.166666666672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 s="9">
        <v>10000</v>
      </c>
      <c r="E211" s="9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8268</v>
      </c>
      <c r="O211" s="7">
        <f t="shared" si="18"/>
        <v>105.5</v>
      </c>
      <c r="P211" s="5">
        <f t="shared" si="19"/>
        <v>63.17365269461078</v>
      </c>
      <c r="Q211" t="str">
        <f t="shared" si="20"/>
        <v>film &amp; video</v>
      </c>
      <c r="R211" t="str">
        <f t="shared" si="21"/>
        <v>documentary</v>
      </c>
      <c r="S211" s="13">
        <f t="shared" si="22"/>
        <v>42291.46674768519</v>
      </c>
      <c r="T211" s="13">
        <f t="shared" si="23"/>
        <v>42315.166666666672</v>
      </c>
    </row>
    <row r="212" spans="1:20" ht="48" x14ac:dyDescent="0.2">
      <c r="A212">
        <v>330</v>
      </c>
      <c r="B212" s="3" t="s">
        <v>331</v>
      </c>
      <c r="C212" s="3" t="s">
        <v>4440</v>
      </c>
      <c r="D212" s="9">
        <v>35000</v>
      </c>
      <c r="E212" s="9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8268</v>
      </c>
      <c r="O212" s="7">
        <f t="shared" si="18"/>
        <v>101.82857142857142</v>
      </c>
      <c r="P212" s="5">
        <f t="shared" si="19"/>
        <v>104.82352941176471</v>
      </c>
      <c r="Q212" t="str">
        <f t="shared" si="20"/>
        <v>film &amp; video</v>
      </c>
      <c r="R212" t="str">
        <f t="shared" si="21"/>
        <v>documentary</v>
      </c>
      <c r="S212" s="13">
        <f t="shared" si="22"/>
        <v>41379.515775462962</v>
      </c>
      <c r="T212" s="13">
        <f t="shared" si="23"/>
        <v>41411.165972222225</v>
      </c>
    </row>
    <row r="213" spans="1:20" ht="48" x14ac:dyDescent="0.2">
      <c r="A213">
        <v>331</v>
      </c>
      <c r="B213" s="3" t="s">
        <v>332</v>
      </c>
      <c r="C213" s="3" t="s">
        <v>4441</v>
      </c>
      <c r="D213" s="9">
        <v>40000</v>
      </c>
      <c r="E213" s="9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8268</v>
      </c>
      <c r="O213" s="7">
        <f t="shared" si="18"/>
        <v>106.60499999999999</v>
      </c>
      <c r="P213" s="5">
        <f t="shared" si="19"/>
        <v>97.356164383561648</v>
      </c>
      <c r="Q213" t="str">
        <f t="shared" si="20"/>
        <v>film &amp; video</v>
      </c>
      <c r="R213" t="str">
        <f t="shared" si="21"/>
        <v>documentary</v>
      </c>
      <c r="S213" s="13">
        <f t="shared" si="22"/>
        <v>42507.581412037034</v>
      </c>
      <c r="T213" s="13">
        <f t="shared" si="23"/>
        <v>42538.581412037034</v>
      </c>
    </row>
    <row r="214" spans="1:20" ht="48" x14ac:dyDescent="0.2">
      <c r="A214">
        <v>332</v>
      </c>
      <c r="B214" s="3" t="s">
        <v>333</v>
      </c>
      <c r="C214" s="3" t="s">
        <v>4442</v>
      </c>
      <c r="D214" s="9">
        <v>100000</v>
      </c>
      <c r="E214" s="9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8268</v>
      </c>
      <c r="O214" s="7">
        <f t="shared" si="18"/>
        <v>113.015</v>
      </c>
      <c r="P214" s="5">
        <f t="shared" si="19"/>
        <v>203.63063063063063</v>
      </c>
      <c r="Q214" t="str">
        <f t="shared" si="20"/>
        <v>film &amp; video</v>
      </c>
      <c r="R214" t="str">
        <f t="shared" si="21"/>
        <v>documentary</v>
      </c>
      <c r="S214" s="13">
        <f t="shared" si="22"/>
        <v>42263.680289351847</v>
      </c>
      <c r="T214" s="13">
        <f t="shared" si="23"/>
        <v>42305.333333333328</v>
      </c>
    </row>
    <row r="215" spans="1:20" ht="48" x14ac:dyDescent="0.2">
      <c r="A215">
        <v>333</v>
      </c>
      <c r="B215" s="3" t="s">
        <v>334</v>
      </c>
      <c r="C215" s="3" t="s">
        <v>4443</v>
      </c>
      <c r="D215" s="9">
        <v>40000</v>
      </c>
      <c r="E215" s="9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8268</v>
      </c>
      <c r="O215" s="7">
        <f t="shared" si="18"/>
        <v>125.22750000000001</v>
      </c>
      <c r="P215" s="5">
        <f t="shared" si="19"/>
        <v>188.31203007518798</v>
      </c>
      <c r="Q215" t="str">
        <f t="shared" si="20"/>
        <v>film &amp; video</v>
      </c>
      <c r="R215" t="str">
        <f t="shared" si="21"/>
        <v>documentary</v>
      </c>
      <c r="S215" s="13">
        <f t="shared" si="22"/>
        <v>42437.636469907404</v>
      </c>
      <c r="T215" s="13">
        <f t="shared" si="23"/>
        <v>42467.59480324074</v>
      </c>
    </row>
    <row r="216" spans="1:20" ht="48" x14ac:dyDescent="0.2">
      <c r="A216">
        <v>334</v>
      </c>
      <c r="B216" s="3" t="s">
        <v>335</v>
      </c>
      <c r="C216" s="3" t="s">
        <v>4444</v>
      </c>
      <c r="D216" s="9">
        <v>10000</v>
      </c>
      <c r="E216" s="9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8268</v>
      </c>
      <c r="O216" s="7">
        <f t="shared" si="18"/>
        <v>101.19</v>
      </c>
      <c r="P216" s="5">
        <f t="shared" si="19"/>
        <v>146.65217391304347</v>
      </c>
      <c r="Q216" t="str">
        <f t="shared" si="20"/>
        <v>film &amp; video</v>
      </c>
      <c r="R216" t="str">
        <f t="shared" si="21"/>
        <v>documentary</v>
      </c>
      <c r="S216" s="13">
        <f t="shared" si="22"/>
        <v>42101.682372685187</v>
      </c>
      <c r="T216" s="13">
        <f t="shared" si="23"/>
        <v>42139.791666666672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 s="9">
        <v>8500</v>
      </c>
      <c r="E217" s="9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8268</v>
      </c>
      <c r="O217" s="7">
        <f t="shared" si="18"/>
        <v>102.76470588235294</v>
      </c>
      <c r="P217" s="5">
        <f t="shared" si="19"/>
        <v>109.1875</v>
      </c>
      <c r="Q217" t="str">
        <f t="shared" si="20"/>
        <v>film &amp; video</v>
      </c>
      <c r="R217" t="str">
        <f t="shared" si="21"/>
        <v>documentary</v>
      </c>
      <c r="S217" s="13">
        <f t="shared" si="22"/>
        <v>42101.737442129626</v>
      </c>
      <c r="T217" s="13">
        <f t="shared" si="23"/>
        <v>42132.916666666672</v>
      </c>
    </row>
    <row r="218" spans="1:20" ht="48" x14ac:dyDescent="0.2">
      <c r="A218">
        <v>336</v>
      </c>
      <c r="B218" s="3" t="s">
        <v>337</v>
      </c>
      <c r="C218" s="3" t="s">
        <v>4446</v>
      </c>
      <c r="D218" s="9">
        <v>25000</v>
      </c>
      <c r="E218" s="9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8268</v>
      </c>
      <c r="O218" s="7">
        <f t="shared" si="18"/>
        <v>116.83911999999998</v>
      </c>
      <c r="P218" s="5">
        <f t="shared" si="19"/>
        <v>59.249046653144013</v>
      </c>
      <c r="Q218" t="str">
        <f t="shared" si="20"/>
        <v>film &amp; video</v>
      </c>
      <c r="R218" t="str">
        <f t="shared" si="21"/>
        <v>documentary</v>
      </c>
      <c r="S218" s="13">
        <f t="shared" si="22"/>
        <v>42291.596273148149</v>
      </c>
      <c r="T218" s="13">
        <f t="shared" si="23"/>
        <v>42321.637939814813</v>
      </c>
    </row>
    <row r="219" spans="1:20" ht="48" x14ac:dyDescent="0.2">
      <c r="A219">
        <v>337</v>
      </c>
      <c r="B219" s="3" t="s">
        <v>338</v>
      </c>
      <c r="C219" s="3" t="s">
        <v>4447</v>
      </c>
      <c r="D219" s="9">
        <v>3000</v>
      </c>
      <c r="E219" s="9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8268</v>
      </c>
      <c r="O219" s="7">
        <f t="shared" si="18"/>
        <v>101.16833333333335</v>
      </c>
      <c r="P219" s="5">
        <f t="shared" si="19"/>
        <v>97.904838709677421</v>
      </c>
      <c r="Q219" t="str">
        <f t="shared" si="20"/>
        <v>film &amp; video</v>
      </c>
      <c r="R219" t="str">
        <f t="shared" si="21"/>
        <v>documentary</v>
      </c>
      <c r="S219" s="13">
        <f t="shared" si="22"/>
        <v>42047.128564814819</v>
      </c>
      <c r="T219" s="13">
        <f t="shared" si="23"/>
        <v>42077.086898148147</v>
      </c>
    </row>
    <row r="220" spans="1:20" ht="48" x14ac:dyDescent="0.2">
      <c r="A220">
        <v>338</v>
      </c>
      <c r="B220" s="3" t="s">
        <v>339</v>
      </c>
      <c r="C220" s="3" t="s">
        <v>4448</v>
      </c>
      <c r="D220" s="9">
        <v>15000</v>
      </c>
      <c r="E220" s="9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8268</v>
      </c>
      <c r="O220" s="7">
        <f t="shared" si="18"/>
        <v>110.13360000000002</v>
      </c>
      <c r="P220" s="5">
        <f t="shared" si="19"/>
        <v>70.000169491525426</v>
      </c>
      <c r="Q220" t="str">
        <f t="shared" si="20"/>
        <v>film &amp; video</v>
      </c>
      <c r="R220" t="str">
        <f t="shared" si="21"/>
        <v>documentary</v>
      </c>
      <c r="S220" s="13">
        <f t="shared" si="22"/>
        <v>42559.755671296298</v>
      </c>
      <c r="T220" s="13">
        <f t="shared" si="23"/>
        <v>42616.041666666672</v>
      </c>
    </row>
    <row r="221" spans="1:20" ht="48" x14ac:dyDescent="0.2">
      <c r="A221">
        <v>339</v>
      </c>
      <c r="B221" s="3" t="s">
        <v>340</v>
      </c>
      <c r="C221" s="3" t="s">
        <v>4449</v>
      </c>
      <c r="D221" s="9">
        <v>6000</v>
      </c>
      <c r="E221" s="9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8268</v>
      </c>
      <c r="O221" s="7">
        <f t="shared" si="18"/>
        <v>108.08333333333333</v>
      </c>
      <c r="P221" s="5">
        <f t="shared" si="19"/>
        <v>72.865168539325836</v>
      </c>
      <c r="Q221" t="str">
        <f t="shared" si="20"/>
        <v>film &amp; video</v>
      </c>
      <c r="R221" t="str">
        <f t="shared" si="21"/>
        <v>documentary</v>
      </c>
      <c r="S221" s="13">
        <f t="shared" si="22"/>
        <v>42093.760046296295</v>
      </c>
      <c r="T221" s="13">
        <f t="shared" si="23"/>
        <v>42123.760046296295</v>
      </c>
    </row>
    <row r="222" spans="1:20" ht="48" x14ac:dyDescent="0.2">
      <c r="A222">
        <v>340</v>
      </c>
      <c r="B222" s="3" t="s">
        <v>341</v>
      </c>
      <c r="C222" s="3" t="s">
        <v>4450</v>
      </c>
      <c r="D222" s="9">
        <v>35000</v>
      </c>
      <c r="E222" s="9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8268</v>
      </c>
      <c r="O222" s="7">
        <f t="shared" si="18"/>
        <v>125.02285714285715</v>
      </c>
      <c r="P222" s="5">
        <f t="shared" si="19"/>
        <v>146.34782608695653</v>
      </c>
      <c r="Q222" t="str">
        <f t="shared" si="20"/>
        <v>film &amp; video</v>
      </c>
      <c r="R222" t="str">
        <f t="shared" si="21"/>
        <v>documentary</v>
      </c>
      <c r="S222" s="13">
        <f t="shared" si="22"/>
        <v>42772.669062500005</v>
      </c>
      <c r="T222" s="13">
        <f t="shared" si="23"/>
        <v>42802.875</v>
      </c>
    </row>
    <row r="223" spans="1:20" ht="48" x14ac:dyDescent="0.2">
      <c r="A223">
        <v>341</v>
      </c>
      <c r="B223" s="3" t="s">
        <v>342</v>
      </c>
      <c r="C223" s="3" t="s">
        <v>4451</v>
      </c>
      <c r="D223" s="9">
        <v>3500</v>
      </c>
      <c r="E223" s="9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8268</v>
      </c>
      <c r="O223" s="7">
        <f t="shared" si="18"/>
        <v>106.71428571428572</v>
      </c>
      <c r="P223" s="5">
        <f t="shared" si="19"/>
        <v>67.909090909090907</v>
      </c>
      <c r="Q223" t="str">
        <f t="shared" si="20"/>
        <v>film &amp; video</v>
      </c>
      <c r="R223" t="str">
        <f t="shared" si="21"/>
        <v>documentary</v>
      </c>
      <c r="S223" s="13">
        <f t="shared" si="22"/>
        <v>41894.879606481481</v>
      </c>
      <c r="T223" s="13">
        <f t="shared" si="23"/>
        <v>41913.165972222225</v>
      </c>
    </row>
    <row r="224" spans="1:20" ht="32" x14ac:dyDescent="0.2">
      <c r="A224">
        <v>342</v>
      </c>
      <c r="B224" s="3" t="s">
        <v>343</v>
      </c>
      <c r="C224" s="3" t="s">
        <v>4452</v>
      </c>
      <c r="D224" s="9">
        <v>55000</v>
      </c>
      <c r="E224" s="9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8268</v>
      </c>
      <c r="O224" s="7">
        <f t="shared" si="18"/>
        <v>100.36639999999998</v>
      </c>
      <c r="P224" s="5">
        <f t="shared" si="19"/>
        <v>169.85083076923075</v>
      </c>
      <c r="Q224" t="str">
        <f t="shared" si="20"/>
        <v>film &amp; video</v>
      </c>
      <c r="R224" t="str">
        <f t="shared" si="21"/>
        <v>documentary</v>
      </c>
      <c r="S224" s="13">
        <f t="shared" si="22"/>
        <v>42459.780844907407</v>
      </c>
      <c r="T224" s="13">
        <f t="shared" si="23"/>
        <v>42489.780844907407</v>
      </c>
    </row>
    <row r="225" spans="1:20" ht="48" x14ac:dyDescent="0.2">
      <c r="A225">
        <v>343</v>
      </c>
      <c r="B225" s="3" t="s">
        <v>344</v>
      </c>
      <c r="C225" s="3" t="s">
        <v>4453</v>
      </c>
      <c r="D225" s="9">
        <v>30000</v>
      </c>
      <c r="E225" s="9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8268</v>
      </c>
      <c r="O225" s="7">
        <f t="shared" si="18"/>
        <v>102.02863333333335</v>
      </c>
      <c r="P225" s="5">
        <f t="shared" si="19"/>
        <v>58.413339694656486</v>
      </c>
      <c r="Q225" t="str">
        <f t="shared" si="20"/>
        <v>film &amp; video</v>
      </c>
      <c r="R225" t="str">
        <f t="shared" si="21"/>
        <v>documentary</v>
      </c>
      <c r="S225" s="13">
        <f t="shared" si="22"/>
        <v>41926.73778935185</v>
      </c>
      <c r="T225" s="13">
        <f t="shared" si="23"/>
        <v>41957.125</v>
      </c>
    </row>
    <row r="226" spans="1:20" ht="48" x14ac:dyDescent="0.2">
      <c r="A226">
        <v>344</v>
      </c>
      <c r="B226" s="3" t="s">
        <v>345</v>
      </c>
      <c r="C226" s="3" t="s">
        <v>4454</v>
      </c>
      <c r="D226" s="9">
        <v>33500</v>
      </c>
      <c r="E226" s="9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8268</v>
      </c>
      <c r="O226" s="7">
        <f t="shared" si="18"/>
        <v>102.08358208955224</v>
      </c>
      <c r="P226" s="5">
        <f t="shared" si="19"/>
        <v>119.99298245614035</v>
      </c>
      <c r="Q226" t="str">
        <f t="shared" si="20"/>
        <v>film &amp; video</v>
      </c>
      <c r="R226" t="str">
        <f t="shared" si="21"/>
        <v>documentary</v>
      </c>
      <c r="S226" s="13">
        <f t="shared" si="22"/>
        <v>42111.970995370371</v>
      </c>
      <c r="T226" s="13">
        <f t="shared" si="23"/>
        <v>42156.097222222219</v>
      </c>
    </row>
    <row r="227" spans="1:20" ht="48" x14ac:dyDescent="0.2">
      <c r="A227">
        <v>345</v>
      </c>
      <c r="B227" s="3" t="s">
        <v>346</v>
      </c>
      <c r="C227" s="3" t="s">
        <v>4455</v>
      </c>
      <c r="D227" s="9">
        <v>14500</v>
      </c>
      <c r="E227" s="9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8268</v>
      </c>
      <c r="O227" s="7">
        <f t="shared" si="18"/>
        <v>123.27586206896552</v>
      </c>
      <c r="P227" s="5">
        <f t="shared" si="19"/>
        <v>99.860335195530723</v>
      </c>
      <c r="Q227" t="str">
        <f t="shared" si="20"/>
        <v>film &amp; video</v>
      </c>
      <c r="R227" t="str">
        <f t="shared" si="21"/>
        <v>documentary</v>
      </c>
      <c r="S227" s="13">
        <f t="shared" si="22"/>
        <v>42114.944328703699</v>
      </c>
      <c r="T227" s="13">
        <f t="shared" si="23"/>
        <v>42144.944328703699</v>
      </c>
    </row>
    <row r="228" spans="1:20" ht="48" x14ac:dyDescent="0.2">
      <c r="A228">
        <v>346</v>
      </c>
      <c r="B228" s="3" t="s">
        <v>347</v>
      </c>
      <c r="C228" s="3" t="s">
        <v>4456</v>
      </c>
      <c r="D228" s="9">
        <v>10000</v>
      </c>
      <c r="E228" s="9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8268</v>
      </c>
      <c r="O228" s="7">
        <f t="shared" si="18"/>
        <v>170.28880000000001</v>
      </c>
      <c r="P228" s="5">
        <f t="shared" si="19"/>
        <v>90.579148936170213</v>
      </c>
      <c r="Q228" t="str">
        <f t="shared" si="20"/>
        <v>film &amp; video</v>
      </c>
      <c r="R228" t="str">
        <f t="shared" si="21"/>
        <v>documentary</v>
      </c>
      <c r="S228" s="13">
        <f t="shared" si="22"/>
        <v>42261.500243055561</v>
      </c>
      <c r="T228" s="13">
        <f t="shared" si="23"/>
        <v>42291.500243055561</v>
      </c>
    </row>
    <row r="229" spans="1:20" ht="48" x14ac:dyDescent="0.2">
      <c r="A229">
        <v>347</v>
      </c>
      <c r="B229" s="3" t="s">
        <v>348</v>
      </c>
      <c r="C229" s="3" t="s">
        <v>4457</v>
      </c>
      <c r="D229" s="9">
        <v>40000</v>
      </c>
      <c r="E229" s="9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8268</v>
      </c>
      <c r="O229" s="7">
        <f t="shared" si="18"/>
        <v>111.59049999999999</v>
      </c>
      <c r="P229" s="5">
        <f t="shared" si="19"/>
        <v>117.77361477572559</v>
      </c>
      <c r="Q229" t="str">
        <f t="shared" si="20"/>
        <v>film &amp; video</v>
      </c>
      <c r="R229" t="str">
        <f t="shared" si="21"/>
        <v>documentary</v>
      </c>
      <c r="S229" s="13">
        <f t="shared" si="22"/>
        <v>42292.495474537034</v>
      </c>
      <c r="T229" s="13">
        <f t="shared" si="23"/>
        <v>42322.537141203706</v>
      </c>
    </row>
    <row r="230" spans="1:20" ht="48" x14ac:dyDescent="0.2">
      <c r="A230">
        <v>348</v>
      </c>
      <c r="B230" s="3" t="s">
        <v>349</v>
      </c>
      <c r="C230" s="3" t="s">
        <v>4458</v>
      </c>
      <c r="D230" s="9">
        <v>10000</v>
      </c>
      <c r="E230" s="9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8268</v>
      </c>
      <c r="O230" s="7">
        <f t="shared" si="18"/>
        <v>103</v>
      </c>
      <c r="P230" s="5">
        <f t="shared" si="19"/>
        <v>86.554621848739501</v>
      </c>
      <c r="Q230" t="str">
        <f t="shared" si="20"/>
        <v>film &amp; video</v>
      </c>
      <c r="R230" t="str">
        <f t="shared" si="21"/>
        <v>documentary</v>
      </c>
      <c r="S230" s="13">
        <f t="shared" si="22"/>
        <v>42207.58699074074</v>
      </c>
      <c r="T230" s="13">
        <f t="shared" si="23"/>
        <v>42237.58699074074</v>
      </c>
    </row>
    <row r="231" spans="1:20" ht="32" x14ac:dyDescent="0.2">
      <c r="A231">
        <v>349</v>
      </c>
      <c r="B231" s="3" t="s">
        <v>350</v>
      </c>
      <c r="C231" s="3" t="s">
        <v>4459</v>
      </c>
      <c r="D231" s="9">
        <v>11260</v>
      </c>
      <c r="E231" s="9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8268</v>
      </c>
      <c r="O231" s="7">
        <f t="shared" si="18"/>
        <v>106.63570159857905</v>
      </c>
      <c r="P231" s="5">
        <f t="shared" si="19"/>
        <v>71.899281437125751</v>
      </c>
      <c r="Q231" t="str">
        <f t="shared" si="20"/>
        <v>film &amp; video</v>
      </c>
      <c r="R231" t="str">
        <f t="shared" si="21"/>
        <v>documentary</v>
      </c>
      <c r="S231" s="13">
        <f t="shared" si="22"/>
        <v>42760.498935185184</v>
      </c>
      <c r="T231" s="13">
        <f t="shared" si="23"/>
        <v>42790.498935185184</v>
      </c>
    </row>
    <row r="232" spans="1:20" ht="48" x14ac:dyDescent="0.2">
      <c r="A232">
        <v>350</v>
      </c>
      <c r="B232" s="3" t="s">
        <v>351</v>
      </c>
      <c r="C232" s="3" t="s">
        <v>4460</v>
      </c>
      <c r="D232" s="9">
        <v>25000</v>
      </c>
      <c r="E232" s="9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8268</v>
      </c>
      <c r="O232" s="7">
        <f t="shared" si="18"/>
        <v>114.75999999999999</v>
      </c>
      <c r="P232" s="5">
        <f t="shared" si="19"/>
        <v>129.81900452488688</v>
      </c>
      <c r="Q232" t="str">
        <f t="shared" si="20"/>
        <v>film &amp; video</v>
      </c>
      <c r="R232" t="str">
        <f t="shared" si="21"/>
        <v>documentary</v>
      </c>
      <c r="S232" s="13">
        <f t="shared" si="22"/>
        <v>42586.066076388888</v>
      </c>
      <c r="T232" s="13">
        <f t="shared" si="23"/>
        <v>42624.165972222225</v>
      </c>
    </row>
    <row r="233" spans="1:20" ht="48" x14ac:dyDescent="0.2">
      <c r="A233">
        <v>351</v>
      </c>
      <c r="B233" s="3" t="s">
        <v>352</v>
      </c>
      <c r="C233" s="3" t="s">
        <v>4461</v>
      </c>
      <c r="D233" s="9">
        <v>34000</v>
      </c>
      <c r="E233" s="9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8268</v>
      </c>
      <c r="O233" s="7">
        <f t="shared" si="18"/>
        <v>127.34117647058822</v>
      </c>
      <c r="P233" s="5">
        <f t="shared" si="19"/>
        <v>44.912863070539416</v>
      </c>
      <c r="Q233" t="str">
        <f t="shared" si="20"/>
        <v>film &amp; video</v>
      </c>
      <c r="R233" t="str">
        <f t="shared" si="21"/>
        <v>documentary</v>
      </c>
      <c r="S233" s="13">
        <f t="shared" si="22"/>
        <v>42427.964745370366</v>
      </c>
      <c r="T233" s="13">
        <f t="shared" si="23"/>
        <v>42467.923078703709</v>
      </c>
    </row>
    <row r="234" spans="1:20" ht="48" x14ac:dyDescent="0.2">
      <c r="A234">
        <v>352</v>
      </c>
      <c r="B234" s="3" t="s">
        <v>353</v>
      </c>
      <c r="C234" s="3" t="s">
        <v>4462</v>
      </c>
      <c r="D234" s="9">
        <v>10000</v>
      </c>
      <c r="E234" s="9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8268</v>
      </c>
      <c r="O234" s="7">
        <f t="shared" si="18"/>
        <v>116.56</v>
      </c>
      <c r="P234" s="5">
        <f t="shared" si="19"/>
        <v>40.755244755244753</v>
      </c>
      <c r="Q234" t="str">
        <f t="shared" si="20"/>
        <v>film &amp; video</v>
      </c>
      <c r="R234" t="str">
        <f t="shared" si="21"/>
        <v>documentary</v>
      </c>
      <c r="S234" s="13">
        <f t="shared" si="22"/>
        <v>41890.167453703703</v>
      </c>
      <c r="T234" s="13">
        <f t="shared" si="23"/>
        <v>41920.167453703703</v>
      </c>
    </row>
    <row r="235" spans="1:20" ht="48" x14ac:dyDescent="0.2">
      <c r="A235">
        <v>353</v>
      </c>
      <c r="B235" s="3" t="s">
        <v>354</v>
      </c>
      <c r="C235" s="3" t="s">
        <v>4463</v>
      </c>
      <c r="D235" s="9">
        <v>58425</v>
      </c>
      <c r="E235" s="9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8268</v>
      </c>
      <c r="O235" s="7">
        <f t="shared" si="18"/>
        <v>108.61819426615318</v>
      </c>
      <c r="P235" s="5">
        <f t="shared" si="19"/>
        <v>103.52394779771615</v>
      </c>
      <c r="Q235" t="str">
        <f t="shared" si="20"/>
        <v>film &amp; video</v>
      </c>
      <c r="R235" t="str">
        <f t="shared" si="21"/>
        <v>documentary</v>
      </c>
      <c r="S235" s="13">
        <f t="shared" si="22"/>
        <v>42297.791886574079</v>
      </c>
      <c r="T235" s="13">
        <f t="shared" si="23"/>
        <v>42327.833553240736</v>
      </c>
    </row>
    <row r="236" spans="1:20" ht="48" x14ac:dyDescent="0.2">
      <c r="A236">
        <v>354</v>
      </c>
      <c r="B236" s="3" t="s">
        <v>355</v>
      </c>
      <c r="C236" s="3" t="s">
        <v>4464</v>
      </c>
      <c r="D236" s="9">
        <v>3500</v>
      </c>
      <c r="E236" s="9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8268</v>
      </c>
      <c r="O236" s="7">
        <f t="shared" si="18"/>
        <v>103.94285714285714</v>
      </c>
      <c r="P236" s="5">
        <f t="shared" si="19"/>
        <v>125.44827586206897</v>
      </c>
      <c r="Q236" t="str">
        <f t="shared" si="20"/>
        <v>film &amp; video</v>
      </c>
      <c r="R236" t="str">
        <f t="shared" si="21"/>
        <v>documentary</v>
      </c>
      <c r="S236" s="13">
        <f t="shared" si="22"/>
        <v>42438.827789351853</v>
      </c>
      <c r="T236" s="13">
        <f t="shared" si="23"/>
        <v>42468.786122685182</v>
      </c>
    </row>
    <row r="237" spans="1:20" ht="32" x14ac:dyDescent="0.2">
      <c r="A237">
        <v>355</v>
      </c>
      <c r="B237" s="3" t="s">
        <v>356</v>
      </c>
      <c r="C237" s="3" t="s">
        <v>4465</v>
      </c>
      <c r="D237" s="9">
        <v>35000</v>
      </c>
      <c r="E237" s="9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8268</v>
      </c>
      <c r="O237" s="7">
        <f t="shared" si="18"/>
        <v>116.25714285714285</v>
      </c>
      <c r="P237" s="5">
        <f t="shared" si="19"/>
        <v>246.60606060606059</v>
      </c>
      <c r="Q237" t="str">
        <f t="shared" si="20"/>
        <v>film &amp; video</v>
      </c>
      <c r="R237" t="str">
        <f t="shared" si="21"/>
        <v>documentary</v>
      </c>
      <c r="S237" s="13">
        <f t="shared" si="22"/>
        <v>41943.293912037036</v>
      </c>
      <c r="T237" s="13">
        <f t="shared" si="23"/>
        <v>41974.3355787037</v>
      </c>
    </row>
    <row r="238" spans="1:20" ht="32" x14ac:dyDescent="0.2">
      <c r="A238">
        <v>356</v>
      </c>
      <c r="B238" s="3" t="s">
        <v>357</v>
      </c>
      <c r="C238" s="3" t="s">
        <v>4466</v>
      </c>
      <c r="D238" s="9">
        <v>7500</v>
      </c>
      <c r="E238" s="9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8268</v>
      </c>
      <c r="O238" s="7">
        <f t="shared" si="18"/>
        <v>102.69239999999999</v>
      </c>
      <c r="P238" s="5">
        <f t="shared" si="19"/>
        <v>79.401340206185566</v>
      </c>
      <c r="Q238" t="str">
        <f t="shared" si="20"/>
        <v>film &amp; video</v>
      </c>
      <c r="R238" t="str">
        <f t="shared" si="21"/>
        <v>documentary</v>
      </c>
      <c r="S238" s="13">
        <f t="shared" si="22"/>
        <v>42415.803159722222</v>
      </c>
      <c r="T238" s="13">
        <f t="shared" si="23"/>
        <v>42445.761493055557</v>
      </c>
    </row>
    <row r="239" spans="1:20" ht="48" x14ac:dyDescent="0.2">
      <c r="A239">
        <v>357</v>
      </c>
      <c r="B239" s="3" t="s">
        <v>358</v>
      </c>
      <c r="C239" s="3" t="s">
        <v>4467</v>
      </c>
      <c r="D239" s="9">
        <v>15000</v>
      </c>
      <c r="E239" s="9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8268</v>
      </c>
      <c r="O239" s="7">
        <f t="shared" si="18"/>
        <v>174</v>
      </c>
      <c r="P239" s="5">
        <f t="shared" si="19"/>
        <v>86.138613861386133</v>
      </c>
      <c r="Q239" t="str">
        <f t="shared" si="20"/>
        <v>film &amp; video</v>
      </c>
      <c r="R239" t="str">
        <f t="shared" si="21"/>
        <v>documentary</v>
      </c>
      <c r="S239" s="13">
        <f t="shared" si="22"/>
        <v>42078.222187499996</v>
      </c>
      <c r="T239" s="13">
        <f t="shared" si="23"/>
        <v>42118.222187499996</v>
      </c>
    </row>
    <row r="240" spans="1:20" ht="48" x14ac:dyDescent="0.2">
      <c r="A240">
        <v>358</v>
      </c>
      <c r="B240" s="3" t="s">
        <v>359</v>
      </c>
      <c r="C240" s="3" t="s">
        <v>4468</v>
      </c>
      <c r="D240" s="9">
        <v>50000</v>
      </c>
      <c r="E240" s="9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8268</v>
      </c>
      <c r="O240" s="7">
        <f t="shared" si="18"/>
        <v>103.08800000000001</v>
      </c>
      <c r="P240" s="5">
        <f t="shared" si="19"/>
        <v>193.04868913857678</v>
      </c>
      <c r="Q240" t="str">
        <f t="shared" si="20"/>
        <v>film &amp; video</v>
      </c>
      <c r="R240" t="str">
        <f t="shared" si="21"/>
        <v>documentary</v>
      </c>
      <c r="S240" s="13">
        <f t="shared" si="22"/>
        <v>42507.860196759255</v>
      </c>
      <c r="T240" s="13">
        <f t="shared" si="23"/>
        <v>42536.625</v>
      </c>
    </row>
    <row r="241" spans="1:20" ht="48" x14ac:dyDescent="0.2">
      <c r="A241">
        <v>359</v>
      </c>
      <c r="B241" s="3" t="s">
        <v>360</v>
      </c>
      <c r="C241" s="3" t="s">
        <v>4469</v>
      </c>
      <c r="D241" s="9">
        <v>24200</v>
      </c>
      <c r="E241" s="9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8268</v>
      </c>
      <c r="O241" s="7">
        <f t="shared" si="18"/>
        <v>104.85537190082646</v>
      </c>
      <c r="P241" s="5">
        <f t="shared" si="19"/>
        <v>84.023178807947019</v>
      </c>
      <c r="Q241" t="str">
        <f t="shared" si="20"/>
        <v>film &amp; video</v>
      </c>
      <c r="R241" t="str">
        <f t="shared" si="21"/>
        <v>documentary</v>
      </c>
      <c r="S241" s="13">
        <f t="shared" si="22"/>
        <v>41935.070486111108</v>
      </c>
      <c r="T241" s="13">
        <f t="shared" si="23"/>
        <v>41957.216666666667</v>
      </c>
    </row>
    <row r="242" spans="1:20" ht="48" x14ac:dyDescent="0.2">
      <c r="A242">
        <v>360</v>
      </c>
      <c r="B242" s="3" t="s">
        <v>361</v>
      </c>
      <c r="C242" s="3" t="s">
        <v>4470</v>
      </c>
      <c r="D242" s="9">
        <v>12000</v>
      </c>
      <c r="E242" s="9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8268</v>
      </c>
      <c r="O242" s="7">
        <f t="shared" si="18"/>
        <v>101.375</v>
      </c>
      <c r="P242" s="5">
        <f t="shared" si="19"/>
        <v>139.82758620689654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42163.897916666669</v>
      </c>
      <c r="T242" s="13">
        <f t="shared" si="23"/>
        <v>42208.132638888885</v>
      </c>
    </row>
    <row r="243" spans="1:20" ht="48" x14ac:dyDescent="0.2">
      <c r="A243">
        <v>361</v>
      </c>
      <c r="B243" s="3" t="s">
        <v>362</v>
      </c>
      <c r="C243" s="3" t="s">
        <v>4471</v>
      </c>
      <c r="D243" s="9">
        <v>35000</v>
      </c>
      <c r="E243" s="9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8268</v>
      </c>
      <c r="O243" s="7">
        <f t="shared" si="18"/>
        <v>111.07699999999998</v>
      </c>
      <c r="P243" s="5">
        <f t="shared" si="19"/>
        <v>109.82189265536722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41936.001226851848</v>
      </c>
      <c r="T243" s="13">
        <f t="shared" si="23"/>
        <v>41966.042893518519</v>
      </c>
    </row>
    <row r="244" spans="1:20" ht="48" x14ac:dyDescent="0.2">
      <c r="A244">
        <v>362</v>
      </c>
      <c r="B244" s="3" t="s">
        <v>363</v>
      </c>
      <c r="C244" s="3" t="s">
        <v>4472</v>
      </c>
      <c r="D244" s="9">
        <v>9665</v>
      </c>
      <c r="E244" s="9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8268</v>
      </c>
      <c r="O244" s="7">
        <f t="shared" si="18"/>
        <v>124.15933781686496</v>
      </c>
      <c r="P244" s="5">
        <f t="shared" si="19"/>
        <v>139.53488372093022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41837.210543981484</v>
      </c>
      <c r="T244" s="13">
        <f t="shared" si="23"/>
        <v>41859</v>
      </c>
    </row>
    <row r="245" spans="1:20" ht="48" x14ac:dyDescent="0.2">
      <c r="A245">
        <v>363</v>
      </c>
      <c r="B245" s="3" t="s">
        <v>364</v>
      </c>
      <c r="C245" s="3" t="s">
        <v>4473</v>
      </c>
      <c r="D245" s="9">
        <v>8925</v>
      </c>
      <c r="E245" s="9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8268</v>
      </c>
      <c r="O245" s="7">
        <f t="shared" si="18"/>
        <v>101.33333333333334</v>
      </c>
      <c r="P245" s="5">
        <f t="shared" si="19"/>
        <v>347.84615384615387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40255.744629629626</v>
      </c>
      <c r="T245" s="13">
        <f t="shared" si="23"/>
        <v>40300.806944444441</v>
      </c>
    </row>
    <row r="246" spans="1:20" ht="48" x14ac:dyDescent="0.2">
      <c r="A246">
        <v>364</v>
      </c>
      <c r="B246" s="3" t="s">
        <v>365</v>
      </c>
      <c r="C246" s="3" t="s">
        <v>4474</v>
      </c>
      <c r="D246" s="9">
        <v>7000</v>
      </c>
      <c r="E246" s="9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8268</v>
      </c>
      <c r="O246" s="7">
        <f t="shared" si="18"/>
        <v>110.16142857142856</v>
      </c>
      <c r="P246" s="5">
        <f t="shared" si="19"/>
        <v>68.24159292035398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41780.859629629631</v>
      </c>
      <c r="T246" s="13">
        <f t="shared" si="23"/>
        <v>41811.165972222225</v>
      </c>
    </row>
    <row r="247" spans="1:20" ht="48" x14ac:dyDescent="0.2">
      <c r="A247">
        <v>365</v>
      </c>
      <c r="B247" s="3" t="s">
        <v>366</v>
      </c>
      <c r="C247" s="3" t="s">
        <v>4475</v>
      </c>
      <c r="D247" s="9">
        <v>15000</v>
      </c>
      <c r="E247" s="9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8268</v>
      </c>
      <c r="O247" s="7">
        <f t="shared" si="18"/>
        <v>103.97333333333334</v>
      </c>
      <c r="P247" s="5">
        <f t="shared" si="19"/>
        <v>239.93846153846152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41668.606469907405</v>
      </c>
      <c r="T247" s="13">
        <f t="shared" si="23"/>
        <v>41698.606469907405</v>
      </c>
    </row>
    <row r="248" spans="1:20" ht="48" x14ac:dyDescent="0.2">
      <c r="A248">
        <v>366</v>
      </c>
      <c r="B248" s="3" t="s">
        <v>367</v>
      </c>
      <c r="C248" s="3" t="s">
        <v>4476</v>
      </c>
      <c r="D248" s="9">
        <v>38000</v>
      </c>
      <c r="E248" s="9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8268</v>
      </c>
      <c r="O248" s="7">
        <f t="shared" si="18"/>
        <v>101.31578947368421</v>
      </c>
      <c r="P248" s="5">
        <f t="shared" si="19"/>
        <v>287.31343283582089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41019.793032407404</v>
      </c>
      <c r="T248" s="13">
        <f t="shared" si="23"/>
        <v>41049.793032407404</v>
      </c>
    </row>
    <row r="249" spans="1:20" ht="48" x14ac:dyDescent="0.2">
      <c r="A249">
        <v>367</v>
      </c>
      <c r="B249" s="3" t="s">
        <v>368</v>
      </c>
      <c r="C249" s="3" t="s">
        <v>4477</v>
      </c>
      <c r="D249" s="9">
        <v>10000</v>
      </c>
      <c r="E249" s="9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8268</v>
      </c>
      <c r="O249" s="7">
        <f t="shared" si="18"/>
        <v>103.3501</v>
      </c>
      <c r="P249" s="5">
        <f t="shared" si="19"/>
        <v>86.84882352941176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41355.577291666668</v>
      </c>
      <c r="T249" s="13">
        <f t="shared" si="23"/>
        <v>41395.207638888889</v>
      </c>
    </row>
    <row r="250" spans="1:20" ht="48" x14ac:dyDescent="0.2">
      <c r="A250">
        <v>368</v>
      </c>
      <c r="B250" s="3" t="s">
        <v>369</v>
      </c>
      <c r="C250" s="3" t="s">
        <v>4478</v>
      </c>
      <c r="D250" s="9">
        <v>12500</v>
      </c>
      <c r="E250" s="9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8268</v>
      </c>
      <c r="O250" s="7">
        <f t="shared" si="18"/>
        <v>104.11200000000001</v>
      </c>
      <c r="P250" s="5">
        <f t="shared" si="19"/>
        <v>81.84905660377359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42043.605578703704</v>
      </c>
      <c r="T250" s="13">
        <f t="shared" si="23"/>
        <v>42078.563912037032</v>
      </c>
    </row>
    <row r="251" spans="1:20" ht="48" x14ac:dyDescent="0.2">
      <c r="A251">
        <v>369</v>
      </c>
      <c r="B251" s="3" t="s">
        <v>370</v>
      </c>
      <c r="C251" s="3" t="s">
        <v>4479</v>
      </c>
      <c r="D251" s="9">
        <v>6500</v>
      </c>
      <c r="E251" s="9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8268</v>
      </c>
      <c r="O251" s="7">
        <f t="shared" si="18"/>
        <v>110.15569230769231</v>
      </c>
      <c r="P251" s="5">
        <f t="shared" si="19"/>
        <v>42.874970059880241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40893.551724537036</v>
      </c>
      <c r="T251" s="13">
        <f t="shared" si="23"/>
        <v>40923.551724537036</v>
      </c>
    </row>
    <row r="252" spans="1:20" ht="48" x14ac:dyDescent="0.2">
      <c r="A252">
        <v>370</v>
      </c>
      <c r="B252" s="3" t="s">
        <v>371</v>
      </c>
      <c r="C252" s="3" t="s">
        <v>4480</v>
      </c>
      <c r="D252" s="9">
        <v>25000</v>
      </c>
      <c r="E252" s="9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8268</v>
      </c>
      <c r="O252" s="7">
        <f t="shared" si="18"/>
        <v>122.02</v>
      </c>
      <c r="P252" s="5">
        <f t="shared" si="19"/>
        <v>709.41860465116281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42711.795138888891</v>
      </c>
      <c r="T252" s="13">
        <f t="shared" si="23"/>
        <v>42741.795138888891</v>
      </c>
    </row>
    <row r="253" spans="1:20" ht="48" x14ac:dyDescent="0.2">
      <c r="A253">
        <v>371</v>
      </c>
      <c r="B253" s="3" t="s">
        <v>372</v>
      </c>
      <c r="C253" s="3" t="s">
        <v>4481</v>
      </c>
      <c r="D253" s="9">
        <v>150000</v>
      </c>
      <c r="E253" s="9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8268</v>
      </c>
      <c r="O253" s="7">
        <f t="shared" si="18"/>
        <v>114.16866666666667</v>
      </c>
      <c r="P253" s="5">
        <f t="shared" si="19"/>
        <v>161.25517890772127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41261.767812500002</v>
      </c>
      <c r="T253" s="13">
        <f t="shared" si="23"/>
        <v>41306.767812500002</v>
      </c>
    </row>
    <row r="254" spans="1:20" ht="32" x14ac:dyDescent="0.2">
      <c r="A254">
        <v>372</v>
      </c>
      <c r="B254" s="3" t="s">
        <v>373</v>
      </c>
      <c r="C254" s="3" t="s">
        <v>4482</v>
      </c>
      <c r="D254" s="9">
        <v>300</v>
      </c>
      <c r="E254" s="9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8268</v>
      </c>
      <c r="O254" s="7">
        <f t="shared" si="18"/>
        <v>125.33333333333334</v>
      </c>
      <c r="P254" s="5">
        <f t="shared" si="19"/>
        <v>41.777777777777779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42425.576898148152</v>
      </c>
      <c r="T254" s="13">
        <f t="shared" si="23"/>
        <v>42465.666666666672</v>
      </c>
    </row>
    <row r="255" spans="1:20" ht="48" x14ac:dyDescent="0.2">
      <c r="A255">
        <v>373</v>
      </c>
      <c r="B255" s="3" t="s">
        <v>374</v>
      </c>
      <c r="C255" s="3" t="s">
        <v>4483</v>
      </c>
      <c r="D255" s="9">
        <v>7500</v>
      </c>
      <c r="E255" s="9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8268</v>
      </c>
      <c r="O255" s="7">
        <f t="shared" si="18"/>
        <v>106.66666666666667</v>
      </c>
      <c r="P255" s="5">
        <f t="shared" si="19"/>
        <v>89.887640449438209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41078.91201388889</v>
      </c>
      <c r="T255" s="13">
        <f t="shared" si="23"/>
        <v>41108.91201388889</v>
      </c>
    </row>
    <row r="256" spans="1:20" ht="48" x14ac:dyDescent="0.2">
      <c r="A256">
        <v>374</v>
      </c>
      <c r="B256" s="3" t="s">
        <v>375</v>
      </c>
      <c r="C256" s="3" t="s">
        <v>4484</v>
      </c>
      <c r="D256" s="9">
        <v>6000</v>
      </c>
      <c r="E256" s="9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8268</v>
      </c>
      <c r="O256" s="7">
        <f t="shared" si="18"/>
        <v>130.65</v>
      </c>
      <c r="P256" s="5">
        <f t="shared" si="19"/>
        <v>45.051724137931032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40757.889247685183</v>
      </c>
      <c r="T256" s="13">
        <f t="shared" si="23"/>
        <v>40802.889247685183</v>
      </c>
    </row>
    <row r="257" spans="1:20" ht="48" x14ac:dyDescent="0.2">
      <c r="A257">
        <v>375</v>
      </c>
      <c r="B257" s="3" t="s">
        <v>376</v>
      </c>
      <c r="C257" s="3" t="s">
        <v>4485</v>
      </c>
      <c r="D257" s="9">
        <v>500</v>
      </c>
      <c r="E257" s="9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8268</v>
      </c>
      <c r="O257" s="7">
        <f t="shared" si="18"/>
        <v>120</v>
      </c>
      <c r="P257" s="5">
        <f t="shared" si="19"/>
        <v>42.857142857142854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41657.985081018516</v>
      </c>
      <c r="T257" s="13">
        <f t="shared" si="23"/>
        <v>41699.720833333333</v>
      </c>
    </row>
    <row r="258" spans="1:20" ht="48" x14ac:dyDescent="0.2">
      <c r="A258">
        <v>376</v>
      </c>
      <c r="B258" s="3" t="s">
        <v>377</v>
      </c>
      <c r="C258" s="3" t="s">
        <v>4486</v>
      </c>
      <c r="D258" s="9">
        <v>2450</v>
      </c>
      <c r="E258" s="9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8268</v>
      </c>
      <c r="O258" s="7">
        <f t="shared" ref="O258:O321" si="24">(E258/D258)*100</f>
        <v>105.9591836734694</v>
      </c>
      <c r="P258" s="5">
        <f t="shared" ref="P258:P321" si="25">IFERROR(E258/L258,0)</f>
        <v>54.083333333333336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3">
        <f t="shared" ref="S258:S321" si="28">(((J258/60)/60)/24)+DATE(1970,1,1)</f>
        <v>42576.452731481477</v>
      </c>
      <c r="T258" s="13">
        <f t="shared" ref="T258:T321" si="29">(((I258/60)/60)/24)+DATE(1970,1,1)</f>
        <v>42607.452731481477</v>
      </c>
    </row>
    <row r="259" spans="1:20" ht="48" x14ac:dyDescent="0.2">
      <c r="A259">
        <v>377</v>
      </c>
      <c r="B259" s="3" t="s">
        <v>378</v>
      </c>
      <c r="C259" s="3" t="s">
        <v>4487</v>
      </c>
      <c r="D259" s="9">
        <v>12000</v>
      </c>
      <c r="E259" s="9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8268</v>
      </c>
      <c r="O259" s="7">
        <f t="shared" si="24"/>
        <v>114.39999999999999</v>
      </c>
      <c r="P259" s="5">
        <f t="shared" si="25"/>
        <v>103.21804511278195</v>
      </c>
      <c r="Q259" t="str">
        <f t="shared" si="26"/>
        <v>film &amp; video</v>
      </c>
      <c r="R259" t="str">
        <f t="shared" si="27"/>
        <v>documentary</v>
      </c>
      <c r="S259" s="13">
        <f t="shared" si="28"/>
        <v>42292.250787037032</v>
      </c>
      <c r="T259" s="13">
        <f t="shared" si="29"/>
        <v>42322.292361111111</v>
      </c>
    </row>
    <row r="260" spans="1:20" ht="48" x14ac:dyDescent="0.2">
      <c r="A260">
        <v>378</v>
      </c>
      <c r="B260" s="3" t="s">
        <v>379</v>
      </c>
      <c r="C260" s="3" t="s">
        <v>4488</v>
      </c>
      <c r="D260" s="9">
        <v>3000</v>
      </c>
      <c r="E260" s="9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8268</v>
      </c>
      <c r="O260" s="7">
        <f t="shared" si="24"/>
        <v>111.76666666666665</v>
      </c>
      <c r="P260" s="5">
        <f t="shared" si="25"/>
        <v>40.397590361445786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42370.571851851855</v>
      </c>
      <c r="T260" s="13">
        <f t="shared" si="29"/>
        <v>42394.994444444441</v>
      </c>
    </row>
    <row r="261" spans="1:20" ht="48" x14ac:dyDescent="0.2">
      <c r="A261">
        <v>379</v>
      </c>
      <c r="B261" s="3" t="s">
        <v>380</v>
      </c>
      <c r="C261" s="3" t="s">
        <v>4489</v>
      </c>
      <c r="D261" s="9">
        <v>15000</v>
      </c>
      <c r="E261" s="9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8268</v>
      </c>
      <c r="O261" s="7">
        <f t="shared" si="24"/>
        <v>116.08000000000001</v>
      </c>
      <c r="P261" s="5">
        <f t="shared" si="25"/>
        <v>116.85906040268456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40987.688333333332</v>
      </c>
      <c r="T261" s="13">
        <f t="shared" si="29"/>
        <v>41032.688333333332</v>
      </c>
    </row>
    <row r="262" spans="1:20" ht="48" x14ac:dyDescent="0.2">
      <c r="A262">
        <v>380</v>
      </c>
      <c r="B262" s="3" t="s">
        <v>381</v>
      </c>
      <c r="C262" s="3" t="s">
        <v>4490</v>
      </c>
      <c r="D262" s="9">
        <v>4000</v>
      </c>
      <c r="E262" s="9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8268</v>
      </c>
      <c r="O262" s="7">
        <f t="shared" si="24"/>
        <v>141.5</v>
      </c>
      <c r="P262" s="5">
        <f t="shared" si="25"/>
        <v>115.51020408163265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42367.719814814816</v>
      </c>
      <c r="T262" s="13">
        <f t="shared" si="29"/>
        <v>42392.719814814816</v>
      </c>
    </row>
    <row r="263" spans="1:20" ht="48" x14ac:dyDescent="0.2">
      <c r="A263">
        <v>381</v>
      </c>
      <c r="B263" s="3" t="s">
        <v>382</v>
      </c>
      <c r="C263" s="3" t="s">
        <v>4491</v>
      </c>
      <c r="D263" s="9">
        <v>25000</v>
      </c>
      <c r="E263" s="9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8268</v>
      </c>
      <c r="O263" s="7">
        <f t="shared" si="24"/>
        <v>104.72999999999999</v>
      </c>
      <c r="P263" s="5">
        <f t="shared" si="25"/>
        <v>104.31274900398407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41085.698113425926</v>
      </c>
      <c r="T263" s="13">
        <f t="shared" si="29"/>
        <v>41120.208333333336</v>
      </c>
    </row>
    <row r="264" spans="1:20" ht="48" x14ac:dyDescent="0.2">
      <c r="A264">
        <v>382</v>
      </c>
      <c r="B264" s="3" t="s">
        <v>383</v>
      </c>
      <c r="C264" s="3" t="s">
        <v>4492</v>
      </c>
      <c r="D264" s="9">
        <v>600</v>
      </c>
      <c r="E264" s="9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8268</v>
      </c>
      <c r="O264" s="7">
        <f t="shared" si="24"/>
        <v>255.83333333333331</v>
      </c>
      <c r="P264" s="5">
        <f t="shared" si="25"/>
        <v>69.772727272727266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41144.709490740745</v>
      </c>
      <c r="T264" s="13">
        <f t="shared" si="29"/>
        <v>41158.709490740745</v>
      </c>
    </row>
    <row r="265" spans="1:20" ht="48" x14ac:dyDescent="0.2">
      <c r="A265">
        <v>383</v>
      </c>
      <c r="B265" s="3" t="s">
        <v>384</v>
      </c>
      <c r="C265" s="3" t="s">
        <v>4493</v>
      </c>
      <c r="D265" s="9">
        <v>999</v>
      </c>
      <c r="E265" s="9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8268</v>
      </c>
      <c r="O265" s="7">
        <f t="shared" si="24"/>
        <v>206.70670670670671</v>
      </c>
      <c r="P265" s="5">
        <f t="shared" si="25"/>
        <v>43.020833333333336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41755.117581018516</v>
      </c>
      <c r="T265" s="13">
        <f t="shared" si="29"/>
        <v>41778.117581018516</v>
      </c>
    </row>
    <row r="266" spans="1:20" ht="48" x14ac:dyDescent="0.2">
      <c r="A266">
        <v>384</v>
      </c>
      <c r="B266" s="3" t="s">
        <v>385</v>
      </c>
      <c r="C266" s="3" t="s">
        <v>4494</v>
      </c>
      <c r="D266" s="9">
        <v>20000</v>
      </c>
      <c r="E266" s="9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8268</v>
      </c>
      <c r="O266" s="7">
        <f t="shared" si="24"/>
        <v>112.105</v>
      </c>
      <c r="P266" s="5">
        <f t="shared" si="25"/>
        <v>58.540469973890339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41980.781793981485</v>
      </c>
      <c r="T266" s="13">
        <f t="shared" si="29"/>
        <v>42010.781793981485</v>
      </c>
    </row>
    <row r="267" spans="1:20" ht="48" x14ac:dyDescent="0.2">
      <c r="A267">
        <v>385</v>
      </c>
      <c r="B267" s="3" t="s">
        <v>386</v>
      </c>
      <c r="C267" s="3" t="s">
        <v>4495</v>
      </c>
      <c r="D267" s="9">
        <v>25000</v>
      </c>
      <c r="E267" s="9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8268</v>
      </c>
      <c r="O267" s="7">
        <f t="shared" si="24"/>
        <v>105.982</v>
      </c>
      <c r="P267" s="5">
        <f t="shared" si="25"/>
        <v>111.79535864978902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41934.584502314814</v>
      </c>
      <c r="T267" s="13">
        <f t="shared" si="29"/>
        <v>41964.626168981486</v>
      </c>
    </row>
    <row r="268" spans="1:20" ht="48" x14ac:dyDescent="0.2">
      <c r="A268">
        <v>386</v>
      </c>
      <c r="B268" s="3" t="s">
        <v>387</v>
      </c>
      <c r="C268" s="3" t="s">
        <v>4496</v>
      </c>
      <c r="D268" s="9">
        <v>600</v>
      </c>
      <c r="E268" s="9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8268</v>
      </c>
      <c r="O268" s="7">
        <f t="shared" si="24"/>
        <v>100.16666666666667</v>
      </c>
      <c r="P268" s="5">
        <f t="shared" si="25"/>
        <v>46.230769230769234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42211.951284722221</v>
      </c>
      <c r="T268" s="13">
        <f t="shared" si="29"/>
        <v>42226.951284722221</v>
      </c>
    </row>
    <row r="269" spans="1:20" ht="48" x14ac:dyDescent="0.2">
      <c r="A269">
        <v>387</v>
      </c>
      <c r="B269" s="3" t="s">
        <v>388</v>
      </c>
      <c r="C269" s="3" t="s">
        <v>4497</v>
      </c>
      <c r="D269" s="9">
        <v>38000</v>
      </c>
      <c r="E269" s="9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8268</v>
      </c>
      <c r="O269" s="7">
        <f t="shared" si="24"/>
        <v>213.98947368421051</v>
      </c>
      <c r="P269" s="5">
        <f t="shared" si="25"/>
        <v>144.69039145907473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42200.67659722222</v>
      </c>
      <c r="T269" s="13">
        <f t="shared" si="29"/>
        <v>42231.25</v>
      </c>
    </row>
    <row r="270" spans="1:20" ht="48" x14ac:dyDescent="0.2">
      <c r="A270">
        <v>388</v>
      </c>
      <c r="B270" s="3" t="s">
        <v>389</v>
      </c>
      <c r="C270" s="3" t="s">
        <v>4498</v>
      </c>
      <c r="D270" s="9">
        <v>5000</v>
      </c>
      <c r="E270" s="9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8268</v>
      </c>
      <c r="O270" s="7">
        <f t="shared" si="24"/>
        <v>126.16000000000001</v>
      </c>
      <c r="P270" s="5">
        <f t="shared" si="25"/>
        <v>88.845070422535215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42549.076157407413</v>
      </c>
      <c r="T270" s="13">
        <f t="shared" si="29"/>
        <v>42579.076157407413</v>
      </c>
    </row>
    <row r="271" spans="1:20" ht="48" x14ac:dyDescent="0.2">
      <c r="A271">
        <v>389</v>
      </c>
      <c r="B271" s="3" t="s">
        <v>390</v>
      </c>
      <c r="C271" s="3" t="s">
        <v>4499</v>
      </c>
      <c r="D271" s="9">
        <v>68000</v>
      </c>
      <c r="E271" s="9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8268</v>
      </c>
      <c r="O271" s="7">
        <f t="shared" si="24"/>
        <v>181.53547058823528</v>
      </c>
      <c r="P271" s="5">
        <f t="shared" si="25"/>
        <v>81.75107284768211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41674.063078703701</v>
      </c>
      <c r="T271" s="13">
        <f t="shared" si="29"/>
        <v>41705.957638888889</v>
      </c>
    </row>
    <row r="272" spans="1:20" ht="48" x14ac:dyDescent="0.2">
      <c r="A272">
        <v>390</v>
      </c>
      <c r="B272" s="3" t="s">
        <v>391</v>
      </c>
      <c r="C272" s="3" t="s">
        <v>4500</v>
      </c>
      <c r="D272" s="9">
        <v>1000</v>
      </c>
      <c r="E272" s="9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8268</v>
      </c>
      <c r="O272" s="7">
        <f t="shared" si="24"/>
        <v>100</v>
      </c>
      <c r="P272" s="5">
        <f t="shared" si="25"/>
        <v>71.428571428571431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42112.036712962959</v>
      </c>
      <c r="T272" s="13">
        <f t="shared" si="29"/>
        <v>42132.036712962959</v>
      </c>
    </row>
    <row r="273" spans="1:20" ht="48" x14ac:dyDescent="0.2">
      <c r="A273">
        <v>391</v>
      </c>
      <c r="B273" s="3" t="s">
        <v>392</v>
      </c>
      <c r="C273" s="3" t="s">
        <v>4501</v>
      </c>
      <c r="D273" s="9">
        <v>20000</v>
      </c>
      <c r="E273" s="9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8268</v>
      </c>
      <c r="O273" s="7">
        <f t="shared" si="24"/>
        <v>100.61</v>
      </c>
      <c r="P273" s="5">
        <f t="shared" si="25"/>
        <v>104.25906735751295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40865.042256944449</v>
      </c>
      <c r="T273" s="13">
        <f t="shared" si="29"/>
        <v>40895.040972222225</v>
      </c>
    </row>
    <row r="274" spans="1:20" ht="48" x14ac:dyDescent="0.2">
      <c r="A274">
        <v>392</v>
      </c>
      <c r="B274" s="3" t="s">
        <v>393</v>
      </c>
      <c r="C274" s="3" t="s">
        <v>4502</v>
      </c>
      <c r="D274" s="9">
        <v>18500</v>
      </c>
      <c r="E274" s="9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8268</v>
      </c>
      <c r="O274" s="7">
        <f t="shared" si="24"/>
        <v>100.9027027027027</v>
      </c>
      <c r="P274" s="5">
        <f t="shared" si="25"/>
        <v>90.616504854368927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40763.717256944445</v>
      </c>
      <c r="T274" s="13">
        <f t="shared" si="29"/>
        <v>40794.125</v>
      </c>
    </row>
    <row r="275" spans="1:20" ht="32" x14ac:dyDescent="0.2">
      <c r="A275">
        <v>393</v>
      </c>
      <c r="B275" s="3" t="s">
        <v>394</v>
      </c>
      <c r="C275" s="3" t="s">
        <v>4503</v>
      </c>
      <c r="D275" s="9">
        <v>50000</v>
      </c>
      <c r="E275" s="9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8268</v>
      </c>
      <c r="O275" s="7">
        <f t="shared" si="24"/>
        <v>110.446</v>
      </c>
      <c r="P275" s="5">
        <f t="shared" si="25"/>
        <v>157.33048433048432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41526.708935185183</v>
      </c>
      <c r="T275" s="13">
        <f t="shared" si="29"/>
        <v>41557.708935185183</v>
      </c>
    </row>
    <row r="276" spans="1:20" ht="48" x14ac:dyDescent="0.2">
      <c r="A276">
        <v>394</v>
      </c>
      <c r="B276" s="3" t="s">
        <v>395</v>
      </c>
      <c r="C276" s="3" t="s">
        <v>4504</v>
      </c>
      <c r="D276" s="9">
        <v>4700</v>
      </c>
      <c r="E276" s="9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8268</v>
      </c>
      <c r="O276" s="7">
        <f t="shared" si="24"/>
        <v>111.8936170212766</v>
      </c>
      <c r="P276" s="5">
        <f t="shared" si="25"/>
        <v>105.18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42417.818078703705</v>
      </c>
      <c r="T276" s="13">
        <f t="shared" si="29"/>
        <v>42477.776412037041</v>
      </c>
    </row>
    <row r="277" spans="1:20" ht="48" x14ac:dyDescent="0.2">
      <c r="A277">
        <v>395</v>
      </c>
      <c r="B277" s="3" t="s">
        <v>396</v>
      </c>
      <c r="C277" s="3" t="s">
        <v>4505</v>
      </c>
      <c r="D277" s="9">
        <v>10000</v>
      </c>
      <c r="E277" s="9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8268</v>
      </c>
      <c r="O277" s="7">
        <f t="shared" si="24"/>
        <v>108.04450000000001</v>
      </c>
      <c r="P277" s="5">
        <f t="shared" si="25"/>
        <v>58.719836956521746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40990.909259259257</v>
      </c>
      <c r="T277" s="13">
        <f t="shared" si="29"/>
        <v>41026.897222222222</v>
      </c>
    </row>
    <row r="278" spans="1:20" ht="48" x14ac:dyDescent="0.2">
      <c r="A278">
        <v>396</v>
      </c>
      <c r="B278" s="3" t="s">
        <v>397</v>
      </c>
      <c r="C278" s="3" t="s">
        <v>4506</v>
      </c>
      <c r="D278" s="9">
        <v>15000</v>
      </c>
      <c r="E278" s="9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8268</v>
      </c>
      <c r="O278" s="7">
        <f t="shared" si="24"/>
        <v>106.66666666666667</v>
      </c>
      <c r="P278" s="5">
        <f t="shared" si="25"/>
        <v>81.632653061224488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41082.564884259256</v>
      </c>
      <c r="T278" s="13">
        <f t="shared" si="29"/>
        <v>41097.564884259256</v>
      </c>
    </row>
    <row r="279" spans="1:20" ht="64" x14ac:dyDescent="0.2">
      <c r="A279">
        <v>397</v>
      </c>
      <c r="B279" s="3" t="s">
        <v>398</v>
      </c>
      <c r="C279" s="3" t="s">
        <v>4507</v>
      </c>
      <c r="D279" s="9">
        <v>12444</v>
      </c>
      <c r="E279" s="9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8268</v>
      </c>
      <c r="O279" s="7">
        <f t="shared" si="24"/>
        <v>103.90027322404372</v>
      </c>
      <c r="P279" s="5">
        <f t="shared" si="25"/>
        <v>56.460043668122275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40379.776435185187</v>
      </c>
      <c r="T279" s="13">
        <f t="shared" si="29"/>
        <v>40422.155555555553</v>
      </c>
    </row>
    <row r="280" spans="1:20" ht="48" x14ac:dyDescent="0.2">
      <c r="A280">
        <v>398</v>
      </c>
      <c r="B280" s="3" t="s">
        <v>399</v>
      </c>
      <c r="C280" s="3" t="s">
        <v>4508</v>
      </c>
      <c r="D280" s="9">
        <v>7500</v>
      </c>
      <c r="E280" s="9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8268</v>
      </c>
      <c r="O280" s="7">
        <f t="shared" si="24"/>
        <v>125.16000000000001</v>
      </c>
      <c r="P280" s="5">
        <f t="shared" si="25"/>
        <v>140.1044776119403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42078.793124999997</v>
      </c>
      <c r="T280" s="13">
        <f t="shared" si="29"/>
        <v>42123.793124999997</v>
      </c>
    </row>
    <row r="281" spans="1:20" ht="48" x14ac:dyDescent="0.2">
      <c r="A281">
        <v>399</v>
      </c>
      <c r="B281" s="3" t="s">
        <v>400</v>
      </c>
      <c r="C281" s="3" t="s">
        <v>4509</v>
      </c>
      <c r="D281" s="9">
        <v>20000</v>
      </c>
      <c r="E281" s="9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8268</v>
      </c>
      <c r="O281" s="7">
        <f t="shared" si="24"/>
        <v>106.80499999999999</v>
      </c>
      <c r="P281" s="5">
        <f t="shared" si="25"/>
        <v>224.85263157894738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42687.875775462962</v>
      </c>
      <c r="T281" s="13">
        <f t="shared" si="29"/>
        <v>42718.5</v>
      </c>
    </row>
    <row r="282" spans="1:20" ht="48" x14ac:dyDescent="0.2">
      <c r="A282">
        <v>400</v>
      </c>
      <c r="B282" s="3" t="s">
        <v>401</v>
      </c>
      <c r="C282" s="3" t="s">
        <v>4510</v>
      </c>
      <c r="D282" s="9">
        <v>10000</v>
      </c>
      <c r="E282" s="9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8268</v>
      </c>
      <c r="O282" s="7">
        <f t="shared" si="24"/>
        <v>112.30249999999999</v>
      </c>
      <c r="P282" s="5">
        <f t="shared" si="25"/>
        <v>181.13306451612902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41745.635960648149</v>
      </c>
      <c r="T282" s="13">
        <f t="shared" si="29"/>
        <v>41776.145833333336</v>
      </c>
    </row>
    <row r="283" spans="1:20" ht="48" x14ac:dyDescent="0.2">
      <c r="A283">
        <v>401</v>
      </c>
      <c r="B283" s="3" t="s">
        <v>402</v>
      </c>
      <c r="C283" s="3" t="s">
        <v>4511</v>
      </c>
      <c r="D283" s="9">
        <v>50000</v>
      </c>
      <c r="E283" s="9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8268</v>
      </c>
      <c r="O283" s="7">
        <f t="shared" si="24"/>
        <v>103.812</v>
      </c>
      <c r="P283" s="5">
        <f t="shared" si="25"/>
        <v>711.04109589041093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40732.842245370368</v>
      </c>
      <c r="T283" s="13">
        <f t="shared" si="29"/>
        <v>40762.842245370368</v>
      </c>
    </row>
    <row r="284" spans="1:20" ht="48" x14ac:dyDescent="0.2">
      <c r="A284">
        <v>402</v>
      </c>
      <c r="B284" s="3" t="s">
        <v>403</v>
      </c>
      <c r="C284" s="3" t="s">
        <v>4512</v>
      </c>
      <c r="D284" s="9">
        <v>2000</v>
      </c>
      <c r="E284" s="9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8268</v>
      </c>
      <c r="O284" s="7">
        <f t="shared" si="24"/>
        <v>141.65</v>
      </c>
      <c r="P284" s="5">
        <f t="shared" si="25"/>
        <v>65.883720930232556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42292.539548611108</v>
      </c>
      <c r="T284" s="13">
        <f t="shared" si="29"/>
        <v>42313.58121527778</v>
      </c>
    </row>
    <row r="285" spans="1:20" ht="48" x14ac:dyDescent="0.2">
      <c r="A285">
        <v>403</v>
      </c>
      <c r="B285" s="3" t="s">
        <v>404</v>
      </c>
      <c r="C285" s="3" t="s">
        <v>4513</v>
      </c>
      <c r="D285" s="9">
        <v>5000</v>
      </c>
      <c r="E285" s="9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8268</v>
      </c>
      <c r="O285" s="7">
        <f t="shared" si="24"/>
        <v>105.25999999999999</v>
      </c>
      <c r="P285" s="5">
        <f t="shared" si="25"/>
        <v>75.185714285714283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40718.310659722221</v>
      </c>
      <c r="T285" s="13">
        <f t="shared" si="29"/>
        <v>40765.297222222223</v>
      </c>
    </row>
    <row r="286" spans="1:20" ht="48" x14ac:dyDescent="0.2">
      <c r="A286">
        <v>404</v>
      </c>
      <c r="B286" s="3" t="s">
        <v>405</v>
      </c>
      <c r="C286" s="3" t="s">
        <v>4514</v>
      </c>
      <c r="D286" s="9">
        <v>35000</v>
      </c>
      <c r="E286" s="9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8268</v>
      </c>
      <c r="O286" s="7">
        <f t="shared" si="24"/>
        <v>103.09142857142857</v>
      </c>
      <c r="P286" s="5">
        <f t="shared" si="25"/>
        <v>133.14391143911439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41646.628032407411</v>
      </c>
      <c r="T286" s="13">
        <f t="shared" si="29"/>
        <v>41675.961111111108</v>
      </c>
    </row>
    <row r="287" spans="1:20" ht="32" x14ac:dyDescent="0.2">
      <c r="A287">
        <v>405</v>
      </c>
      <c r="B287" s="3" t="s">
        <v>406</v>
      </c>
      <c r="C287" s="3" t="s">
        <v>4515</v>
      </c>
      <c r="D287" s="9">
        <v>2820</v>
      </c>
      <c r="E287" s="9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8268</v>
      </c>
      <c r="O287" s="7">
        <f t="shared" si="24"/>
        <v>107.65957446808511</v>
      </c>
      <c r="P287" s="5">
        <f t="shared" si="25"/>
        <v>55.2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41674.08494212963</v>
      </c>
      <c r="T287" s="13">
        <f t="shared" si="29"/>
        <v>41704.08494212963</v>
      </c>
    </row>
    <row r="288" spans="1:20" ht="48" x14ac:dyDescent="0.2">
      <c r="A288">
        <v>406</v>
      </c>
      <c r="B288" s="3" t="s">
        <v>407</v>
      </c>
      <c r="C288" s="3" t="s">
        <v>4516</v>
      </c>
      <c r="D288" s="9">
        <v>2800</v>
      </c>
      <c r="E288" s="9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8268</v>
      </c>
      <c r="O288" s="7">
        <f t="shared" si="24"/>
        <v>107.70464285714286</v>
      </c>
      <c r="P288" s="5">
        <f t="shared" si="25"/>
        <v>86.163714285714292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40638.162465277775</v>
      </c>
      <c r="T288" s="13">
        <f t="shared" si="29"/>
        <v>40672.249305555553</v>
      </c>
    </row>
    <row r="289" spans="1:20" ht="48" x14ac:dyDescent="0.2">
      <c r="A289">
        <v>407</v>
      </c>
      <c r="B289" s="3" t="s">
        <v>408</v>
      </c>
      <c r="C289" s="3" t="s">
        <v>4517</v>
      </c>
      <c r="D289" s="9">
        <v>2000</v>
      </c>
      <c r="E289" s="9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8268</v>
      </c>
      <c r="O289" s="7">
        <f t="shared" si="24"/>
        <v>101.55000000000001</v>
      </c>
      <c r="P289" s="5">
        <f t="shared" si="25"/>
        <v>92.318181818181813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40806.870949074073</v>
      </c>
      <c r="T289" s="13">
        <f t="shared" si="29"/>
        <v>40866.912615740745</v>
      </c>
    </row>
    <row r="290" spans="1:20" ht="48" x14ac:dyDescent="0.2">
      <c r="A290">
        <v>408</v>
      </c>
      <c r="B290" s="3" t="s">
        <v>409</v>
      </c>
      <c r="C290" s="3" t="s">
        <v>4518</v>
      </c>
      <c r="D290" s="9">
        <v>6000</v>
      </c>
      <c r="E290" s="9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8268</v>
      </c>
      <c r="O290" s="7">
        <f t="shared" si="24"/>
        <v>101.43766666666667</v>
      </c>
      <c r="P290" s="5">
        <f t="shared" si="25"/>
        <v>160.16473684210527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41543.735995370371</v>
      </c>
      <c r="T290" s="13">
        <f t="shared" si="29"/>
        <v>41583.777662037035</v>
      </c>
    </row>
    <row r="291" spans="1:20" ht="48" x14ac:dyDescent="0.2">
      <c r="A291">
        <v>409</v>
      </c>
      <c r="B291" s="3" t="s">
        <v>410</v>
      </c>
      <c r="C291" s="3" t="s">
        <v>4519</v>
      </c>
      <c r="D291" s="9">
        <v>500</v>
      </c>
      <c r="E291" s="9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8268</v>
      </c>
      <c r="O291" s="7">
        <f t="shared" si="24"/>
        <v>136.80000000000001</v>
      </c>
      <c r="P291" s="5">
        <f t="shared" si="25"/>
        <v>45.6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42543.862777777773</v>
      </c>
      <c r="T291" s="13">
        <f t="shared" si="29"/>
        <v>42573.862777777773</v>
      </c>
    </row>
    <row r="292" spans="1:20" ht="48" x14ac:dyDescent="0.2">
      <c r="A292">
        <v>410</v>
      </c>
      <c r="B292" s="3" t="s">
        <v>411</v>
      </c>
      <c r="C292" s="3" t="s">
        <v>4520</v>
      </c>
      <c r="D292" s="9">
        <v>1000</v>
      </c>
      <c r="E292" s="9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8268</v>
      </c>
      <c r="O292" s="7">
        <f t="shared" si="24"/>
        <v>128.29999999999998</v>
      </c>
      <c r="P292" s="5">
        <f t="shared" si="25"/>
        <v>183.28571428571428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42113.981446759266</v>
      </c>
      <c r="T292" s="13">
        <f t="shared" si="29"/>
        <v>42173.981446759266</v>
      </c>
    </row>
    <row r="293" spans="1:20" ht="48" x14ac:dyDescent="0.2">
      <c r="A293">
        <v>411</v>
      </c>
      <c r="B293" s="3" t="s">
        <v>412</v>
      </c>
      <c r="C293" s="3" t="s">
        <v>4521</v>
      </c>
      <c r="D293" s="9">
        <v>30000</v>
      </c>
      <c r="E293" s="9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8268</v>
      </c>
      <c r="O293" s="7">
        <f t="shared" si="24"/>
        <v>101.05</v>
      </c>
      <c r="P293" s="5">
        <f t="shared" si="25"/>
        <v>125.78838174273859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41598.17597222222</v>
      </c>
      <c r="T293" s="13">
        <f t="shared" si="29"/>
        <v>41630.208333333336</v>
      </c>
    </row>
    <row r="294" spans="1:20" ht="48" x14ac:dyDescent="0.2">
      <c r="A294">
        <v>412</v>
      </c>
      <c r="B294" s="3" t="s">
        <v>413</v>
      </c>
      <c r="C294" s="3" t="s">
        <v>4522</v>
      </c>
      <c r="D294" s="9">
        <v>2500</v>
      </c>
      <c r="E294" s="9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8268</v>
      </c>
      <c r="O294" s="7">
        <f t="shared" si="24"/>
        <v>126.84</v>
      </c>
      <c r="P294" s="5">
        <f t="shared" si="25"/>
        <v>57.654545454545456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41099.742800925924</v>
      </c>
      <c r="T294" s="13">
        <f t="shared" si="29"/>
        <v>41115.742800925924</v>
      </c>
    </row>
    <row r="295" spans="1:20" ht="48" x14ac:dyDescent="0.2">
      <c r="A295">
        <v>413</v>
      </c>
      <c r="B295" s="3" t="s">
        <v>414</v>
      </c>
      <c r="C295" s="3" t="s">
        <v>4523</v>
      </c>
      <c r="D295" s="9">
        <v>12800</v>
      </c>
      <c r="E295" s="9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8268</v>
      </c>
      <c r="O295" s="7">
        <f t="shared" si="24"/>
        <v>105.0859375</v>
      </c>
      <c r="P295" s="5">
        <f t="shared" si="25"/>
        <v>78.660818713450297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41079.877442129626</v>
      </c>
      <c r="T295" s="13">
        <f t="shared" si="29"/>
        <v>41109.877442129626</v>
      </c>
    </row>
    <row r="296" spans="1:20" ht="48" x14ac:dyDescent="0.2">
      <c r="A296">
        <v>414</v>
      </c>
      <c r="B296" s="3" t="s">
        <v>415</v>
      </c>
      <c r="C296" s="3" t="s">
        <v>4524</v>
      </c>
      <c r="D296" s="9">
        <v>18500</v>
      </c>
      <c r="E296" s="9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8268</v>
      </c>
      <c r="O296" s="7">
        <f t="shared" si="24"/>
        <v>102.85405405405406</v>
      </c>
      <c r="P296" s="5">
        <f t="shared" si="25"/>
        <v>91.480769230769226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41529.063252314816</v>
      </c>
      <c r="T296" s="13">
        <f t="shared" si="29"/>
        <v>41559.063252314816</v>
      </c>
    </row>
    <row r="297" spans="1:20" ht="64" x14ac:dyDescent="0.2">
      <c r="A297">
        <v>415</v>
      </c>
      <c r="B297" s="3" t="s">
        <v>416</v>
      </c>
      <c r="C297" s="3" t="s">
        <v>4525</v>
      </c>
      <c r="D297" s="9">
        <v>1400</v>
      </c>
      <c r="E297" s="9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8268</v>
      </c>
      <c r="O297" s="7">
        <f t="shared" si="24"/>
        <v>102.14714285714285</v>
      </c>
      <c r="P297" s="5">
        <f t="shared" si="25"/>
        <v>68.09809523809524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41904.851875</v>
      </c>
      <c r="T297" s="13">
        <f t="shared" si="29"/>
        <v>41929.5</v>
      </c>
    </row>
    <row r="298" spans="1:20" ht="32" x14ac:dyDescent="0.2">
      <c r="A298">
        <v>416</v>
      </c>
      <c r="B298" s="3" t="s">
        <v>417</v>
      </c>
      <c r="C298" s="3" t="s">
        <v>4526</v>
      </c>
      <c r="D298" s="9">
        <v>1000</v>
      </c>
      <c r="E298" s="9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8268</v>
      </c>
      <c r="O298" s="7">
        <f t="shared" si="24"/>
        <v>120.21700000000001</v>
      </c>
      <c r="P298" s="5">
        <f t="shared" si="25"/>
        <v>48.086800000000004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41648.396192129629</v>
      </c>
      <c r="T298" s="13">
        <f t="shared" si="29"/>
        <v>41678.396192129629</v>
      </c>
    </row>
    <row r="299" spans="1:20" ht="48" x14ac:dyDescent="0.2">
      <c r="A299">
        <v>417</v>
      </c>
      <c r="B299" s="3" t="s">
        <v>418</v>
      </c>
      <c r="C299" s="3" t="s">
        <v>4527</v>
      </c>
      <c r="D299" s="9">
        <v>10500</v>
      </c>
      <c r="E299" s="9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8268</v>
      </c>
      <c r="O299" s="7">
        <f t="shared" si="24"/>
        <v>100.24761904761905</v>
      </c>
      <c r="P299" s="5">
        <f t="shared" si="25"/>
        <v>202.42307692307693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41360.970601851855</v>
      </c>
      <c r="T299" s="13">
        <f t="shared" si="29"/>
        <v>41372.189583333333</v>
      </c>
    </row>
    <row r="300" spans="1:20" ht="48" x14ac:dyDescent="0.2">
      <c r="A300">
        <v>418</v>
      </c>
      <c r="B300" s="3" t="s">
        <v>419</v>
      </c>
      <c r="C300" s="3" t="s">
        <v>4528</v>
      </c>
      <c r="D300" s="9">
        <v>22400</v>
      </c>
      <c r="E300" s="9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8268</v>
      </c>
      <c r="O300" s="7">
        <f t="shared" si="24"/>
        <v>100.63392857142857</v>
      </c>
      <c r="P300" s="5">
        <f t="shared" si="25"/>
        <v>216.75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42178.282372685186</v>
      </c>
      <c r="T300" s="13">
        <f t="shared" si="29"/>
        <v>42208.282372685186</v>
      </c>
    </row>
    <row r="301" spans="1:20" ht="48" x14ac:dyDescent="0.2">
      <c r="A301">
        <v>419</v>
      </c>
      <c r="B301" s="3" t="s">
        <v>420</v>
      </c>
      <c r="C301" s="3" t="s">
        <v>4529</v>
      </c>
      <c r="D301" s="9">
        <v>8000</v>
      </c>
      <c r="E301" s="9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8268</v>
      </c>
      <c r="O301" s="7">
        <f t="shared" si="24"/>
        <v>100.4375</v>
      </c>
      <c r="P301" s="5">
        <f t="shared" si="25"/>
        <v>110.06849315068493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41394.842442129629</v>
      </c>
      <c r="T301" s="13">
        <f t="shared" si="29"/>
        <v>41454.842442129629</v>
      </c>
    </row>
    <row r="302" spans="1:20" ht="48" x14ac:dyDescent="0.2">
      <c r="A302">
        <v>520</v>
      </c>
      <c r="B302" s="3" t="s">
        <v>521</v>
      </c>
      <c r="C302" s="3" t="s">
        <v>4630</v>
      </c>
      <c r="D302" s="9">
        <v>5000</v>
      </c>
      <c r="E302" s="9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8270</v>
      </c>
      <c r="O302" s="7">
        <f t="shared" si="24"/>
        <v>102.1</v>
      </c>
      <c r="P302" s="5">
        <f t="shared" si="25"/>
        <v>150.14705882352942</v>
      </c>
      <c r="Q302" t="str">
        <f t="shared" si="26"/>
        <v>theater</v>
      </c>
      <c r="R302" t="str">
        <f t="shared" si="27"/>
        <v>plays</v>
      </c>
      <c r="S302" s="13">
        <f t="shared" si="28"/>
        <v>42318.702094907407</v>
      </c>
      <c r="T302" s="13">
        <f t="shared" si="29"/>
        <v>42348.702094907407</v>
      </c>
    </row>
    <row r="303" spans="1:20" ht="48" x14ac:dyDescent="0.2">
      <c r="A303">
        <v>521</v>
      </c>
      <c r="B303" s="3" t="s">
        <v>522</v>
      </c>
      <c r="C303" s="3" t="s">
        <v>4631</v>
      </c>
      <c r="D303" s="9">
        <v>5000</v>
      </c>
      <c r="E303" s="9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8270</v>
      </c>
      <c r="O303" s="7">
        <f t="shared" si="24"/>
        <v>104.64</v>
      </c>
      <c r="P303" s="5">
        <f t="shared" si="25"/>
        <v>93.428571428571431</v>
      </c>
      <c r="Q303" t="str">
        <f t="shared" si="26"/>
        <v>theater</v>
      </c>
      <c r="R303" t="str">
        <f t="shared" si="27"/>
        <v>plays</v>
      </c>
      <c r="S303" s="13">
        <f t="shared" si="28"/>
        <v>42646.092812499999</v>
      </c>
      <c r="T303" s="13">
        <f t="shared" si="29"/>
        <v>42675.207638888889</v>
      </c>
    </row>
    <row r="304" spans="1:20" ht="48" x14ac:dyDescent="0.2">
      <c r="A304">
        <v>522</v>
      </c>
      <c r="B304" s="3" t="s">
        <v>523</v>
      </c>
      <c r="C304" s="3" t="s">
        <v>4632</v>
      </c>
      <c r="D304" s="9">
        <v>3000</v>
      </c>
      <c r="E304" s="9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8270</v>
      </c>
      <c r="O304" s="7">
        <f t="shared" si="24"/>
        <v>114.66666666666667</v>
      </c>
      <c r="P304" s="5">
        <f t="shared" si="25"/>
        <v>110.96774193548387</v>
      </c>
      <c r="Q304" t="str">
        <f t="shared" si="26"/>
        <v>theater</v>
      </c>
      <c r="R304" t="str">
        <f t="shared" si="27"/>
        <v>plays</v>
      </c>
      <c r="S304" s="13">
        <f t="shared" si="28"/>
        <v>42430.040798611109</v>
      </c>
      <c r="T304" s="13">
        <f t="shared" si="29"/>
        <v>42449.999131944445</v>
      </c>
    </row>
    <row r="305" spans="1:20" ht="48" x14ac:dyDescent="0.2">
      <c r="A305">
        <v>523</v>
      </c>
      <c r="B305" s="3" t="s">
        <v>524</v>
      </c>
      <c r="C305" s="3" t="s">
        <v>4633</v>
      </c>
      <c r="D305" s="9">
        <v>5000</v>
      </c>
      <c r="E305" s="9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8270</v>
      </c>
      <c r="O305" s="7">
        <f t="shared" si="24"/>
        <v>120.6</v>
      </c>
      <c r="P305" s="5">
        <f t="shared" si="25"/>
        <v>71.785714285714292</v>
      </c>
      <c r="Q305" t="str">
        <f t="shared" si="26"/>
        <v>theater</v>
      </c>
      <c r="R305" t="str">
        <f t="shared" si="27"/>
        <v>plays</v>
      </c>
      <c r="S305" s="13">
        <f t="shared" si="28"/>
        <v>42238.13282407407</v>
      </c>
      <c r="T305" s="13">
        <f t="shared" si="29"/>
        <v>42268.13282407407</v>
      </c>
    </row>
    <row r="306" spans="1:20" ht="48" x14ac:dyDescent="0.2">
      <c r="A306">
        <v>524</v>
      </c>
      <c r="B306" s="3" t="s">
        <v>525</v>
      </c>
      <c r="C306" s="3" t="s">
        <v>4634</v>
      </c>
      <c r="D306" s="9">
        <v>3500</v>
      </c>
      <c r="E306" s="9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8270</v>
      </c>
      <c r="O306" s="7">
        <f t="shared" si="24"/>
        <v>108.67285714285715</v>
      </c>
      <c r="P306" s="5">
        <f t="shared" si="25"/>
        <v>29.258076923076924</v>
      </c>
      <c r="Q306" t="str">
        <f t="shared" si="26"/>
        <v>theater</v>
      </c>
      <c r="R306" t="str">
        <f t="shared" si="27"/>
        <v>plays</v>
      </c>
      <c r="S306" s="13">
        <f t="shared" si="28"/>
        <v>42492.717233796298</v>
      </c>
      <c r="T306" s="13">
        <f t="shared" si="29"/>
        <v>42522.717233796298</v>
      </c>
    </row>
    <row r="307" spans="1:20" ht="48" x14ac:dyDescent="0.2">
      <c r="A307">
        <v>525</v>
      </c>
      <c r="B307" s="3" t="s">
        <v>526</v>
      </c>
      <c r="C307" s="3" t="s">
        <v>4635</v>
      </c>
      <c r="D307" s="9">
        <v>12000</v>
      </c>
      <c r="E307" s="9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8270</v>
      </c>
      <c r="O307" s="7">
        <f t="shared" si="24"/>
        <v>100</v>
      </c>
      <c r="P307" s="5">
        <f t="shared" si="25"/>
        <v>1000</v>
      </c>
      <c r="Q307" t="str">
        <f t="shared" si="26"/>
        <v>theater</v>
      </c>
      <c r="R307" t="str">
        <f t="shared" si="27"/>
        <v>plays</v>
      </c>
      <c r="S307" s="13">
        <f t="shared" si="28"/>
        <v>41850.400937500002</v>
      </c>
      <c r="T307" s="13">
        <f t="shared" si="29"/>
        <v>41895.400937500002</v>
      </c>
    </row>
    <row r="308" spans="1:20" ht="48" x14ac:dyDescent="0.2">
      <c r="A308">
        <v>526</v>
      </c>
      <c r="B308" s="3" t="s">
        <v>527</v>
      </c>
      <c r="C308" s="3" t="s">
        <v>4636</v>
      </c>
      <c r="D308" s="9">
        <v>1500</v>
      </c>
      <c r="E308" s="9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8270</v>
      </c>
      <c r="O308" s="7">
        <f t="shared" si="24"/>
        <v>113.99999999999999</v>
      </c>
      <c r="P308" s="5">
        <f t="shared" si="25"/>
        <v>74.347826086956516</v>
      </c>
      <c r="Q308" t="str">
        <f t="shared" si="26"/>
        <v>theater</v>
      </c>
      <c r="R308" t="str">
        <f t="shared" si="27"/>
        <v>plays</v>
      </c>
      <c r="S308" s="13">
        <f t="shared" si="28"/>
        <v>42192.591944444444</v>
      </c>
      <c r="T308" s="13">
        <f t="shared" si="29"/>
        <v>42223.708333333328</v>
      </c>
    </row>
    <row r="309" spans="1:20" ht="48" x14ac:dyDescent="0.2">
      <c r="A309">
        <v>527</v>
      </c>
      <c r="B309" s="3" t="s">
        <v>528</v>
      </c>
      <c r="C309" s="3" t="s">
        <v>4637</v>
      </c>
      <c r="D309" s="9">
        <v>10000</v>
      </c>
      <c r="E309" s="9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8270</v>
      </c>
      <c r="O309" s="7">
        <f t="shared" si="24"/>
        <v>100.85</v>
      </c>
      <c r="P309" s="5">
        <f t="shared" si="25"/>
        <v>63.829113924050631</v>
      </c>
      <c r="Q309" t="str">
        <f t="shared" si="26"/>
        <v>theater</v>
      </c>
      <c r="R309" t="str">
        <f t="shared" si="27"/>
        <v>plays</v>
      </c>
      <c r="S309" s="13">
        <f t="shared" si="28"/>
        <v>42753.205625000002</v>
      </c>
      <c r="T309" s="13">
        <f t="shared" si="29"/>
        <v>42783.670138888891</v>
      </c>
    </row>
    <row r="310" spans="1:20" ht="16" x14ac:dyDescent="0.2">
      <c r="A310">
        <v>528</v>
      </c>
      <c r="B310" s="3" t="s">
        <v>529</v>
      </c>
      <c r="C310" s="3" t="s">
        <v>4638</v>
      </c>
      <c r="D310" s="9">
        <v>1150</v>
      </c>
      <c r="E310" s="9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8270</v>
      </c>
      <c r="O310" s="7">
        <f t="shared" si="24"/>
        <v>115.65217391304347</v>
      </c>
      <c r="P310" s="5">
        <f t="shared" si="25"/>
        <v>44.333333333333336</v>
      </c>
      <c r="Q310" t="str">
        <f t="shared" si="26"/>
        <v>theater</v>
      </c>
      <c r="R310" t="str">
        <f t="shared" si="27"/>
        <v>plays</v>
      </c>
      <c r="S310" s="13">
        <f t="shared" si="28"/>
        <v>42155.920219907406</v>
      </c>
      <c r="T310" s="13">
        <f t="shared" si="29"/>
        <v>42176.888888888891</v>
      </c>
    </row>
    <row r="311" spans="1:20" ht="48" x14ac:dyDescent="0.2">
      <c r="A311">
        <v>529</v>
      </c>
      <c r="B311" s="3" t="s">
        <v>530</v>
      </c>
      <c r="C311" s="3" t="s">
        <v>4639</v>
      </c>
      <c r="D311" s="9">
        <v>1200</v>
      </c>
      <c r="E311" s="9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8270</v>
      </c>
      <c r="O311" s="7">
        <f t="shared" si="24"/>
        <v>130.41666666666666</v>
      </c>
      <c r="P311" s="5">
        <f t="shared" si="25"/>
        <v>86.944444444444443</v>
      </c>
      <c r="Q311" t="str">
        <f t="shared" si="26"/>
        <v>theater</v>
      </c>
      <c r="R311" t="str">
        <f t="shared" si="27"/>
        <v>plays</v>
      </c>
      <c r="S311" s="13">
        <f t="shared" si="28"/>
        <v>42725.031180555554</v>
      </c>
      <c r="T311" s="13">
        <f t="shared" si="29"/>
        <v>42746.208333333328</v>
      </c>
    </row>
    <row r="312" spans="1:20" ht="48" x14ac:dyDescent="0.2">
      <c r="A312">
        <v>530</v>
      </c>
      <c r="B312" s="3" t="s">
        <v>531</v>
      </c>
      <c r="C312" s="3" t="s">
        <v>4640</v>
      </c>
      <c r="D312" s="9">
        <v>3405</v>
      </c>
      <c r="E312" s="9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8270</v>
      </c>
      <c r="O312" s="7">
        <f t="shared" si="24"/>
        <v>107.78267254038178</v>
      </c>
      <c r="P312" s="5">
        <f t="shared" si="25"/>
        <v>126.55172413793103</v>
      </c>
      <c r="Q312" t="str">
        <f t="shared" si="26"/>
        <v>theater</v>
      </c>
      <c r="R312" t="str">
        <f t="shared" si="27"/>
        <v>plays</v>
      </c>
      <c r="S312" s="13">
        <f t="shared" si="28"/>
        <v>42157.591064814813</v>
      </c>
      <c r="T312" s="13">
        <f t="shared" si="29"/>
        <v>42179.083333333328</v>
      </c>
    </row>
    <row r="313" spans="1:20" ht="48" x14ac:dyDescent="0.2">
      <c r="A313">
        <v>531</v>
      </c>
      <c r="B313" s="3" t="s">
        <v>532</v>
      </c>
      <c r="C313" s="3" t="s">
        <v>4641</v>
      </c>
      <c r="D313" s="9">
        <v>4000</v>
      </c>
      <c r="E313" s="9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8270</v>
      </c>
      <c r="O313" s="7">
        <f t="shared" si="24"/>
        <v>100</v>
      </c>
      <c r="P313" s="5">
        <f t="shared" si="25"/>
        <v>129.03225806451613</v>
      </c>
      <c r="Q313" t="str">
        <f t="shared" si="26"/>
        <v>theater</v>
      </c>
      <c r="R313" t="str">
        <f t="shared" si="27"/>
        <v>plays</v>
      </c>
      <c r="S313" s="13">
        <f t="shared" si="28"/>
        <v>42676.065150462964</v>
      </c>
      <c r="T313" s="13">
        <f t="shared" si="29"/>
        <v>42721.290972222225</v>
      </c>
    </row>
    <row r="314" spans="1:20" ht="48" x14ac:dyDescent="0.2">
      <c r="A314">
        <v>532</v>
      </c>
      <c r="B314" s="3" t="s">
        <v>533</v>
      </c>
      <c r="C314" s="3" t="s">
        <v>4642</v>
      </c>
      <c r="D314" s="9">
        <v>10000</v>
      </c>
      <c r="E314" s="9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8270</v>
      </c>
      <c r="O314" s="7">
        <f t="shared" si="24"/>
        <v>123.25</v>
      </c>
      <c r="P314" s="5">
        <f t="shared" si="25"/>
        <v>71.242774566473983</v>
      </c>
      <c r="Q314" t="str">
        <f t="shared" si="26"/>
        <v>theater</v>
      </c>
      <c r="R314" t="str">
        <f t="shared" si="27"/>
        <v>plays</v>
      </c>
      <c r="S314" s="13">
        <f t="shared" si="28"/>
        <v>42473.007037037038</v>
      </c>
      <c r="T314" s="13">
        <f t="shared" si="29"/>
        <v>42503.007037037038</v>
      </c>
    </row>
    <row r="315" spans="1:20" ht="48" x14ac:dyDescent="0.2">
      <c r="A315">
        <v>533</v>
      </c>
      <c r="B315" s="3" t="s">
        <v>534</v>
      </c>
      <c r="C315" s="3" t="s">
        <v>4643</v>
      </c>
      <c r="D315" s="9">
        <v>2000</v>
      </c>
      <c r="E315" s="9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8270</v>
      </c>
      <c r="O315" s="7">
        <f t="shared" si="24"/>
        <v>100.2</v>
      </c>
      <c r="P315" s="5">
        <f t="shared" si="25"/>
        <v>117.88235294117646</v>
      </c>
      <c r="Q315" t="str">
        <f t="shared" si="26"/>
        <v>theater</v>
      </c>
      <c r="R315" t="str">
        <f t="shared" si="27"/>
        <v>plays</v>
      </c>
      <c r="S315" s="13">
        <f t="shared" si="28"/>
        <v>42482.43478009259</v>
      </c>
      <c r="T315" s="13">
        <f t="shared" si="29"/>
        <v>42506.43478009259</v>
      </c>
    </row>
    <row r="316" spans="1:20" ht="48" x14ac:dyDescent="0.2">
      <c r="A316">
        <v>534</v>
      </c>
      <c r="B316" s="3" t="s">
        <v>535</v>
      </c>
      <c r="C316" s="3" t="s">
        <v>4644</v>
      </c>
      <c r="D316" s="9">
        <v>15000</v>
      </c>
      <c r="E316" s="9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8270</v>
      </c>
      <c r="O316" s="7">
        <f t="shared" si="24"/>
        <v>104.66666666666666</v>
      </c>
      <c r="P316" s="5">
        <f t="shared" si="25"/>
        <v>327.08333333333331</v>
      </c>
      <c r="Q316" t="str">
        <f t="shared" si="26"/>
        <v>theater</v>
      </c>
      <c r="R316" t="str">
        <f t="shared" si="27"/>
        <v>plays</v>
      </c>
      <c r="S316" s="13">
        <f t="shared" si="28"/>
        <v>42270.810995370368</v>
      </c>
      <c r="T316" s="13">
        <f t="shared" si="29"/>
        <v>42309.958333333328</v>
      </c>
    </row>
    <row r="317" spans="1:20" ht="32" x14ac:dyDescent="0.2">
      <c r="A317">
        <v>535</v>
      </c>
      <c r="B317" s="3" t="s">
        <v>536</v>
      </c>
      <c r="C317" s="3" t="s">
        <v>4645</v>
      </c>
      <c r="D317" s="9">
        <v>2000</v>
      </c>
      <c r="E317" s="9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8270</v>
      </c>
      <c r="O317" s="7">
        <f t="shared" si="24"/>
        <v>102.49999999999999</v>
      </c>
      <c r="P317" s="5">
        <f t="shared" si="25"/>
        <v>34.745762711864408</v>
      </c>
      <c r="Q317" t="str">
        <f t="shared" si="26"/>
        <v>theater</v>
      </c>
      <c r="R317" t="str">
        <f t="shared" si="27"/>
        <v>plays</v>
      </c>
      <c r="S317" s="13">
        <f t="shared" si="28"/>
        <v>42711.545196759253</v>
      </c>
      <c r="T317" s="13">
        <f t="shared" si="29"/>
        <v>42741.545196759253</v>
      </c>
    </row>
    <row r="318" spans="1:20" ht="48" x14ac:dyDescent="0.2">
      <c r="A318">
        <v>536</v>
      </c>
      <c r="B318" s="3" t="s">
        <v>537</v>
      </c>
      <c r="C318" s="3" t="s">
        <v>4646</v>
      </c>
      <c r="D318" s="9">
        <v>3300</v>
      </c>
      <c r="E318" s="9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8270</v>
      </c>
      <c r="O318" s="7">
        <f t="shared" si="24"/>
        <v>118.25757575757576</v>
      </c>
      <c r="P318" s="5">
        <f t="shared" si="25"/>
        <v>100.06410256410257</v>
      </c>
      <c r="Q318" t="str">
        <f t="shared" si="26"/>
        <v>theater</v>
      </c>
      <c r="R318" t="str">
        <f t="shared" si="27"/>
        <v>plays</v>
      </c>
      <c r="S318" s="13">
        <f t="shared" si="28"/>
        <v>42179.344988425932</v>
      </c>
      <c r="T318" s="13">
        <f t="shared" si="29"/>
        <v>42219.75</v>
      </c>
    </row>
    <row r="319" spans="1:20" ht="48" x14ac:dyDescent="0.2">
      <c r="A319">
        <v>537</v>
      </c>
      <c r="B319" s="3" t="s">
        <v>538</v>
      </c>
      <c r="C319" s="3" t="s">
        <v>4647</v>
      </c>
      <c r="D319" s="9">
        <v>2000</v>
      </c>
      <c r="E319" s="9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8270</v>
      </c>
      <c r="O319" s="7">
        <f t="shared" si="24"/>
        <v>120.5</v>
      </c>
      <c r="P319" s="5">
        <f t="shared" si="25"/>
        <v>40.847457627118644</v>
      </c>
      <c r="Q319" t="str">
        <f t="shared" si="26"/>
        <v>theater</v>
      </c>
      <c r="R319" t="str">
        <f t="shared" si="27"/>
        <v>plays</v>
      </c>
      <c r="S319" s="13">
        <f t="shared" si="28"/>
        <v>42282.768414351856</v>
      </c>
      <c r="T319" s="13">
        <f t="shared" si="29"/>
        <v>42312.810081018513</v>
      </c>
    </row>
    <row r="320" spans="1:20" ht="48" x14ac:dyDescent="0.2">
      <c r="A320">
        <v>538</v>
      </c>
      <c r="B320" s="3" t="s">
        <v>539</v>
      </c>
      <c r="C320" s="3" t="s">
        <v>4648</v>
      </c>
      <c r="D320" s="9">
        <v>5000</v>
      </c>
      <c r="E320" s="9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8270</v>
      </c>
      <c r="O320" s="7">
        <f t="shared" si="24"/>
        <v>302.42</v>
      </c>
      <c r="P320" s="5">
        <f t="shared" si="25"/>
        <v>252.01666666666668</v>
      </c>
      <c r="Q320" t="str">
        <f t="shared" si="26"/>
        <v>theater</v>
      </c>
      <c r="R320" t="str">
        <f t="shared" si="27"/>
        <v>plays</v>
      </c>
      <c r="S320" s="13">
        <f t="shared" si="28"/>
        <v>42473.794710648144</v>
      </c>
      <c r="T320" s="13">
        <f t="shared" si="29"/>
        <v>42503.794710648144</v>
      </c>
    </row>
    <row r="321" spans="1:20" ht="48" x14ac:dyDescent="0.2">
      <c r="A321">
        <v>539</v>
      </c>
      <c r="B321" s="3" t="s">
        <v>540</v>
      </c>
      <c r="C321" s="3" t="s">
        <v>4649</v>
      </c>
      <c r="D321" s="9">
        <v>500</v>
      </c>
      <c r="E321" s="9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8270</v>
      </c>
      <c r="O321" s="7">
        <f t="shared" si="24"/>
        <v>100.64400000000001</v>
      </c>
      <c r="P321" s="5">
        <f t="shared" si="25"/>
        <v>25.161000000000001</v>
      </c>
      <c r="Q321" t="str">
        <f t="shared" si="26"/>
        <v>theater</v>
      </c>
      <c r="R321" t="str">
        <f t="shared" si="27"/>
        <v>plays</v>
      </c>
      <c r="S321" s="13">
        <f t="shared" si="28"/>
        <v>42535.049849537041</v>
      </c>
      <c r="T321" s="13">
        <f t="shared" si="29"/>
        <v>42556.049849537041</v>
      </c>
    </row>
    <row r="322" spans="1:20" ht="48" x14ac:dyDescent="0.2">
      <c r="A322">
        <v>640</v>
      </c>
      <c r="B322" s="3" t="s">
        <v>641</v>
      </c>
      <c r="C322" s="3" t="s">
        <v>4750</v>
      </c>
      <c r="D322" s="9">
        <v>70</v>
      </c>
      <c r="E322" s="9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8272</v>
      </c>
      <c r="O322" s="7">
        <f t="shared" ref="O322:O385" si="30">(E322/D322)*100</f>
        <v>144.28571428571428</v>
      </c>
      <c r="P322" s="5">
        <f t="shared" ref="P322:P385" si="31">IFERROR(E322/L322,0)</f>
        <v>50.5</v>
      </c>
      <c r="Q322" t="str">
        <f t="shared" ref="Q322:Q385" si="32">LEFT(N322,FIND("/",N322)-1)</f>
        <v>technology</v>
      </c>
      <c r="R322" t="str">
        <f t="shared" ref="R322:R385" si="33">RIGHT(N322,LEN(N322)-FIND("/",N322))</f>
        <v>wearables</v>
      </c>
      <c r="S322" s="13">
        <f t="shared" ref="S322:S385" si="34">(((J322/60)/60)/24)+DATE(1970,1,1)</f>
        <v>42683.420312500006</v>
      </c>
      <c r="T322" s="13">
        <f t="shared" ref="T322:T385" si="35">(((I322/60)/60)/24)+DATE(1970,1,1)</f>
        <v>42698.958333333328</v>
      </c>
    </row>
    <row r="323" spans="1:20" ht="48" x14ac:dyDescent="0.2">
      <c r="A323">
        <v>641</v>
      </c>
      <c r="B323" s="3" t="s">
        <v>642</v>
      </c>
      <c r="C323" s="3" t="s">
        <v>4751</v>
      </c>
      <c r="D323" s="9">
        <v>40000</v>
      </c>
      <c r="E323" s="9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8272</v>
      </c>
      <c r="O323" s="7">
        <f t="shared" si="30"/>
        <v>119.16249999999999</v>
      </c>
      <c r="P323" s="5">
        <f t="shared" si="31"/>
        <v>151.31746031746033</v>
      </c>
      <c r="Q323" t="str">
        <f t="shared" si="32"/>
        <v>technology</v>
      </c>
      <c r="R323" t="str">
        <f t="shared" si="33"/>
        <v>wearables</v>
      </c>
      <c r="S323" s="13">
        <f t="shared" si="34"/>
        <v>42199.57</v>
      </c>
      <c r="T323" s="13">
        <f t="shared" si="35"/>
        <v>42229.57</v>
      </c>
    </row>
    <row r="324" spans="1:20" ht="48" x14ac:dyDescent="0.2">
      <c r="A324">
        <v>642</v>
      </c>
      <c r="B324" s="3" t="s">
        <v>643</v>
      </c>
      <c r="C324" s="3" t="s">
        <v>4752</v>
      </c>
      <c r="D324" s="9">
        <v>20000</v>
      </c>
      <c r="E324" s="9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8272</v>
      </c>
      <c r="O324" s="7">
        <f t="shared" si="30"/>
        <v>1460.4850000000001</v>
      </c>
      <c r="P324" s="5">
        <f t="shared" si="31"/>
        <v>134.3592456301748</v>
      </c>
      <c r="Q324" t="str">
        <f t="shared" si="32"/>
        <v>technology</v>
      </c>
      <c r="R324" t="str">
        <f t="shared" si="33"/>
        <v>wearables</v>
      </c>
      <c r="S324" s="13">
        <f t="shared" si="34"/>
        <v>42199.651319444441</v>
      </c>
      <c r="T324" s="13">
        <f t="shared" si="35"/>
        <v>42235.651319444441</v>
      </c>
    </row>
    <row r="325" spans="1:20" ht="32" x14ac:dyDescent="0.2">
      <c r="A325">
        <v>643</v>
      </c>
      <c r="B325" s="3" t="s">
        <v>644</v>
      </c>
      <c r="C325" s="3" t="s">
        <v>4753</v>
      </c>
      <c r="D325" s="9">
        <v>25000</v>
      </c>
      <c r="E325" s="9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8272</v>
      </c>
      <c r="O325" s="7">
        <f t="shared" si="30"/>
        <v>105.80799999999999</v>
      </c>
      <c r="P325" s="5">
        <f t="shared" si="31"/>
        <v>174.02631578947367</v>
      </c>
      <c r="Q325" t="str">
        <f t="shared" si="32"/>
        <v>technology</v>
      </c>
      <c r="R325" t="str">
        <f t="shared" si="33"/>
        <v>wearables</v>
      </c>
      <c r="S325" s="13">
        <f t="shared" si="34"/>
        <v>42100.642071759255</v>
      </c>
      <c r="T325" s="13">
        <f t="shared" si="35"/>
        <v>42155.642071759255</v>
      </c>
    </row>
    <row r="326" spans="1:20" ht="48" x14ac:dyDescent="0.2">
      <c r="A326">
        <v>644</v>
      </c>
      <c r="B326" s="3" t="s">
        <v>645</v>
      </c>
      <c r="C326" s="3" t="s">
        <v>4754</v>
      </c>
      <c r="D326" s="9">
        <v>25000</v>
      </c>
      <c r="E326" s="9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8272</v>
      </c>
      <c r="O326" s="7">
        <f t="shared" si="30"/>
        <v>300.11791999999997</v>
      </c>
      <c r="P326" s="5">
        <f t="shared" si="31"/>
        <v>73.486268364348675</v>
      </c>
      <c r="Q326" t="str">
        <f t="shared" si="32"/>
        <v>technology</v>
      </c>
      <c r="R326" t="str">
        <f t="shared" si="33"/>
        <v>wearables</v>
      </c>
      <c r="S326" s="13">
        <f t="shared" si="34"/>
        <v>41898.665960648148</v>
      </c>
      <c r="T326" s="13">
        <f t="shared" si="35"/>
        <v>41941.041666666664</v>
      </c>
    </row>
    <row r="327" spans="1:20" ht="32" x14ac:dyDescent="0.2">
      <c r="A327">
        <v>645</v>
      </c>
      <c r="B327" s="3" t="s">
        <v>646</v>
      </c>
      <c r="C327" s="3" t="s">
        <v>4755</v>
      </c>
      <c r="D327" s="9">
        <v>2000</v>
      </c>
      <c r="E327" s="9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8272</v>
      </c>
      <c r="O327" s="7">
        <f t="shared" si="30"/>
        <v>278.7</v>
      </c>
      <c r="P327" s="5">
        <f t="shared" si="31"/>
        <v>23.518987341772153</v>
      </c>
      <c r="Q327" t="str">
        <f t="shared" si="32"/>
        <v>technology</v>
      </c>
      <c r="R327" t="str">
        <f t="shared" si="33"/>
        <v>wearables</v>
      </c>
      <c r="S327" s="13">
        <f t="shared" si="34"/>
        <v>42564.026319444441</v>
      </c>
      <c r="T327" s="13">
        <f t="shared" si="35"/>
        <v>42594.026319444441</v>
      </c>
    </row>
    <row r="328" spans="1:20" ht="48" x14ac:dyDescent="0.2">
      <c r="A328">
        <v>646</v>
      </c>
      <c r="B328" s="3" t="s">
        <v>647</v>
      </c>
      <c r="C328" s="3" t="s">
        <v>4756</v>
      </c>
      <c r="D328" s="9">
        <v>800</v>
      </c>
      <c r="E328" s="9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8272</v>
      </c>
      <c r="O328" s="7">
        <f t="shared" si="30"/>
        <v>131.87625</v>
      </c>
      <c r="P328" s="5">
        <f t="shared" si="31"/>
        <v>39.074444444444445</v>
      </c>
      <c r="Q328" t="str">
        <f t="shared" si="32"/>
        <v>technology</v>
      </c>
      <c r="R328" t="str">
        <f t="shared" si="33"/>
        <v>wearables</v>
      </c>
      <c r="S328" s="13">
        <f t="shared" si="34"/>
        <v>41832.852627314816</v>
      </c>
      <c r="T328" s="13">
        <f t="shared" si="35"/>
        <v>41862.852627314816</v>
      </c>
    </row>
    <row r="329" spans="1:20" ht="48" x14ac:dyDescent="0.2">
      <c r="A329">
        <v>647</v>
      </c>
      <c r="B329" s="3" t="s">
        <v>648</v>
      </c>
      <c r="C329" s="3" t="s">
        <v>4757</v>
      </c>
      <c r="D329" s="9">
        <v>2000</v>
      </c>
      <c r="E329" s="9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8272</v>
      </c>
      <c r="O329" s="7">
        <f t="shared" si="30"/>
        <v>107.05</v>
      </c>
      <c r="P329" s="5">
        <f t="shared" si="31"/>
        <v>125.94117647058823</v>
      </c>
      <c r="Q329" t="str">
        <f t="shared" si="32"/>
        <v>technology</v>
      </c>
      <c r="R329" t="str">
        <f t="shared" si="33"/>
        <v>wearables</v>
      </c>
      <c r="S329" s="13">
        <f t="shared" si="34"/>
        <v>42416.767928240741</v>
      </c>
      <c r="T329" s="13">
        <f t="shared" si="35"/>
        <v>42446.726261574076</v>
      </c>
    </row>
    <row r="330" spans="1:20" ht="32" x14ac:dyDescent="0.2">
      <c r="A330">
        <v>648</v>
      </c>
      <c r="B330" s="3" t="s">
        <v>649</v>
      </c>
      <c r="C330" s="3" t="s">
        <v>4758</v>
      </c>
      <c r="D330" s="9">
        <v>35000</v>
      </c>
      <c r="E330" s="9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8272</v>
      </c>
      <c r="O330" s="7">
        <f t="shared" si="30"/>
        <v>126.82285714285715</v>
      </c>
      <c r="P330" s="5">
        <f t="shared" si="31"/>
        <v>1644</v>
      </c>
      <c r="Q330" t="str">
        <f t="shared" si="32"/>
        <v>technology</v>
      </c>
      <c r="R330" t="str">
        <f t="shared" si="33"/>
        <v>wearables</v>
      </c>
      <c r="S330" s="13">
        <f t="shared" si="34"/>
        <v>41891.693379629629</v>
      </c>
      <c r="T330" s="13">
        <f t="shared" si="35"/>
        <v>41926.693379629629</v>
      </c>
    </row>
    <row r="331" spans="1:20" ht="48" x14ac:dyDescent="0.2">
      <c r="A331">
        <v>649</v>
      </c>
      <c r="B331" s="3" t="s">
        <v>650</v>
      </c>
      <c r="C331" s="3" t="s">
        <v>4759</v>
      </c>
      <c r="D331" s="9">
        <v>2500</v>
      </c>
      <c r="E331" s="9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8272</v>
      </c>
      <c r="O331" s="7">
        <f t="shared" si="30"/>
        <v>139.96</v>
      </c>
      <c r="P331" s="5">
        <f t="shared" si="31"/>
        <v>42.670731707317074</v>
      </c>
      <c r="Q331" t="str">
        <f t="shared" si="32"/>
        <v>technology</v>
      </c>
      <c r="R331" t="str">
        <f t="shared" si="33"/>
        <v>wearables</v>
      </c>
      <c r="S331" s="13">
        <f t="shared" si="34"/>
        <v>41877.912187499998</v>
      </c>
      <c r="T331" s="13">
        <f t="shared" si="35"/>
        <v>41898.912187499998</v>
      </c>
    </row>
    <row r="332" spans="1:20" ht="48" x14ac:dyDescent="0.2">
      <c r="A332">
        <v>650</v>
      </c>
      <c r="B332" s="3" t="s">
        <v>651</v>
      </c>
      <c r="C332" s="3" t="s">
        <v>4760</v>
      </c>
      <c r="D332" s="9">
        <v>1500</v>
      </c>
      <c r="E332" s="9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8272</v>
      </c>
      <c r="O332" s="7">
        <f t="shared" si="30"/>
        <v>112.4</v>
      </c>
      <c r="P332" s="5">
        <f t="shared" si="31"/>
        <v>35.125</v>
      </c>
      <c r="Q332" t="str">
        <f t="shared" si="32"/>
        <v>technology</v>
      </c>
      <c r="R332" t="str">
        <f t="shared" si="33"/>
        <v>wearables</v>
      </c>
      <c r="S332" s="13">
        <f t="shared" si="34"/>
        <v>41932.036851851852</v>
      </c>
      <c r="T332" s="13">
        <f t="shared" si="35"/>
        <v>41992.078518518523</v>
      </c>
    </row>
    <row r="333" spans="1:20" ht="48" x14ac:dyDescent="0.2">
      <c r="A333">
        <v>651</v>
      </c>
      <c r="B333" s="3" t="s">
        <v>652</v>
      </c>
      <c r="C333" s="3" t="s">
        <v>4761</v>
      </c>
      <c r="D333" s="9">
        <v>25000</v>
      </c>
      <c r="E333" s="9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8272</v>
      </c>
      <c r="O333" s="7">
        <f t="shared" si="30"/>
        <v>100.52799999999999</v>
      </c>
      <c r="P333" s="5">
        <f t="shared" si="31"/>
        <v>239.35238095238094</v>
      </c>
      <c r="Q333" t="str">
        <f t="shared" si="32"/>
        <v>technology</v>
      </c>
      <c r="R333" t="str">
        <f t="shared" si="33"/>
        <v>wearables</v>
      </c>
      <c r="S333" s="13">
        <f t="shared" si="34"/>
        <v>41956.017488425925</v>
      </c>
      <c r="T333" s="13">
        <f t="shared" si="35"/>
        <v>41986.017488425925</v>
      </c>
    </row>
    <row r="334" spans="1:20" ht="48" x14ac:dyDescent="0.2">
      <c r="A334">
        <v>652</v>
      </c>
      <c r="B334" s="3" t="s">
        <v>653</v>
      </c>
      <c r="C334" s="3" t="s">
        <v>4762</v>
      </c>
      <c r="D334" s="9">
        <v>3000</v>
      </c>
      <c r="E334" s="9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8272</v>
      </c>
      <c r="O334" s="7">
        <f t="shared" si="30"/>
        <v>100.46666666666665</v>
      </c>
      <c r="P334" s="5">
        <f t="shared" si="31"/>
        <v>107.64285714285714</v>
      </c>
      <c r="Q334" t="str">
        <f t="shared" si="32"/>
        <v>technology</v>
      </c>
      <c r="R334" t="str">
        <f t="shared" si="33"/>
        <v>wearables</v>
      </c>
      <c r="S334" s="13">
        <f t="shared" si="34"/>
        <v>42675.690393518518</v>
      </c>
      <c r="T334" s="13">
        <f t="shared" si="35"/>
        <v>42705.732060185182</v>
      </c>
    </row>
    <row r="335" spans="1:20" ht="48" x14ac:dyDescent="0.2">
      <c r="A335">
        <v>653</v>
      </c>
      <c r="B335" s="3" t="s">
        <v>654</v>
      </c>
      <c r="C335" s="3" t="s">
        <v>4763</v>
      </c>
      <c r="D335" s="9">
        <v>75000</v>
      </c>
      <c r="E335" s="9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8272</v>
      </c>
      <c r="O335" s="7">
        <f t="shared" si="30"/>
        <v>141.446</v>
      </c>
      <c r="P335" s="5">
        <f t="shared" si="31"/>
        <v>95.830623306233065</v>
      </c>
      <c r="Q335" t="str">
        <f t="shared" si="32"/>
        <v>technology</v>
      </c>
      <c r="R335" t="str">
        <f t="shared" si="33"/>
        <v>wearables</v>
      </c>
      <c r="S335" s="13">
        <f t="shared" si="34"/>
        <v>42199.618518518517</v>
      </c>
      <c r="T335" s="13">
        <f t="shared" si="35"/>
        <v>42236.618518518517</v>
      </c>
    </row>
    <row r="336" spans="1:20" ht="48" x14ac:dyDescent="0.2">
      <c r="A336">
        <v>654</v>
      </c>
      <c r="B336" s="3" t="s">
        <v>655</v>
      </c>
      <c r="C336" s="3" t="s">
        <v>4764</v>
      </c>
      <c r="D336" s="9">
        <v>12000</v>
      </c>
      <c r="E336" s="9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8272</v>
      </c>
      <c r="O336" s="7">
        <f t="shared" si="30"/>
        <v>267.29166666666669</v>
      </c>
      <c r="P336" s="5">
        <f t="shared" si="31"/>
        <v>31.663376110562684</v>
      </c>
      <c r="Q336" t="str">
        <f t="shared" si="32"/>
        <v>technology</v>
      </c>
      <c r="R336" t="str">
        <f t="shared" si="33"/>
        <v>wearables</v>
      </c>
      <c r="S336" s="13">
        <f t="shared" si="34"/>
        <v>42163.957326388889</v>
      </c>
      <c r="T336" s="13">
        <f t="shared" si="35"/>
        <v>42193.957326388889</v>
      </c>
    </row>
    <row r="337" spans="1:20" ht="48" x14ac:dyDescent="0.2">
      <c r="A337">
        <v>655</v>
      </c>
      <c r="B337" s="3" t="s">
        <v>656</v>
      </c>
      <c r="C337" s="3" t="s">
        <v>4765</v>
      </c>
      <c r="D337" s="9">
        <v>8000</v>
      </c>
      <c r="E337" s="9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8272</v>
      </c>
      <c r="O337" s="7">
        <f t="shared" si="30"/>
        <v>146.88749999999999</v>
      </c>
      <c r="P337" s="5">
        <f t="shared" si="31"/>
        <v>42.886861313868614</v>
      </c>
      <c r="Q337" t="str">
        <f t="shared" si="32"/>
        <v>technology</v>
      </c>
      <c r="R337" t="str">
        <f t="shared" si="33"/>
        <v>wearables</v>
      </c>
      <c r="S337" s="13">
        <f t="shared" si="34"/>
        <v>42045.957314814819</v>
      </c>
      <c r="T337" s="13">
        <f t="shared" si="35"/>
        <v>42075.915648148148</v>
      </c>
    </row>
    <row r="338" spans="1:20" ht="48" x14ac:dyDescent="0.2">
      <c r="A338">
        <v>656</v>
      </c>
      <c r="B338" s="3" t="s">
        <v>657</v>
      </c>
      <c r="C338" s="3" t="s">
        <v>4766</v>
      </c>
      <c r="D338" s="9">
        <v>5000</v>
      </c>
      <c r="E338" s="9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8272</v>
      </c>
      <c r="O338" s="7">
        <f t="shared" si="30"/>
        <v>213.56</v>
      </c>
      <c r="P338" s="5">
        <f t="shared" si="31"/>
        <v>122.73563218390805</v>
      </c>
      <c r="Q338" t="str">
        <f t="shared" si="32"/>
        <v>technology</v>
      </c>
      <c r="R338" t="str">
        <f t="shared" si="33"/>
        <v>wearables</v>
      </c>
      <c r="S338" s="13">
        <f t="shared" si="34"/>
        <v>42417.804618055554</v>
      </c>
      <c r="T338" s="13">
        <f t="shared" si="35"/>
        <v>42477.762951388882</v>
      </c>
    </row>
    <row r="339" spans="1:20" ht="48" x14ac:dyDescent="0.2">
      <c r="A339">
        <v>657</v>
      </c>
      <c r="B339" s="3" t="s">
        <v>658</v>
      </c>
      <c r="C339" s="3" t="s">
        <v>4767</v>
      </c>
      <c r="D339" s="9">
        <v>15000</v>
      </c>
      <c r="E339" s="9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8272</v>
      </c>
      <c r="O339" s="7">
        <f t="shared" si="30"/>
        <v>125.69999999999999</v>
      </c>
      <c r="P339" s="5">
        <f t="shared" si="31"/>
        <v>190.45454545454547</v>
      </c>
      <c r="Q339" t="str">
        <f t="shared" si="32"/>
        <v>technology</v>
      </c>
      <c r="R339" t="str">
        <f t="shared" si="33"/>
        <v>wearables</v>
      </c>
      <c r="S339" s="13">
        <f t="shared" si="34"/>
        <v>42331.84574074074</v>
      </c>
      <c r="T339" s="13">
        <f t="shared" si="35"/>
        <v>42361.84574074074</v>
      </c>
    </row>
    <row r="340" spans="1:20" ht="48" x14ac:dyDescent="0.2">
      <c r="A340">
        <v>658</v>
      </c>
      <c r="B340" s="3" t="s">
        <v>659</v>
      </c>
      <c r="C340" s="3" t="s">
        <v>4768</v>
      </c>
      <c r="D340" s="9">
        <v>28888</v>
      </c>
      <c r="E340" s="9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8272</v>
      </c>
      <c r="O340" s="7">
        <f t="shared" si="30"/>
        <v>104.46206037108834</v>
      </c>
      <c r="P340" s="5">
        <f t="shared" si="31"/>
        <v>109.33695652173913</v>
      </c>
      <c r="Q340" t="str">
        <f t="shared" si="32"/>
        <v>technology</v>
      </c>
      <c r="R340" t="str">
        <f t="shared" si="33"/>
        <v>wearables</v>
      </c>
      <c r="S340" s="13">
        <f t="shared" si="34"/>
        <v>42179.160752314812</v>
      </c>
      <c r="T340" s="13">
        <f t="shared" si="35"/>
        <v>42211.75</v>
      </c>
    </row>
    <row r="341" spans="1:20" ht="16" x14ac:dyDescent="0.2">
      <c r="A341">
        <v>659</v>
      </c>
      <c r="B341" s="3" t="s">
        <v>660</v>
      </c>
      <c r="C341" s="3" t="s">
        <v>4769</v>
      </c>
      <c r="D341" s="9">
        <v>3000</v>
      </c>
      <c r="E341" s="9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8272</v>
      </c>
      <c r="O341" s="7">
        <f t="shared" si="30"/>
        <v>100.56666666666668</v>
      </c>
      <c r="P341" s="5">
        <f t="shared" si="31"/>
        <v>143.66666666666666</v>
      </c>
      <c r="Q341" t="str">
        <f t="shared" si="32"/>
        <v>technology</v>
      </c>
      <c r="R341" t="str">
        <f t="shared" si="33"/>
        <v>wearables</v>
      </c>
      <c r="S341" s="13">
        <f t="shared" si="34"/>
        <v>42209.593692129631</v>
      </c>
      <c r="T341" s="13">
        <f t="shared" si="35"/>
        <v>42239.593692129631</v>
      </c>
    </row>
    <row r="342" spans="1:20" ht="48" x14ac:dyDescent="0.2">
      <c r="A342">
        <v>720</v>
      </c>
      <c r="B342" s="3" t="s">
        <v>721</v>
      </c>
      <c r="C342" s="3" t="s">
        <v>4830</v>
      </c>
      <c r="D342" s="9">
        <v>1900</v>
      </c>
      <c r="E342" s="9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8273</v>
      </c>
      <c r="O342" s="7">
        <f t="shared" si="30"/>
        <v>143.94736842105263</v>
      </c>
      <c r="P342" s="5">
        <f t="shared" si="31"/>
        <v>66.707317073170728</v>
      </c>
      <c r="Q342" t="str">
        <f t="shared" si="32"/>
        <v>publishing</v>
      </c>
      <c r="R342" t="str">
        <f t="shared" si="33"/>
        <v>nonfiction</v>
      </c>
      <c r="S342" s="13">
        <f t="shared" si="34"/>
        <v>40909.649201388893</v>
      </c>
      <c r="T342" s="13">
        <f t="shared" si="35"/>
        <v>40937.649201388893</v>
      </c>
    </row>
    <row r="343" spans="1:20" ht="48" x14ac:dyDescent="0.2">
      <c r="A343">
        <v>721</v>
      </c>
      <c r="B343" s="3" t="s">
        <v>722</v>
      </c>
      <c r="C343" s="3" t="s">
        <v>4831</v>
      </c>
      <c r="D343" s="9">
        <v>8200</v>
      </c>
      <c r="E343" s="9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8273</v>
      </c>
      <c r="O343" s="7">
        <f t="shared" si="30"/>
        <v>122.10975609756099</v>
      </c>
      <c r="P343" s="5">
        <f t="shared" si="31"/>
        <v>84.142857142857139</v>
      </c>
      <c r="Q343" t="str">
        <f t="shared" si="32"/>
        <v>publishing</v>
      </c>
      <c r="R343" t="str">
        <f t="shared" si="33"/>
        <v>nonfiction</v>
      </c>
      <c r="S343" s="13">
        <f t="shared" si="34"/>
        <v>41807.571840277778</v>
      </c>
      <c r="T343" s="13">
        <f t="shared" si="35"/>
        <v>41852.571840277778</v>
      </c>
    </row>
    <row r="344" spans="1:20" ht="48" x14ac:dyDescent="0.2">
      <c r="A344">
        <v>722</v>
      </c>
      <c r="B344" s="3" t="s">
        <v>723</v>
      </c>
      <c r="C344" s="3" t="s">
        <v>4832</v>
      </c>
      <c r="D344" s="9">
        <v>25000</v>
      </c>
      <c r="E344" s="9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8273</v>
      </c>
      <c r="O344" s="7">
        <f t="shared" si="30"/>
        <v>132.024</v>
      </c>
      <c r="P344" s="5">
        <f t="shared" si="31"/>
        <v>215.72549019607843</v>
      </c>
      <c r="Q344" t="str">
        <f t="shared" si="32"/>
        <v>publishing</v>
      </c>
      <c r="R344" t="str">
        <f t="shared" si="33"/>
        <v>nonfiction</v>
      </c>
      <c r="S344" s="13">
        <f t="shared" si="34"/>
        <v>40977.805300925924</v>
      </c>
      <c r="T344" s="13">
        <f t="shared" si="35"/>
        <v>41007.76363425926</v>
      </c>
    </row>
    <row r="345" spans="1:20" ht="32" x14ac:dyDescent="0.2">
      <c r="A345">
        <v>723</v>
      </c>
      <c r="B345" s="3" t="s">
        <v>724</v>
      </c>
      <c r="C345" s="3" t="s">
        <v>4833</v>
      </c>
      <c r="D345" s="9">
        <v>5000</v>
      </c>
      <c r="E345" s="9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8273</v>
      </c>
      <c r="O345" s="7">
        <f t="shared" si="30"/>
        <v>109.38000000000001</v>
      </c>
      <c r="P345" s="5">
        <f t="shared" si="31"/>
        <v>54.69</v>
      </c>
      <c r="Q345" t="str">
        <f t="shared" si="32"/>
        <v>publishing</v>
      </c>
      <c r="R345" t="str">
        <f t="shared" si="33"/>
        <v>nonfiction</v>
      </c>
      <c r="S345" s="13">
        <f t="shared" si="34"/>
        <v>42184.816539351858</v>
      </c>
      <c r="T345" s="13">
        <f t="shared" si="35"/>
        <v>42215.165972222225</v>
      </c>
    </row>
    <row r="346" spans="1:20" ht="48" x14ac:dyDescent="0.2">
      <c r="A346">
        <v>724</v>
      </c>
      <c r="B346" s="3" t="s">
        <v>725</v>
      </c>
      <c r="C346" s="3" t="s">
        <v>4834</v>
      </c>
      <c r="D346" s="9">
        <v>7000</v>
      </c>
      <c r="E346" s="9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8273</v>
      </c>
      <c r="O346" s="7">
        <f t="shared" si="30"/>
        <v>105.47157142857144</v>
      </c>
      <c r="P346" s="5">
        <f t="shared" si="31"/>
        <v>51.62944055944056</v>
      </c>
      <c r="Q346" t="str">
        <f t="shared" si="32"/>
        <v>publishing</v>
      </c>
      <c r="R346" t="str">
        <f t="shared" si="33"/>
        <v>nonfiction</v>
      </c>
      <c r="S346" s="13">
        <f t="shared" si="34"/>
        <v>40694.638460648144</v>
      </c>
      <c r="T346" s="13">
        <f t="shared" si="35"/>
        <v>40724.638460648144</v>
      </c>
    </row>
    <row r="347" spans="1:20" ht="48" x14ac:dyDescent="0.2">
      <c r="A347">
        <v>725</v>
      </c>
      <c r="B347" s="3" t="s">
        <v>726</v>
      </c>
      <c r="C347" s="3" t="s">
        <v>4835</v>
      </c>
      <c r="D347" s="9">
        <v>20000</v>
      </c>
      <c r="E347" s="9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8273</v>
      </c>
      <c r="O347" s="7">
        <f t="shared" si="30"/>
        <v>100.35000000000001</v>
      </c>
      <c r="P347" s="5">
        <f t="shared" si="31"/>
        <v>143.35714285714286</v>
      </c>
      <c r="Q347" t="str">
        <f t="shared" si="32"/>
        <v>publishing</v>
      </c>
      <c r="R347" t="str">
        <f t="shared" si="33"/>
        <v>nonfiction</v>
      </c>
      <c r="S347" s="13">
        <f t="shared" si="34"/>
        <v>42321.626296296294</v>
      </c>
      <c r="T347" s="13">
        <f t="shared" si="35"/>
        <v>42351.626296296294</v>
      </c>
    </row>
    <row r="348" spans="1:20" ht="48" x14ac:dyDescent="0.2">
      <c r="A348">
        <v>726</v>
      </c>
      <c r="B348" s="3" t="s">
        <v>727</v>
      </c>
      <c r="C348" s="3" t="s">
        <v>4836</v>
      </c>
      <c r="D348" s="9">
        <v>2500</v>
      </c>
      <c r="E348" s="9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8273</v>
      </c>
      <c r="O348" s="7">
        <f t="shared" si="30"/>
        <v>101.4</v>
      </c>
      <c r="P348" s="5">
        <f t="shared" si="31"/>
        <v>72.428571428571431</v>
      </c>
      <c r="Q348" t="str">
        <f t="shared" si="32"/>
        <v>publishing</v>
      </c>
      <c r="R348" t="str">
        <f t="shared" si="33"/>
        <v>nonfiction</v>
      </c>
      <c r="S348" s="13">
        <f t="shared" si="34"/>
        <v>41346.042673611111</v>
      </c>
      <c r="T348" s="13">
        <f t="shared" si="35"/>
        <v>41376.042673611111</v>
      </c>
    </row>
    <row r="349" spans="1:20" ht="48" x14ac:dyDescent="0.2">
      <c r="A349">
        <v>727</v>
      </c>
      <c r="B349" s="3" t="s">
        <v>728</v>
      </c>
      <c r="C349" s="3" t="s">
        <v>4837</v>
      </c>
      <c r="D349" s="9">
        <v>3500</v>
      </c>
      <c r="E349" s="9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8273</v>
      </c>
      <c r="O349" s="7">
        <f t="shared" si="30"/>
        <v>155.51428571428571</v>
      </c>
      <c r="P349" s="5">
        <f t="shared" si="31"/>
        <v>36.530201342281877</v>
      </c>
      <c r="Q349" t="str">
        <f t="shared" si="32"/>
        <v>publishing</v>
      </c>
      <c r="R349" t="str">
        <f t="shared" si="33"/>
        <v>nonfiction</v>
      </c>
      <c r="S349" s="13">
        <f t="shared" si="34"/>
        <v>41247.020243055551</v>
      </c>
      <c r="T349" s="13">
        <f t="shared" si="35"/>
        <v>41288.888888888891</v>
      </c>
    </row>
    <row r="350" spans="1:20" ht="48" x14ac:dyDescent="0.2">
      <c r="A350">
        <v>728</v>
      </c>
      <c r="B350" s="3" t="s">
        <v>729</v>
      </c>
      <c r="C350" s="3" t="s">
        <v>4838</v>
      </c>
      <c r="D350" s="9">
        <v>7500</v>
      </c>
      <c r="E350" s="9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8273</v>
      </c>
      <c r="O350" s="7">
        <f t="shared" si="30"/>
        <v>105.566</v>
      </c>
      <c r="P350" s="5">
        <f t="shared" si="31"/>
        <v>60.903461538461535</v>
      </c>
      <c r="Q350" t="str">
        <f t="shared" si="32"/>
        <v>publishing</v>
      </c>
      <c r="R350" t="str">
        <f t="shared" si="33"/>
        <v>nonfiction</v>
      </c>
      <c r="S350" s="13">
        <f t="shared" si="34"/>
        <v>40731.837465277778</v>
      </c>
      <c r="T350" s="13">
        <f t="shared" si="35"/>
        <v>40776.837465277778</v>
      </c>
    </row>
    <row r="351" spans="1:20" ht="48" x14ac:dyDescent="0.2">
      <c r="A351">
        <v>729</v>
      </c>
      <c r="B351" s="3" t="s">
        <v>730</v>
      </c>
      <c r="C351" s="3" t="s">
        <v>4839</v>
      </c>
      <c r="D351" s="9">
        <v>4000</v>
      </c>
      <c r="E351" s="9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8273</v>
      </c>
      <c r="O351" s="7">
        <f t="shared" si="30"/>
        <v>130.65</v>
      </c>
      <c r="P351" s="5">
        <f t="shared" si="31"/>
        <v>43.55</v>
      </c>
      <c r="Q351" t="str">
        <f t="shared" si="32"/>
        <v>publishing</v>
      </c>
      <c r="R351" t="str">
        <f t="shared" si="33"/>
        <v>nonfiction</v>
      </c>
      <c r="S351" s="13">
        <f t="shared" si="34"/>
        <v>41111.185891203706</v>
      </c>
      <c r="T351" s="13">
        <f t="shared" si="35"/>
        <v>41171.185891203706</v>
      </c>
    </row>
    <row r="352" spans="1:20" ht="32" x14ac:dyDescent="0.2">
      <c r="A352">
        <v>730</v>
      </c>
      <c r="B352" s="3" t="s">
        <v>731</v>
      </c>
      <c r="C352" s="3" t="s">
        <v>4840</v>
      </c>
      <c r="D352" s="9">
        <v>20000</v>
      </c>
      <c r="E352" s="9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8273</v>
      </c>
      <c r="O352" s="7">
        <f t="shared" si="30"/>
        <v>132.19</v>
      </c>
      <c r="P352" s="5">
        <f t="shared" si="31"/>
        <v>99.766037735849054</v>
      </c>
      <c r="Q352" t="str">
        <f t="shared" si="32"/>
        <v>publishing</v>
      </c>
      <c r="R352" t="str">
        <f t="shared" si="33"/>
        <v>nonfiction</v>
      </c>
      <c r="S352" s="13">
        <f t="shared" si="34"/>
        <v>40854.745266203703</v>
      </c>
      <c r="T352" s="13">
        <f t="shared" si="35"/>
        <v>40884.745266203703</v>
      </c>
    </row>
    <row r="353" spans="1:20" ht="48" x14ac:dyDescent="0.2">
      <c r="A353">
        <v>731</v>
      </c>
      <c r="B353" s="3" t="s">
        <v>732</v>
      </c>
      <c r="C353" s="3" t="s">
        <v>4841</v>
      </c>
      <c r="D353" s="9">
        <v>5000</v>
      </c>
      <c r="E353" s="9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8273</v>
      </c>
      <c r="O353" s="7">
        <f t="shared" si="30"/>
        <v>126</v>
      </c>
      <c r="P353" s="5">
        <f t="shared" si="31"/>
        <v>88.732394366197184</v>
      </c>
      <c r="Q353" t="str">
        <f t="shared" si="32"/>
        <v>publishing</v>
      </c>
      <c r="R353" t="str">
        <f t="shared" si="33"/>
        <v>nonfiction</v>
      </c>
      <c r="S353" s="13">
        <f t="shared" si="34"/>
        <v>40879.795682870368</v>
      </c>
      <c r="T353" s="13">
        <f t="shared" si="35"/>
        <v>40930.25</v>
      </c>
    </row>
    <row r="354" spans="1:20" ht="48" x14ac:dyDescent="0.2">
      <c r="A354">
        <v>732</v>
      </c>
      <c r="B354" s="3" t="s">
        <v>733</v>
      </c>
      <c r="C354" s="3" t="s">
        <v>4842</v>
      </c>
      <c r="D354" s="9">
        <v>40</v>
      </c>
      <c r="E354" s="9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8273</v>
      </c>
      <c r="O354" s="7">
        <f t="shared" si="30"/>
        <v>160</v>
      </c>
      <c r="P354" s="5">
        <f t="shared" si="31"/>
        <v>4.9230769230769234</v>
      </c>
      <c r="Q354" t="str">
        <f t="shared" si="32"/>
        <v>publishing</v>
      </c>
      <c r="R354" t="str">
        <f t="shared" si="33"/>
        <v>nonfiction</v>
      </c>
      <c r="S354" s="13">
        <f t="shared" si="34"/>
        <v>41486.424317129626</v>
      </c>
      <c r="T354" s="13">
        <f t="shared" si="35"/>
        <v>41546.424317129626</v>
      </c>
    </row>
    <row r="355" spans="1:20" ht="48" x14ac:dyDescent="0.2">
      <c r="A355">
        <v>733</v>
      </c>
      <c r="B355" s="3" t="s">
        <v>734</v>
      </c>
      <c r="C355" s="3" t="s">
        <v>4843</v>
      </c>
      <c r="D355" s="9">
        <v>2500</v>
      </c>
      <c r="E355" s="9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8273</v>
      </c>
      <c r="O355" s="7">
        <f t="shared" si="30"/>
        <v>120.48</v>
      </c>
      <c r="P355" s="5">
        <f t="shared" si="31"/>
        <v>17.822485207100591</v>
      </c>
      <c r="Q355" t="str">
        <f t="shared" si="32"/>
        <v>publishing</v>
      </c>
      <c r="R355" t="str">
        <f t="shared" si="33"/>
        <v>nonfiction</v>
      </c>
      <c r="S355" s="13">
        <f t="shared" si="34"/>
        <v>41598.420046296298</v>
      </c>
      <c r="T355" s="13">
        <f t="shared" si="35"/>
        <v>41628.420046296298</v>
      </c>
    </row>
    <row r="356" spans="1:20" ht="32" x14ac:dyDescent="0.2">
      <c r="A356">
        <v>734</v>
      </c>
      <c r="B356" s="3" t="s">
        <v>735</v>
      </c>
      <c r="C356" s="3" t="s">
        <v>4844</v>
      </c>
      <c r="D356" s="9">
        <v>8500</v>
      </c>
      <c r="E356" s="9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8273</v>
      </c>
      <c r="O356" s="7">
        <f t="shared" si="30"/>
        <v>125.52941176470588</v>
      </c>
      <c r="P356" s="5">
        <f t="shared" si="31"/>
        <v>187.19298245614036</v>
      </c>
      <c r="Q356" t="str">
        <f t="shared" si="32"/>
        <v>publishing</v>
      </c>
      <c r="R356" t="str">
        <f t="shared" si="33"/>
        <v>nonfiction</v>
      </c>
      <c r="S356" s="13">
        <f t="shared" si="34"/>
        <v>42102.164583333331</v>
      </c>
      <c r="T356" s="13">
        <f t="shared" si="35"/>
        <v>42133.208333333328</v>
      </c>
    </row>
    <row r="357" spans="1:20" ht="48" x14ac:dyDescent="0.2">
      <c r="A357">
        <v>735</v>
      </c>
      <c r="B357" s="3" t="s">
        <v>736</v>
      </c>
      <c r="C357" s="3" t="s">
        <v>4845</v>
      </c>
      <c r="D357" s="9">
        <v>47000</v>
      </c>
      <c r="E357" s="9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8273</v>
      </c>
      <c r="O357" s="7">
        <f t="shared" si="30"/>
        <v>114.40638297872341</v>
      </c>
      <c r="P357" s="5">
        <f t="shared" si="31"/>
        <v>234.80786026200875</v>
      </c>
      <c r="Q357" t="str">
        <f t="shared" si="32"/>
        <v>publishing</v>
      </c>
      <c r="R357" t="str">
        <f t="shared" si="33"/>
        <v>nonfiction</v>
      </c>
      <c r="S357" s="13">
        <f t="shared" si="34"/>
        <v>41946.029467592591</v>
      </c>
      <c r="T357" s="13">
        <f t="shared" si="35"/>
        <v>41977.027083333334</v>
      </c>
    </row>
    <row r="358" spans="1:20" ht="48" x14ac:dyDescent="0.2">
      <c r="A358">
        <v>736</v>
      </c>
      <c r="B358" s="3" t="s">
        <v>737</v>
      </c>
      <c r="C358" s="3" t="s">
        <v>4846</v>
      </c>
      <c r="D358" s="9">
        <v>3600</v>
      </c>
      <c r="E358" s="9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8273</v>
      </c>
      <c r="O358" s="7">
        <f t="shared" si="30"/>
        <v>315.13888888888891</v>
      </c>
      <c r="P358" s="5">
        <f t="shared" si="31"/>
        <v>105.04629629629629</v>
      </c>
      <c r="Q358" t="str">
        <f t="shared" si="32"/>
        <v>publishing</v>
      </c>
      <c r="R358" t="str">
        <f t="shared" si="33"/>
        <v>nonfiction</v>
      </c>
      <c r="S358" s="13">
        <f t="shared" si="34"/>
        <v>41579.734259259261</v>
      </c>
      <c r="T358" s="13">
        <f t="shared" si="35"/>
        <v>41599.207638888889</v>
      </c>
    </row>
    <row r="359" spans="1:20" ht="48" x14ac:dyDescent="0.2">
      <c r="A359">
        <v>737</v>
      </c>
      <c r="B359" s="3" t="s">
        <v>738</v>
      </c>
      <c r="C359" s="3" t="s">
        <v>4847</v>
      </c>
      <c r="D359" s="9">
        <v>5000</v>
      </c>
      <c r="E359" s="9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8273</v>
      </c>
      <c r="O359" s="7">
        <f t="shared" si="30"/>
        <v>122.39999999999999</v>
      </c>
      <c r="P359" s="5">
        <f t="shared" si="31"/>
        <v>56.666666666666664</v>
      </c>
      <c r="Q359" t="str">
        <f t="shared" si="32"/>
        <v>publishing</v>
      </c>
      <c r="R359" t="str">
        <f t="shared" si="33"/>
        <v>nonfiction</v>
      </c>
      <c r="S359" s="13">
        <f t="shared" si="34"/>
        <v>41667.275312500002</v>
      </c>
      <c r="T359" s="13">
        <f t="shared" si="35"/>
        <v>41684.833333333336</v>
      </c>
    </row>
    <row r="360" spans="1:20" ht="32" x14ac:dyDescent="0.2">
      <c r="A360">
        <v>738</v>
      </c>
      <c r="B360" s="3" t="s">
        <v>739</v>
      </c>
      <c r="C360" s="3" t="s">
        <v>4848</v>
      </c>
      <c r="D360" s="9">
        <v>1500</v>
      </c>
      <c r="E360" s="9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8273</v>
      </c>
      <c r="O360" s="7">
        <f t="shared" si="30"/>
        <v>106.73333333333332</v>
      </c>
      <c r="P360" s="5">
        <f t="shared" si="31"/>
        <v>39.048780487804876</v>
      </c>
      <c r="Q360" t="str">
        <f t="shared" si="32"/>
        <v>publishing</v>
      </c>
      <c r="R360" t="str">
        <f t="shared" si="33"/>
        <v>nonfiction</v>
      </c>
      <c r="S360" s="13">
        <f t="shared" si="34"/>
        <v>41943.604097222218</v>
      </c>
      <c r="T360" s="13">
        <f t="shared" si="35"/>
        <v>41974.207638888889</v>
      </c>
    </row>
    <row r="361" spans="1:20" ht="48" x14ac:dyDescent="0.2">
      <c r="A361">
        <v>739</v>
      </c>
      <c r="B361" s="3" t="s">
        <v>740</v>
      </c>
      <c r="C361" s="3" t="s">
        <v>4849</v>
      </c>
      <c r="D361" s="9">
        <v>6000</v>
      </c>
      <c r="E361" s="9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8273</v>
      </c>
      <c r="O361" s="7">
        <f t="shared" si="30"/>
        <v>158.33333333333331</v>
      </c>
      <c r="P361" s="5">
        <f t="shared" si="31"/>
        <v>68.345323741007192</v>
      </c>
      <c r="Q361" t="str">
        <f t="shared" si="32"/>
        <v>publishing</v>
      </c>
      <c r="R361" t="str">
        <f t="shared" si="33"/>
        <v>nonfiction</v>
      </c>
      <c r="S361" s="13">
        <f t="shared" si="34"/>
        <v>41829.502650462964</v>
      </c>
      <c r="T361" s="13">
        <f t="shared" si="35"/>
        <v>41862.502650462964</v>
      </c>
    </row>
    <row r="362" spans="1:20" ht="48" x14ac:dyDescent="0.2">
      <c r="A362">
        <v>740</v>
      </c>
      <c r="B362" s="3" t="s">
        <v>741</v>
      </c>
      <c r="C362" s="3" t="s">
        <v>4850</v>
      </c>
      <c r="D362" s="9">
        <v>3000</v>
      </c>
      <c r="E362" s="9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8273</v>
      </c>
      <c r="O362" s="7">
        <f t="shared" si="30"/>
        <v>107.4</v>
      </c>
      <c r="P362" s="5">
        <f t="shared" si="31"/>
        <v>169.57894736842104</v>
      </c>
      <c r="Q362" t="str">
        <f t="shared" si="32"/>
        <v>publishing</v>
      </c>
      <c r="R362" t="str">
        <f t="shared" si="33"/>
        <v>nonfiction</v>
      </c>
      <c r="S362" s="13">
        <f t="shared" si="34"/>
        <v>42162.146782407406</v>
      </c>
      <c r="T362" s="13">
        <f t="shared" si="35"/>
        <v>42176.146782407406</v>
      </c>
    </row>
    <row r="363" spans="1:20" ht="32" x14ac:dyDescent="0.2">
      <c r="A363">
        <v>741</v>
      </c>
      <c r="B363" s="3" t="s">
        <v>742</v>
      </c>
      <c r="C363" s="3" t="s">
        <v>4851</v>
      </c>
      <c r="D363" s="9">
        <v>13000</v>
      </c>
      <c r="E363" s="9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8273</v>
      </c>
      <c r="O363" s="7">
        <f t="shared" si="30"/>
        <v>102.25999999999999</v>
      </c>
      <c r="P363" s="5">
        <f t="shared" si="31"/>
        <v>141.42340425531913</v>
      </c>
      <c r="Q363" t="str">
        <f t="shared" si="32"/>
        <v>publishing</v>
      </c>
      <c r="R363" t="str">
        <f t="shared" si="33"/>
        <v>nonfiction</v>
      </c>
      <c r="S363" s="13">
        <f t="shared" si="34"/>
        <v>41401.648217592592</v>
      </c>
      <c r="T363" s="13">
        <f t="shared" si="35"/>
        <v>41436.648217592592</v>
      </c>
    </row>
    <row r="364" spans="1:20" ht="48" x14ac:dyDescent="0.2">
      <c r="A364">
        <v>742</v>
      </c>
      <c r="B364" s="3" t="s">
        <v>743</v>
      </c>
      <c r="C364" s="3" t="s">
        <v>4852</v>
      </c>
      <c r="D364" s="9">
        <v>1400</v>
      </c>
      <c r="E364" s="9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8273</v>
      </c>
      <c r="O364" s="7">
        <f t="shared" si="30"/>
        <v>110.71428571428572</v>
      </c>
      <c r="P364" s="5">
        <f t="shared" si="31"/>
        <v>67.391304347826093</v>
      </c>
      <c r="Q364" t="str">
        <f t="shared" si="32"/>
        <v>publishing</v>
      </c>
      <c r="R364" t="str">
        <f t="shared" si="33"/>
        <v>nonfiction</v>
      </c>
      <c r="S364" s="13">
        <f t="shared" si="34"/>
        <v>41689.917962962965</v>
      </c>
      <c r="T364" s="13">
        <f t="shared" si="35"/>
        <v>41719.876296296294</v>
      </c>
    </row>
    <row r="365" spans="1:20" ht="48" x14ac:dyDescent="0.2">
      <c r="A365">
        <v>743</v>
      </c>
      <c r="B365" s="3" t="s">
        <v>744</v>
      </c>
      <c r="C365" s="3" t="s">
        <v>4853</v>
      </c>
      <c r="D365" s="9">
        <v>550</v>
      </c>
      <c r="E365" s="9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8273</v>
      </c>
      <c r="O365" s="7">
        <f t="shared" si="30"/>
        <v>148</v>
      </c>
      <c r="P365" s="5">
        <f t="shared" si="31"/>
        <v>54.266666666666666</v>
      </c>
      <c r="Q365" t="str">
        <f t="shared" si="32"/>
        <v>publishing</v>
      </c>
      <c r="R365" t="str">
        <f t="shared" si="33"/>
        <v>nonfiction</v>
      </c>
      <c r="S365" s="13">
        <f t="shared" si="34"/>
        <v>40990.709317129629</v>
      </c>
      <c r="T365" s="13">
        <f t="shared" si="35"/>
        <v>41015.875</v>
      </c>
    </row>
    <row r="366" spans="1:20" ht="32" x14ac:dyDescent="0.2">
      <c r="A366">
        <v>744</v>
      </c>
      <c r="B366" s="3" t="s">
        <v>745</v>
      </c>
      <c r="C366" s="3" t="s">
        <v>4854</v>
      </c>
      <c r="D366" s="9">
        <v>5000</v>
      </c>
      <c r="E366" s="9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8273</v>
      </c>
      <c r="O366" s="7">
        <f t="shared" si="30"/>
        <v>102.32000000000001</v>
      </c>
      <c r="P366" s="5">
        <f t="shared" si="31"/>
        <v>82.516129032258064</v>
      </c>
      <c r="Q366" t="str">
        <f t="shared" si="32"/>
        <v>publishing</v>
      </c>
      <c r="R366" t="str">
        <f t="shared" si="33"/>
        <v>nonfiction</v>
      </c>
      <c r="S366" s="13">
        <f t="shared" si="34"/>
        <v>41226.95721064815</v>
      </c>
      <c r="T366" s="13">
        <f t="shared" si="35"/>
        <v>41256.95721064815</v>
      </c>
    </row>
    <row r="367" spans="1:20" ht="48" x14ac:dyDescent="0.2">
      <c r="A367">
        <v>745</v>
      </c>
      <c r="B367" s="3" t="s">
        <v>746</v>
      </c>
      <c r="C367" s="3" t="s">
        <v>4855</v>
      </c>
      <c r="D367" s="9">
        <v>2220</v>
      </c>
      <c r="E367" s="9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8273</v>
      </c>
      <c r="O367" s="7">
        <f t="shared" si="30"/>
        <v>179.09909909909908</v>
      </c>
      <c r="P367" s="5">
        <f t="shared" si="31"/>
        <v>53.729729729729726</v>
      </c>
      <c r="Q367" t="str">
        <f t="shared" si="32"/>
        <v>publishing</v>
      </c>
      <c r="R367" t="str">
        <f t="shared" si="33"/>
        <v>nonfiction</v>
      </c>
      <c r="S367" s="13">
        <f t="shared" si="34"/>
        <v>41367.572280092594</v>
      </c>
      <c r="T367" s="13">
        <f t="shared" si="35"/>
        <v>41397.572280092594</v>
      </c>
    </row>
    <row r="368" spans="1:20" ht="16" x14ac:dyDescent="0.2">
      <c r="A368">
        <v>746</v>
      </c>
      <c r="B368" s="3" t="s">
        <v>747</v>
      </c>
      <c r="C368" s="3" t="s">
        <v>4856</v>
      </c>
      <c r="D368" s="9">
        <v>2987</v>
      </c>
      <c r="E368" s="9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8273</v>
      </c>
      <c r="O368" s="7">
        <f t="shared" si="30"/>
        <v>111.08135252761969</v>
      </c>
      <c r="P368" s="5">
        <f t="shared" si="31"/>
        <v>34.206185567010309</v>
      </c>
      <c r="Q368" t="str">
        <f t="shared" si="32"/>
        <v>publishing</v>
      </c>
      <c r="R368" t="str">
        <f t="shared" si="33"/>
        <v>nonfiction</v>
      </c>
      <c r="S368" s="13">
        <f t="shared" si="34"/>
        <v>41157.042928240742</v>
      </c>
      <c r="T368" s="13">
        <f t="shared" si="35"/>
        <v>41175.165972222225</v>
      </c>
    </row>
    <row r="369" spans="1:20" ht="48" x14ac:dyDescent="0.2">
      <c r="A369">
        <v>747</v>
      </c>
      <c r="B369" s="3" t="s">
        <v>748</v>
      </c>
      <c r="C369" s="3" t="s">
        <v>4857</v>
      </c>
      <c r="D369" s="9">
        <v>7000</v>
      </c>
      <c r="E369" s="9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8273</v>
      </c>
      <c r="O369" s="7">
        <f t="shared" si="30"/>
        <v>100.04285714285714</v>
      </c>
      <c r="P369" s="5">
        <f t="shared" si="31"/>
        <v>127.32727272727273</v>
      </c>
      <c r="Q369" t="str">
        <f t="shared" si="32"/>
        <v>publishing</v>
      </c>
      <c r="R369" t="str">
        <f t="shared" si="33"/>
        <v>nonfiction</v>
      </c>
      <c r="S369" s="13">
        <f t="shared" si="34"/>
        <v>41988.548831018517</v>
      </c>
      <c r="T369" s="13">
        <f t="shared" si="35"/>
        <v>42019.454166666663</v>
      </c>
    </row>
    <row r="370" spans="1:20" ht="48" x14ac:dyDescent="0.2">
      <c r="A370">
        <v>748</v>
      </c>
      <c r="B370" s="3" t="s">
        <v>749</v>
      </c>
      <c r="C370" s="3" t="s">
        <v>4858</v>
      </c>
      <c r="D370" s="9">
        <v>2000</v>
      </c>
      <c r="E370" s="9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8273</v>
      </c>
      <c r="O370" s="7">
        <f t="shared" si="30"/>
        <v>100.25</v>
      </c>
      <c r="P370" s="5">
        <f t="shared" si="31"/>
        <v>45.56818181818182</v>
      </c>
      <c r="Q370" t="str">
        <f t="shared" si="32"/>
        <v>publishing</v>
      </c>
      <c r="R370" t="str">
        <f t="shared" si="33"/>
        <v>nonfiction</v>
      </c>
      <c r="S370" s="13">
        <f t="shared" si="34"/>
        <v>41831.846828703703</v>
      </c>
      <c r="T370" s="13">
        <f t="shared" si="35"/>
        <v>41861.846828703703</v>
      </c>
    </row>
    <row r="371" spans="1:20" ht="48" x14ac:dyDescent="0.2">
      <c r="A371">
        <v>749</v>
      </c>
      <c r="B371" s="3" t="s">
        <v>750</v>
      </c>
      <c r="C371" s="3" t="s">
        <v>4859</v>
      </c>
      <c r="D371" s="9">
        <v>10000</v>
      </c>
      <c r="E371" s="9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8273</v>
      </c>
      <c r="O371" s="7">
        <f t="shared" si="30"/>
        <v>105.56</v>
      </c>
      <c r="P371" s="5">
        <f t="shared" si="31"/>
        <v>95.963636363636368</v>
      </c>
      <c r="Q371" t="str">
        <f t="shared" si="32"/>
        <v>publishing</v>
      </c>
      <c r="R371" t="str">
        <f t="shared" si="33"/>
        <v>nonfiction</v>
      </c>
      <c r="S371" s="13">
        <f t="shared" si="34"/>
        <v>42733.94131944445</v>
      </c>
      <c r="T371" s="13">
        <f t="shared" si="35"/>
        <v>42763.94131944445</v>
      </c>
    </row>
    <row r="372" spans="1:20" ht="48" x14ac:dyDescent="0.2">
      <c r="A372">
        <v>750</v>
      </c>
      <c r="B372" s="3" t="s">
        <v>751</v>
      </c>
      <c r="C372" s="3" t="s">
        <v>4860</v>
      </c>
      <c r="D372" s="9">
        <v>4444</v>
      </c>
      <c r="E372" s="9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8273</v>
      </c>
      <c r="O372" s="7">
        <f t="shared" si="30"/>
        <v>102.58775877587757</v>
      </c>
      <c r="P372" s="5">
        <f t="shared" si="31"/>
        <v>77.271186440677965</v>
      </c>
      <c r="Q372" t="str">
        <f t="shared" si="32"/>
        <v>publishing</v>
      </c>
      <c r="R372" t="str">
        <f t="shared" si="33"/>
        <v>nonfiction</v>
      </c>
      <c r="S372" s="13">
        <f t="shared" si="34"/>
        <v>41299.878148148149</v>
      </c>
      <c r="T372" s="13">
        <f t="shared" si="35"/>
        <v>41329.878148148149</v>
      </c>
    </row>
    <row r="373" spans="1:20" ht="48" x14ac:dyDescent="0.2">
      <c r="A373">
        <v>751</v>
      </c>
      <c r="B373" s="3" t="s">
        <v>752</v>
      </c>
      <c r="C373" s="3" t="s">
        <v>4861</v>
      </c>
      <c r="D373" s="9">
        <v>3000</v>
      </c>
      <c r="E373" s="9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8273</v>
      </c>
      <c r="O373" s="7">
        <f t="shared" si="30"/>
        <v>118.5</v>
      </c>
      <c r="P373" s="5">
        <f t="shared" si="31"/>
        <v>57.338709677419352</v>
      </c>
      <c r="Q373" t="str">
        <f t="shared" si="32"/>
        <v>publishing</v>
      </c>
      <c r="R373" t="str">
        <f t="shared" si="33"/>
        <v>nonfiction</v>
      </c>
      <c r="S373" s="13">
        <f t="shared" si="34"/>
        <v>40713.630497685182</v>
      </c>
      <c r="T373" s="13">
        <f t="shared" si="35"/>
        <v>40759.630497685182</v>
      </c>
    </row>
    <row r="374" spans="1:20" ht="48" x14ac:dyDescent="0.2">
      <c r="A374">
        <v>752</v>
      </c>
      <c r="B374" s="3" t="s">
        <v>753</v>
      </c>
      <c r="C374" s="3" t="s">
        <v>4862</v>
      </c>
      <c r="D374" s="9">
        <v>5000</v>
      </c>
      <c r="E374" s="9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8273</v>
      </c>
      <c r="O374" s="7">
        <f t="shared" si="30"/>
        <v>111.7</v>
      </c>
      <c r="P374" s="5">
        <f t="shared" si="31"/>
        <v>53.19047619047619</v>
      </c>
      <c r="Q374" t="str">
        <f t="shared" si="32"/>
        <v>publishing</v>
      </c>
      <c r="R374" t="str">
        <f t="shared" si="33"/>
        <v>nonfiction</v>
      </c>
      <c r="S374" s="13">
        <f t="shared" si="34"/>
        <v>42639.421493055561</v>
      </c>
      <c r="T374" s="13">
        <f t="shared" si="35"/>
        <v>42659.458333333328</v>
      </c>
    </row>
    <row r="375" spans="1:20" ht="48" x14ac:dyDescent="0.2">
      <c r="A375">
        <v>753</v>
      </c>
      <c r="B375" s="3" t="s">
        <v>754</v>
      </c>
      <c r="C375" s="3" t="s">
        <v>4863</v>
      </c>
      <c r="D375" s="9">
        <v>10000</v>
      </c>
      <c r="E375" s="9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8273</v>
      </c>
      <c r="O375" s="7">
        <f t="shared" si="30"/>
        <v>128</v>
      </c>
      <c r="P375" s="5">
        <f t="shared" si="31"/>
        <v>492.30769230769232</v>
      </c>
      <c r="Q375" t="str">
        <f t="shared" si="32"/>
        <v>publishing</v>
      </c>
      <c r="R375" t="str">
        <f t="shared" si="33"/>
        <v>nonfiction</v>
      </c>
      <c r="S375" s="13">
        <f t="shared" si="34"/>
        <v>42019.590173611112</v>
      </c>
      <c r="T375" s="13">
        <f t="shared" si="35"/>
        <v>42049.590173611112</v>
      </c>
    </row>
    <row r="376" spans="1:20" ht="48" x14ac:dyDescent="0.2">
      <c r="A376">
        <v>754</v>
      </c>
      <c r="B376" s="3" t="s">
        <v>755</v>
      </c>
      <c r="C376" s="3" t="s">
        <v>4864</v>
      </c>
      <c r="D376" s="9">
        <v>2000</v>
      </c>
      <c r="E376" s="9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8273</v>
      </c>
      <c r="O376" s="7">
        <f t="shared" si="30"/>
        <v>103.75000000000001</v>
      </c>
      <c r="P376" s="5">
        <f t="shared" si="31"/>
        <v>42.346938775510203</v>
      </c>
      <c r="Q376" t="str">
        <f t="shared" si="32"/>
        <v>publishing</v>
      </c>
      <c r="R376" t="str">
        <f t="shared" si="33"/>
        <v>nonfiction</v>
      </c>
      <c r="S376" s="13">
        <f t="shared" si="34"/>
        <v>41249.749085648145</v>
      </c>
      <c r="T376" s="13">
        <f t="shared" si="35"/>
        <v>41279.749085648145</v>
      </c>
    </row>
    <row r="377" spans="1:20" ht="48" x14ac:dyDescent="0.2">
      <c r="A377">
        <v>755</v>
      </c>
      <c r="B377" s="3" t="s">
        <v>756</v>
      </c>
      <c r="C377" s="3" t="s">
        <v>4865</v>
      </c>
      <c r="D377" s="9">
        <v>2500</v>
      </c>
      <c r="E377" s="9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8273</v>
      </c>
      <c r="O377" s="7">
        <f t="shared" si="30"/>
        <v>101.9076</v>
      </c>
      <c r="P377" s="5">
        <f t="shared" si="31"/>
        <v>37.466029411764708</v>
      </c>
      <c r="Q377" t="str">
        <f t="shared" si="32"/>
        <v>publishing</v>
      </c>
      <c r="R377" t="str">
        <f t="shared" si="33"/>
        <v>nonfiction</v>
      </c>
      <c r="S377" s="13">
        <f t="shared" si="34"/>
        <v>41383.605057870373</v>
      </c>
      <c r="T377" s="13">
        <f t="shared" si="35"/>
        <v>41414.02847222222</v>
      </c>
    </row>
    <row r="378" spans="1:20" ht="48" x14ac:dyDescent="0.2">
      <c r="A378">
        <v>756</v>
      </c>
      <c r="B378" s="3" t="s">
        <v>757</v>
      </c>
      <c r="C378" s="3" t="s">
        <v>4866</v>
      </c>
      <c r="D378" s="9">
        <v>700</v>
      </c>
      <c r="E378" s="9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8273</v>
      </c>
      <c r="O378" s="7">
        <f t="shared" si="30"/>
        <v>117.71428571428571</v>
      </c>
      <c r="P378" s="5">
        <f t="shared" si="31"/>
        <v>37.454545454545453</v>
      </c>
      <c r="Q378" t="str">
        <f t="shared" si="32"/>
        <v>publishing</v>
      </c>
      <c r="R378" t="str">
        <f t="shared" si="33"/>
        <v>nonfiction</v>
      </c>
      <c r="S378" s="13">
        <f t="shared" si="34"/>
        <v>40590.766886574071</v>
      </c>
      <c r="T378" s="13">
        <f t="shared" si="35"/>
        <v>40651.725219907406</v>
      </c>
    </row>
    <row r="379" spans="1:20" ht="48" x14ac:dyDescent="0.2">
      <c r="A379">
        <v>757</v>
      </c>
      <c r="B379" s="3" t="s">
        <v>758</v>
      </c>
      <c r="C379" s="3" t="s">
        <v>4867</v>
      </c>
      <c r="D379" s="9">
        <v>250</v>
      </c>
      <c r="E379" s="9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8273</v>
      </c>
      <c r="O379" s="7">
        <f t="shared" si="30"/>
        <v>238</v>
      </c>
      <c r="P379" s="5">
        <f t="shared" si="31"/>
        <v>33.055555555555557</v>
      </c>
      <c r="Q379" t="str">
        <f t="shared" si="32"/>
        <v>publishing</v>
      </c>
      <c r="R379" t="str">
        <f t="shared" si="33"/>
        <v>nonfiction</v>
      </c>
      <c r="S379" s="13">
        <f t="shared" si="34"/>
        <v>41235.054560185185</v>
      </c>
      <c r="T379" s="13">
        <f t="shared" si="35"/>
        <v>41249.054560185185</v>
      </c>
    </row>
    <row r="380" spans="1:20" ht="32" x14ac:dyDescent="0.2">
      <c r="A380">
        <v>758</v>
      </c>
      <c r="B380" s="3" t="s">
        <v>759</v>
      </c>
      <c r="C380" s="3" t="s">
        <v>4868</v>
      </c>
      <c r="D380" s="9">
        <v>2500</v>
      </c>
      <c r="E380" s="9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8273</v>
      </c>
      <c r="O380" s="7">
        <f t="shared" si="30"/>
        <v>102</v>
      </c>
      <c r="P380" s="5">
        <f t="shared" si="31"/>
        <v>134.21052631578948</v>
      </c>
      <c r="Q380" t="str">
        <f t="shared" si="32"/>
        <v>publishing</v>
      </c>
      <c r="R380" t="str">
        <f t="shared" si="33"/>
        <v>nonfiction</v>
      </c>
      <c r="S380" s="13">
        <f t="shared" si="34"/>
        <v>40429.836435185185</v>
      </c>
      <c r="T380" s="13">
        <f t="shared" si="35"/>
        <v>40459.836435185185</v>
      </c>
    </row>
    <row r="381" spans="1:20" ht="48" x14ac:dyDescent="0.2">
      <c r="A381">
        <v>759</v>
      </c>
      <c r="B381" s="3" t="s">
        <v>760</v>
      </c>
      <c r="C381" s="3" t="s">
        <v>4869</v>
      </c>
      <c r="D381" s="9">
        <v>5000</v>
      </c>
      <c r="E381" s="9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8273</v>
      </c>
      <c r="O381" s="7">
        <f t="shared" si="30"/>
        <v>101.92000000000002</v>
      </c>
      <c r="P381" s="5">
        <f t="shared" si="31"/>
        <v>51.474747474747474</v>
      </c>
      <c r="Q381" t="str">
        <f t="shared" si="32"/>
        <v>publishing</v>
      </c>
      <c r="R381" t="str">
        <f t="shared" si="33"/>
        <v>nonfiction</v>
      </c>
      <c r="S381" s="13">
        <f t="shared" si="34"/>
        <v>41789.330312500002</v>
      </c>
      <c r="T381" s="13">
        <f t="shared" si="35"/>
        <v>41829.330312500002</v>
      </c>
    </row>
    <row r="382" spans="1:20" ht="32" x14ac:dyDescent="0.2">
      <c r="A382">
        <v>780</v>
      </c>
      <c r="B382" s="3" t="s">
        <v>781</v>
      </c>
      <c r="C382" s="3" t="s">
        <v>4890</v>
      </c>
      <c r="D382" s="9">
        <v>1000</v>
      </c>
      <c r="E382" s="9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8275</v>
      </c>
      <c r="O382" s="7">
        <f t="shared" si="30"/>
        <v>104</v>
      </c>
      <c r="P382" s="5">
        <f t="shared" si="31"/>
        <v>38.518518518518519</v>
      </c>
      <c r="Q382" t="str">
        <f t="shared" si="32"/>
        <v>music</v>
      </c>
      <c r="R382" t="str">
        <f t="shared" si="33"/>
        <v>rock</v>
      </c>
      <c r="S382" s="13">
        <f t="shared" si="34"/>
        <v>40636.673900462964</v>
      </c>
      <c r="T382" s="13">
        <f t="shared" si="35"/>
        <v>40666.673900462964</v>
      </c>
    </row>
    <row r="383" spans="1:20" ht="48" x14ac:dyDescent="0.2">
      <c r="A383">
        <v>781</v>
      </c>
      <c r="B383" s="3" t="s">
        <v>782</v>
      </c>
      <c r="C383" s="3" t="s">
        <v>4891</v>
      </c>
      <c r="D383" s="9">
        <v>800</v>
      </c>
      <c r="E383" s="9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8275</v>
      </c>
      <c r="O383" s="7">
        <f t="shared" si="30"/>
        <v>133.15375</v>
      </c>
      <c r="P383" s="5">
        <f t="shared" si="31"/>
        <v>42.609200000000001</v>
      </c>
      <c r="Q383" t="str">
        <f t="shared" si="32"/>
        <v>music</v>
      </c>
      <c r="R383" t="str">
        <f t="shared" si="33"/>
        <v>rock</v>
      </c>
      <c r="S383" s="13">
        <f t="shared" si="34"/>
        <v>41403.000856481485</v>
      </c>
      <c r="T383" s="13">
        <f t="shared" si="35"/>
        <v>41433.000856481485</v>
      </c>
    </row>
    <row r="384" spans="1:20" ht="48" x14ac:dyDescent="0.2">
      <c r="A384">
        <v>782</v>
      </c>
      <c r="B384" s="3" t="s">
        <v>783</v>
      </c>
      <c r="C384" s="3" t="s">
        <v>4892</v>
      </c>
      <c r="D384" s="9">
        <v>700</v>
      </c>
      <c r="E384" s="9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8275</v>
      </c>
      <c r="O384" s="7">
        <f t="shared" si="30"/>
        <v>100</v>
      </c>
      <c r="P384" s="5">
        <f t="shared" si="31"/>
        <v>50</v>
      </c>
      <c r="Q384" t="str">
        <f t="shared" si="32"/>
        <v>music</v>
      </c>
      <c r="R384" t="str">
        <f t="shared" si="33"/>
        <v>rock</v>
      </c>
      <c r="S384" s="13">
        <f t="shared" si="34"/>
        <v>41116.758125</v>
      </c>
      <c r="T384" s="13">
        <f t="shared" si="35"/>
        <v>41146.758125</v>
      </c>
    </row>
    <row r="385" spans="1:20" ht="48" x14ac:dyDescent="0.2">
      <c r="A385">
        <v>783</v>
      </c>
      <c r="B385" s="3" t="s">
        <v>784</v>
      </c>
      <c r="C385" s="3" t="s">
        <v>4893</v>
      </c>
      <c r="D385" s="9">
        <v>1500</v>
      </c>
      <c r="E385" s="9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8275</v>
      </c>
      <c r="O385" s="7">
        <f t="shared" si="30"/>
        <v>148.13333333333333</v>
      </c>
      <c r="P385" s="5">
        <f t="shared" si="31"/>
        <v>63.485714285714288</v>
      </c>
      <c r="Q385" t="str">
        <f t="shared" si="32"/>
        <v>music</v>
      </c>
      <c r="R385" t="str">
        <f t="shared" si="33"/>
        <v>rock</v>
      </c>
      <c r="S385" s="13">
        <f t="shared" si="34"/>
        <v>40987.773715277777</v>
      </c>
      <c r="T385" s="13">
        <f t="shared" si="35"/>
        <v>41026.916666666664</v>
      </c>
    </row>
    <row r="386" spans="1:20" ht="48" x14ac:dyDescent="0.2">
      <c r="A386">
        <v>784</v>
      </c>
      <c r="B386" s="3" t="s">
        <v>785</v>
      </c>
      <c r="C386" s="3" t="s">
        <v>4894</v>
      </c>
      <c r="D386" s="9">
        <v>1000</v>
      </c>
      <c r="E386" s="9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8275</v>
      </c>
      <c r="O386" s="7">
        <f t="shared" ref="O386:O449" si="36">(E386/D386)*100</f>
        <v>102.49999999999999</v>
      </c>
      <c r="P386" s="5">
        <f t="shared" ref="P386:P449" si="37">IFERROR(E386/L386,0)</f>
        <v>102.5</v>
      </c>
      <c r="Q386" t="str">
        <f t="shared" ref="Q386:Q449" si="38">LEFT(N386,FIND("/",N386)-1)</f>
        <v>music</v>
      </c>
      <c r="R386" t="str">
        <f t="shared" ref="R386:R449" si="39">RIGHT(N386,LEN(N386)-FIND("/",N386))</f>
        <v>rock</v>
      </c>
      <c r="S386" s="13">
        <f t="shared" ref="S386:S449" si="40">(((J386/60)/60)/24)+DATE(1970,1,1)</f>
        <v>41675.149525462963</v>
      </c>
      <c r="T386" s="13">
        <f t="shared" ref="T386:T449" si="41">(((I386/60)/60)/24)+DATE(1970,1,1)</f>
        <v>41715.107858796298</v>
      </c>
    </row>
    <row r="387" spans="1:20" ht="48" x14ac:dyDescent="0.2">
      <c r="A387">
        <v>785</v>
      </c>
      <c r="B387" s="3" t="s">
        <v>786</v>
      </c>
      <c r="C387" s="3" t="s">
        <v>4895</v>
      </c>
      <c r="D387" s="9">
        <v>500</v>
      </c>
      <c r="E387" s="9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8275</v>
      </c>
      <c r="O387" s="7">
        <f t="shared" si="36"/>
        <v>180.62799999999999</v>
      </c>
      <c r="P387" s="5">
        <f t="shared" si="37"/>
        <v>31.142758620689655</v>
      </c>
      <c r="Q387" t="str">
        <f t="shared" si="38"/>
        <v>music</v>
      </c>
      <c r="R387" t="str">
        <f t="shared" si="39"/>
        <v>rock</v>
      </c>
      <c r="S387" s="13">
        <f t="shared" si="40"/>
        <v>41303.593923611108</v>
      </c>
      <c r="T387" s="13">
        <f t="shared" si="41"/>
        <v>41333.593923611108</v>
      </c>
    </row>
    <row r="388" spans="1:20" ht="48" x14ac:dyDescent="0.2">
      <c r="A388">
        <v>786</v>
      </c>
      <c r="B388" s="3" t="s">
        <v>787</v>
      </c>
      <c r="C388" s="3" t="s">
        <v>4896</v>
      </c>
      <c r="D388" s="9">
        <v>5000</v>
      </c>
      <c r="E388" s="9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8275</v>
      </c>
      <c r="O388" s="7">
        <f t="shared" si="36"/>
        <v>142.79999999999998</v>
      </c>
      <c r="P388" s="5">
        <f t="shared" si="37"/>
        <v>162.27272727272728</v>
      </c>
      <c r="Q388" t="str">
        <f t="shared" si="38"/>
        <v>music</v>
      </c>
      <c r="R388" t="str">
        <f t="shared" si="39"/>
        <v>rock</v>
      </c>
      <c r="S388" s="13">
        <f t="shared" si="40"/>
        <v>40983.055949074071</v>
      </c>
      <c r="T388" s="13">
        <f t="shared" si="41"/>
        <v>41040.657638888886</v>
      </c>
    </row>
    <row r="389" spans="1:20" ht="48" x14ac:dyDescent="0.2">
      <c r="A389">
        <v>787</v>
      </c>
      <c r="B389" s="3" t="s">
        <v>788</v>
      </c>
      <c r="C389" s="3" t="s">
        <v>4897</v>
      </c>
      <c r="D389" s="9">
        <v>1200</v>
      </c>
      <c r="E389" s="9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8275</v>
      </c>
      <c r="O389" s="7">
        <f t="shared" si="36"/>
        <v>114.16666666666666</v>
      </c>
      <c r="P389" s="5">
        <f t="shared" si="37"/>
        <v>80.588235294117652</v>
      </c>
      <c r="Q389" t="str">
        <f t="shared" si="38"/>
        <v>music</v>
      </c>
      <c r="R389" t="str">
        <f t="shared" si="39"/>
        <v>rock</v>
      </c>
      <c r="S389" s="13">
        <f t="shared" si="40"/>
        <v>41549.627615740741</v>
      </c>
      <c r="T389" s="13">
        <f t="shared" si="41"/>
        <v>41579.627615740741</v>
      </c>
    </row>
    <row r="390" spans="1:20" ht="48" x14ac:dyDescent="0.2">
      <c r="A390">
        <v>788</v>
      </c>
      <c r="B390" s="3" t="s">
        <v>789</v>
      </c>
      <c r="C390" s="3" t="s">
        <v>4898</v>
      </c>
      <c r="D390" s="9">
        <v>1000</v>
      </c>
      <c r="E390" s="9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8275</v>
      </c>
      <c r="O390" s="7">
        <f t="shared" si="36"/>
        <v>203.505</v>
      </c>
      <c r="P390" s="5">
        <f t="shared" si="37"/>
        <v>59.85441176470588</v>
      </c>
      <c r="Q390" t="str">
        <f t="shared" si="38"/>
        <v>music</v>
      </c>
      <c r="R390" t="str">
        <f t="shared" si="39"/>
        <v>rock</v>
      </c>
      <c r="S390" s="13">
        <f t="shared" si="40"/>
        <v>41059.006805555553</v>
      </c>
      <c r="T390" s="13">
        <f t="shared" si="41"/>
        <v>41097.165972222225</v>
      </c>
    </row>
    <row r="391" spans="1:20" ht="48" x14ac:dyDescent="0.2">
      <c r="A391">
        <v>789</v>
      </c>
      <c r="B391" s="3" t="s">
        <v>790</v>
      </c>
      <c r="C391" s="3" t="s">
        <v>4899</v>
      </c>
      <c r="D391" s="9">
        <v>1700</v>
      </c>
      <c r="E391" s="9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8275</v>
      </c>
      <c r="O391" s="7">
        <f t="shared" si="36"/>
        <v>109.41176470588236</v>
      </c>
      <c r="P391" s="5">
        <f t="shared" si="37"/>
        <v>132.85714285714286</v>
      </c>
      <c r="Q391" t="str">
        <f t="shared" si="38"/>
        <v>music</v>
      </c>
      <c r="R391" t="str">
        <f t="shared" si="39"/>
        <v>rock</v>
      </c>
      <c r="S391" s="13">
        <f t="shared" si="40"/>
        <v>41277.186111111114</v>
      </c>
      <c r="T391" s="13">
        <f t="shared" si="41"/>
        <v>41295.332638888889</v>
      </c>
    </row>
    <row r="392" spans="1:20" ht="48" x14ac:dyDescent="0.2">
      <c r="A392">
        <v>790</v>
      </c>
      <c r="B392" s="3" t="s">
        <v>791</v>
      </c>
      <c r="C392" s="3" t="s">
        <v>4900</v>
      </c>
      <c r="D392" s="9">
        <v>10000</v>
      </c>
      <c r="E392" s="9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8275</v>
      </c>
      <c r="O392" s="7">
        <f t="shared" si="36"/>
        <v>144.37459999999999</v>
      </c>
      <c r="P392" s="5">
        <f t="shared" si="37"/>
        <v>92.547820512820508</v>
      </c>
      <c r="Q392" t="str">
        <f t="shared" si="38"/>
        <v>music</v>
      </c>
      <c r="R392" t="str">
        <f t="shared" si="39"/>
        <v>rock</v>
      </c>
      <c r="S392" s="13">
        <f t="shared" si="40"/>
        <v>41276.047905092593</v>
      </c>
      <c r="T392" s="13">
        <f t="shared" si="41"/>
        <v>41306.047905092593</v>
      </c>
    </row>
    <row r="393" spans="1:20" ht="48" x14ac:dyDescent="0.2">
      <c r="A393">
        <v>791</v>
      </c>
      <c r="B393" s="3" t="s">
        <v>792</v>
      </c>
      <c r="C393" s="3" t="s">
        <v>4901</v>
      </c>
      <c r="D393" s="9">
        <v>7500</v>
      </c>
      <c r="E393" s="9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8275</v>
      </c>
      <c r="O393" s="7">
        <f t="shared" si="36"/>
        <v>103.86666666666666</v>
      </c>
      <c r="P393" s="5">
        <f t="shared" si="37"/>
        <v>60.859375</v>
      </c>
      <c r="Q393" t="str">
        <f t="shared" si="38"/>
        <v>music</v>
      </c>
      <c r="R393" t="str">
        <f t="shared" si="39"/>
        <v>rock</v>
      </c>
      <c r="S393" s="13">
        <f t="shared" si="40"/>
        <v>41557.780624999999</v>
      </c>
      <c r="T393" s="13">
        <f t="shared" si="41"/>
        <v>41591.249305555553</v>
      </c>
    </row>
    <row r="394" spans="1:20" ht="32" x14ac:dyDescent="0.2">
      <c r="A394">
        <v>792</v>
      </c>
      <c r="B394" s="3" t="s">
        <v>793</v>
      </c>
      <c r="C394" s="3" t="s">
        <v>4902</v>
      </c>
      <c r="D394" s="9">
        <v>2500</v>
      </c>
      <c r="E394" s="9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8275</v>
      </c>
      <c r="O394" s="7">
        <f t="shared" si="36"/>
        <v>100.44440000000002</v>
      </c>
      <c r="P394" s="5">
        <f t="shared" si="37"/>
        <v>41.851833333333339</v>
      </c>
      <c r="Q394" t="str">
        <f t="shared" si="38"/>
        <v>music</v>
      </c>
      <c r="R394" t="str">
        <f t="shared" si="39"/>
        <v>rock</v>
      </c>
      <c r="S394" s="13">
        <f t="shared" si="40"/>
        <v>41555.873645833337</v>
      </c>
      <c r="T394" s="13">
        <f t="shared" si="41"/>
        <v>41585.915312500001</v>
      </c>
    </row>
    <row r="395" spans="1:20" ht="48" x14ac:dyDescent="0.2">
      <c r="A395">
        <v>793</v>
      </c>
      <c r="B395" s="3" t="s">
        <v>794</v>
      </c>
      <c r="C395" s="3" t="s">
        <v>4903</v>
      </c>
      <c r="D395" s="9">
        <v>2750</v>
      </c>
      <c r="E395" s="9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8275</v>
      </c>
      <c r="O395" s="7">
        <f t="shared" si="36"/>
        <v>102.77927272727271</v>
      </c>
      <c r="P395" s="5">
        <f t="shared" si="37"/>
        <v>88.325937499999995</v>
      </c>
      <c r="Q395" t="str">
        <f t="shared" si="38"/>
        <v>music</v>
      </c>
      <c r="R395" t="str">
        <f t="shared" si="39"/>
        <v>rock</v>
      </c>
      <c r="S395" s="13">
        <f t="shared" si="40"/>
        <v>41442.741249999999</v>
      </c>
      <c r="T395" s="13">
        <f t="shared" si="41"/>
        <v>41458.207638888889</v>
      </c>
    </row>
    <row r="396" spans="1:20" ht="48" x14ac:dyDescent="0.2">
      <c r="A396">
        <v>794</v>
      </c>
      <c r="B396" s="3" t="s">
        <v>795</v>
      </c>
      <c r="C396" s="3" t="s">
        <v>4904</v>
      </c>
      <c r="D396" s="9">
        <v>8000</v>
      </c>
      <c r="E396" s="9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8275</v>
      </c>
      <c r="O396" s="7">
        <f t="shared" si="36"/>
        <v>105.31250000000001</v>
      </c>
      <c r="P396" s="5">
        <f t="shared" si="37"/>
        <v>158.96226415094338</v>
      </c>
      <c r="Q396" t="str">
        <f t="shared" si="38"/>
        <v>music</v>
      </c>
      <c r="R396" t="str">
        <f t="shared" si="39"/>
        <v>rock</v>
      </c>
      <c r="S396" s="13">
        <f t="shared" si="40"/>
        <v>40736.115011574075</v>
      </c>
      <c r="T396" s="13">
        <f t="shared" si="41"/>
        <v>40791.712500000001</v>
      </c>
    </row>
    <row r="397" spans="1:20" ht="48" x14ac:dyDescent="0.2">
      <c r="A397">
        <v>795</v>
      </c>
      <c r="B397" s="3" t="s">
        <v>796</v>
      </c>
      <c r="C397" s="3" t="s">
        <v>4905</v>
      </c>
      <c r="D397" s="9">
        <v>14000</v>
      </c>
      <c r="E397" s="9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8275</v>
      </c>
      <c r="O397" s="7">
        <f t="shared" si="36"/>
        <v>111.78571428571429</v>
      </c>
      <c r="P397" s="5">
        <f t="shared" si="37"/>
        <v>85.054347826086953</v>
      </c>
      <c r="Q397" t="str">
        <f t="shared" si="38"/>
        <v>music</v>
      </c>
      <c r="R397" t="str">
        <f t="shared" si="39"/>
        <v>rock</v>
      </c>
      <c r="S397" s="13">
        <f t="shared" si="40"/>
        <v>40963.613032407404</v>
      </c>
      <c r="T397" s="13">
        <f t="shared" si="41"/>
        <v>41006.207638888889</v>
      </c>
    </row>
    <row r="398" spans="1:20" ht="64" x14ac:dyDescent="0.2">
      <c r="A398">
        <v>796</v>
      </c>
      <c r="B398" s="3" t="s">
        <v>797</v>
      </c>
      <c r="C398" s="3" t="s">
        <v>4906</v>
      </c>
      <c r="D398" s="9">
        <v>10000</v>
      </c>
      <c r="E398" s="9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8275</v>
      </c>
      <c r="O398" s="7">
        <f t="shared" si="36"/>
        <v>101.35000000000001</v>
      </c>
      <c r="P398" s="5">
        <f t="shared" si="37"/>
        <v>112.61111111111111</v>
      </c>
      <c r="Q398" t="str">
        <f t="shared" si="38"/>
        <v>music</v>
      </c>
      <c r="R398" t="str">
        <f t="shared" si="39"/>
        <v>rock</v>
      </c>
      <c r="S398" s="13">
        <f t="shared" si="40"/>
        <v>41502.882928240739</v>
      </c>
      <c r="T398" s="13">
        <f t="shared" si="41"/>
        <v>41532.881944444445</v>
      </c>
    </row>
    <row r="399" spans="1:20" ht="48" x14ac:dyDescent="0.2">
      <c r="A399">
        <v>797</v>
      </c>
      <c r="B399" s="3" t="s">
        <v>798</v>
      </c>
      <c r="C399" s="3" t="s">
        <v>4907</v>
      </c>
      <c r="D399" s="9">
        <v>3000</v>
      </c>
      <c r="E399" s="9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8275</v>
      </c>
      <c r="O399" s="7">
        <f t="shared" si="36"/>
        <v>107.53333333333333</v>
      </c>
      <c r="P399" s="5">
        <f t="shared" si="37"/>
        <v>45.436619718309856</v>
      </c>
      <c r="Q399" t="str">
        <f t="shared" si="38"/>
        <v>music</v>
      </c>
      <c r="R399" t="str">
        <f t="shared" si="39"/>
        <v>rock</v>
      </c>
      <c r="S399" s="13">
        <f t="shared" si="40"/>
        <v>40996.994074074071</v>
      </c>
      <c r="T399" s="13">
        <f t="shared" si="41"/>
        <v>41028.166666666664</v>
      </c>
    </row>
    <row r="400" spans="1:20" ht="48" x14ac:dyDescent="0.2">
      <c r="A400">
        <v>798</v>
      </c>
      <c r="B400" s="3" t="s">
        <v>799</v>
      </c>
      <c r="C400" s="3" t="s">
        <v>4908</v>
      </c>
      <c r="D400" s="9">
        <v>3500</v>
      </c>
      <c r="E400" s="9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8275</v>
      </c>
      <c r="O400" s="7">
        <f t="shared" si="36"/>
        <v>114.88571428571429</v>
      </c>
      <c r="P400" s="5">
        <f t="shared" si="37"/>
        <v>46.218390804597703</v>
      </c>
      <c r="Q400" t="str">
        <f t="shared" si="38"/>
        <v>music</v>
      </c>
      <c r="R400" t="str">
        <f t="shared" si="39"/>
        <v>rock</v>
      </c>
      <c r="S400" s="13">
        <f t="shared" si="40"/>
        <v>41882.590127314819</v>
      </c>
      <c r="T400" s="13">
        <f t="shared" si="41"/>
        <v>41912.590127314819</v>
      </c>
    </row>
    <row r="401" spans="1:20" ht="48" x14ac:dyDescent="0.2">
      <c r="A401">
        <v>799</v>
      </c>
      <c r="B401" s="3" t="s">
        <v>800</v>
      </c>
      <c r="C401" s="3" t="s">
        <v>4909</v>
      </c>
      <c r="D401" s="9">
        <v>5000</v>
      </c>
      <c r="E401" s="9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8275</v>
      </c>
      <c r="O401" s="7">
        <f t="shared" si="36"/>
        <v>100.02</v>
      </c>
      <c r="P401" s="5">
        <f t="shared" si="37"/>
        <v>178.60714285714286</v>
      </c>
      <c r="Q401" t="str">
        <f t="shared" si="38"/>
        <v>music</v>
      </c>
      <c r="R401" t="str">
        <f t="shared" si="39"/>
        <v>rock</v>
      </c>
      <c r="S401" s="13">
        <f t="shared" si="40"/>
        <v>40996.667199074072</v>
      </c>
      <c r="T401" s="13">
        <f t="shared" si="41"/>
        <v>41026.667199074072</v>
      </c>
    </row>
    <row r="402" spans="1:20" ht="48" x14ac:dyDescent="0.2">
      <c r="A402">
        <v>800</v>
      </c>
      <c r="B402" s="3" t="s">
        <v>801</v>
      </c>
      <c r="C402" s="3" t="s">
        <v>4910</v>
      </c>
      <c r="D402" s="9">
        <v>1500</v>
      </c>
      <c r="E402" s="9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8275</v>
      </c>
      <c r="O402" s="7">
        <f t="shared" si="36"/>
        <v>152.13333333333335</v>
      </c>
      <c r="P402" s="5">
        <f t="shared" si="37"/>
        <v>40.75</v>
      </c>
      <c r="Q402" t="str">
        <f t="shared" si="38"/>
        <v>music</v>
      </c>
      <c r="R402" t="str">
        <f t="shared" si="39"/>
        <v>rock</v>
      </c>
      <c r="S402" s="13">
        <f t="shared" si="40"/>
        <v>41863.433495370373</v>
      </c>
      <c r="T402" s="13">
        <f t="shared" si="41"/>
        <v>41893.433495370373</v>
      </c>
    </row>
    <row r="403" spans="1:20" ht="48" x14ac:dyDescent="0.2">
      <c r="A403">
        <v>801</v>
      </c>
      <c r="B403" s="3" t="s">
        <v>802</v>
      </c>
      <c r="C403" s="3" t="s">
        <v>4911</v>
      </c>
      <c r="D403" s="9">
        <v>2000</v>
      </c>
      <c r="E403" s="9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8275</v>
      </c>
      <c r="O403" s="7">
        <f t="shared" si="36"/>
        <v>111.52149999999999</v>
      </c>
      <c r="P403" s="5">
        <f t="shared" si="37"/>
        <v>43.733921568627444</v>
      </c>
      <c r="Q403" t="str">
        <f t="shared" si="38"/>
        <v>music</v>
      </c>
      <c r="R403" t="str">
        <f t="shared" si="39"/>
        <v>rock</v>
      </c>
      <c r="S403" s="13">
        <f t="shared" si="40"/>
        <v>40695.795370370368</v>
      </c>
      <c r="T403" s="13">
        <f t="shared" si="41"/>
        <v>40725.795370370368</v>
      </c>
    </row>
    <row r="404" spans="1:20" ht="48" x14ac:dyDescent="0.2">
      <c r="A404">
        <v>802</v>
      </c>
      <c r="B404" s="3" t="s">
        <v>803</v>
      </c>
      <c r="C404" s="3" t="s">
        <v>4912</v>
      </c>
      <c r="D404" s="9">
        <v>6000</v>
      </c>
      <c r="E404" s="9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8275</v>
      </c>
      <c r="O404" s="7">
        <f t="shared" si="36"/>
        <v>101.33333333333334</v>
      </c>
      <c r="P404" s="5">
        <f t="shared" si="37"/>
        <v>81.066666666666663</v>
      </c>
      <c r="Q404" t="str">
        <f t="shared" si="38"/>
        <v>music</v>
      </c>
      <c r="R404" t="str">
        <f t="shared" si="39"/>
        <v>rock</v>
      </c>
      <c r="S404" s="13">
        <f t="shared" si="40"/>
        <v>41123.022268518522</v>
      </c>
      <c r="T404" s="13">
        <f t="shared" si="41"/>
        <v>41169.170138888891</v>
      </c>
    </row>
    <row r="405" spans="1:20" ht="48" x14ac:dyDescent="0.2">
      <c r="A405">
        <v>803</v>
      </c>
      <c r="B405" s="3" t="s">
        <v>804</v>
      </c>
      <c r="C405" s="3" t="s">
        <v>4913</v>
      </c>
      <c r="D405" s="9">
        <v>2300</v>
      </c>
      <c r="E405" s="9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8275</v>
      </c>
      <c r="O405" s="7">
        <f t="shared" si="36"/>
        <v>123.2608695652174</v>
      </c>
      <c r="P405" s="5">
        <f t="shared" si="37"/>
        <v>74.60526315789474</v>
      </c>
      <c r="Q405" t="str">
        <f t="shared" si="38"/>
        <v>music</v>
      </c>
      <c r="R405" t="str">
        <f t="shared" si="39"/>
        <v>rock</v>
      </c>
      <c r="S405" s="13">
        <f t="shared" si="40"/>
        <v>40665.949976851851</v>
      </c>
      <c r="T405" s="13">
        <f t="shared" si="41"/>
        <v>40692.041666666664</v>
      </c>
    </row>
    <row r="406" spans="1:20" ht="48" x14ac:dyDescent="0.2">
      <c r="A406">
        <v>804</v>
      </c>
      <c r="B406" s="3" t="s">
        <v>805</v>
      </c>
      <c r="C406" s="3" t="s">
        <v>4914</v>
      </c>
      <c r="D406" s="9">
        <v>5500</v>
      </c>
      <c r="E406" s="9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8275</v>
      </c>
      <c r="O406" s="7">
        <f t="shared" si="36"/>
        <v>100</v>
      </c>
      <c r="P406" s="5">
        <f t="shared" si="37"/>
        <v>305.55555555555554</v>
      </c>
      <c r="Q406" t="str">
        <f t="shared" si="38"/>
        <v>music</v>
      </c>
      <c r="R406" t="str">
        <f t="shared" si="39"/>
        <v>rock</v>
      </c>
      <c r="S406" s="13">
        <f t="shared" si="40"/>
        <v>40730.105625000004</v>
      </c>
      <c r="T406" s="13">
        <f t="shared" si="41"/>
        <v>40747.165972222225</v>
      </c>
    </row>
    <row r="407" spans="1:20" ht="48" x14ac:dyDescent="0.2">
      <c r="A407">
        <v>805</v>
      </c>
      <c r="B407" s="3" t="s">
        <v>806</v>
      </c>
      <c r="C407" s="3" t="s">
        <v>4915</v>
      </c>
      <c r="D407" s="9">
        <v>3000</v>
      </c>
      <c r="E407" s="9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8275</v>
      </c>
      <c r="O407" s="7">
        <f t="shared" si="36"/>
        <v>105</v>
      </c>
      <c r="P407" s="5">
        <f t="shared" si="37"/>
        <v>58.333333333333336</v>
      </c>
      <c r="Q407" t="str">
        <f t="shared" si="38"/>
        <v>music</v>
      </c>
      <c r="R407" t="str">
        <f t="shared" si="39"/>
        <v>rock</v>
      </c>
      <c r="S407" s="13">
        <f t="shared" si="40"/>
        <v>40690.823055555556</v>
      </c>
      <c r="T407" s="13">
        <f t="shared" si="41"/>
        <v>40740.958333333336</v>
      </c>
    </row>
    <row r="408" spans="1:20" ht="16" x14ac:dyDescent="0.2">
      <c r="A408">
        <v>806</v>
      </c>
      <c r="B408" s="3" t="s">
        <v>807</v>
      </c>
      <c r="C408" s="3" t="s">
        <v>4916</v>
      </c>
      <c r="D408" s="9">
        <v>8000</v>
      </c>
      <c r="E408" s="9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8275</v>
      </c>
      <c r="O408" s="7">
        <f t="shared" si="36"/>
        <v>104.4375</v>
      </c>
      <c r="P408" s="5">
        <f t="shared" si="37"/>
        <v>117.67605633802818</v>
      </c>
      <c r="Q408" t="str">
        <f t="shared" si="38"/>
        <v>music</v>
      </c>
      <c r="R408" t="str">
        <f t="shared" si="39"/>
        <v>rock</v>
      </c>
      <c r="S408" s="13">
        <f t="shared" si="40"/>
        <v>40763.691423611112</v>
      </c>
      <c r="T408" s="13">
        <f t="shared" si="41"/>
        <v>40793.691423611112</v>
      </c>
    </row>
    <row r="409" spans="1:20" ht="32" x14ac:dyDescent="0.2">
      <c r="A409">
        <v>807</v>
      </c>
      <c r="B409" s="3" t="s">
        <v>808</v>
      </c>
      <c r="C409" s="3" t="s">
        <v>4917</v>
      </c>
      <c r="D409" s="9">
        <v>4000</v>
      </c>
      <c r="E409" s="9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8275</v>
      </c>
      <c r="O409" s="7">
        <f t="shared" si="36"/>
        <v>105.125</v>
      </c>
      <c r="P409" s="5">
        <f t="shared" si="37"/>
        <v>73.771929824561397</v>
      </c>
      <c r="Q409" t="str">
        <f t="shared" si="38"/>
        <v>music</v>
      </c>
      <c r="R409" t="str">
        <f t="shared" si="39"/>
        <v>rock</v>
      </c>
      <c r="S409" s="13">
        <f t="shared" si="40"/>
        <v>42759.628599537042</v>
      </c>
      <c r="T409" s="13">
        <f t="shared" si="41"/>
        <v>42795.083333333328</v>
      </c>
    </row>
    <row r="410" spans="1:20" ht="48" x14ac:dyDescent="0.2">
      <c r="A410">
        <v>808</v>
      </c>
      <c r="B410" s="3" t="s">
        <v>809</v>
      </c>
      <c r="C410" s="3" t="s">
        <v>4918</v>
      </c>
      <c r="D410" s="9">
        <v>4500</v>
      </c>
      <c r="E410" s="9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8275</v>
      </c>
      <c r="O410" s="7">
        <f t="shared" si="36"/>
        <v>100</v>
      </c>
      <c r="P410" s="5">
        <f t="shared" si="37"/>
        <v>104.65116279069767</v>
      </c>
      <c r="Q410" t="str">
        <f t="shared" si="38"/>
        <v>music</v>
      </c>
      <c r="R410" t="str">
        <f t="shared" si="39"/>
        <v>rock</v>
      </c>
      <c r="S410" s="13">
        <f t="shared" si="40"/>
        <v>41962.100532407407</v>
      </c>
      <c r="T410" s="13">
        <f t="shared" si="41"/>
        <v>41995.207638888889</v>
      </c>
    </row>
    <row r="411" spans="1:20" ht="32" x14ac:dyDescent="0.2">
      <c r="A411">
        <v>809</v>
      </c>
      <c r="B411" s="3" t="s">
        <v>810</v>
      </c>
      <c r="C411" s="3" t="s">
        <v>4919</v>
      </c>
      <c r="D411" s="9">
        <v>4000</v>
      </c>
      <c r="E411" s="9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8275</v>
      </c>
      <c r="O411" s="7">
        <f t="shared" si="36"/>
        <v>103.77499999999999</v>
      </c>
      <c r="P411" s="5">
        <f t="shared" si="37"/>
        <v>79.82692307692308</v>
      </c>
      <c r="Q411" t="str">
        <f t="shared" si="38"/>
        <v>music</v>
      </c>
      <c r="R411" t="str">
        <f t="shared" si="39"/>
        <v>rock</v>
      </c>
      <c r="S411" s="13">
        <f t="shared" si="40"/>
        <v>41628.833680555559</v>
      </c>
      <c r="T411" s="13">
        <f t="shared" si="41"/>
        <v>41658.833680555559</v>
      </c>
    </row>
    <row r="412" spans="1:20" ht="48" x14ac:dyDescent="0.2">
      <c r="A412">
        <v>810</v>
      </c>
      <c r="B412" s="3" t="s">
        <v>811</v>
      </c>
      <c r="C412" s="3" t="s">
        <v>4920</v>
      </c>
      <c r="D412" s="9">
        <v>1500</v>
      </c>
      <c r="E412" s="9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8275</v>
      </c>
      <c r="O412" s="7">
        <f t="shared" si="36"/>
        <v>105</v>
      </c>
      <c r="P412" s="5">
        <f t="shared" si="37"/>
        <v>58.333333333333336</v>
      </c>
      <c r="Q412" t="str">
        <f t="shared" si="38"/>
        <v>music</v>
      </c>
      <c r="R412" t="str">
        <f t="shared" si="39"/>
        <v>rock</v>
      </c>
      <c r="S412" s="13">
        <f t="shared" si="40"/>
        <v>41123.056273148148</v>
      </c>
      <c r="T412" s="13">
        <f t="shared" si="41"/>
        <v>41153.056273148148</v>
      </c>
    </row>
    <row r="413" spans="1:20" ht="32" x14ac:dyDescent="0.2">
      <c r="A413">
        <v>811</v>
      </c>
      <c r="B413" s="3" t="s">
        <v>812</v>
      </c>
      <c r="C413" s="3" t="s">
        <v>4921</v>
      </c>
      <c r="D413" s="9">
        <v>1000</v>
      </c>
      <c r="E413" s="9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8275</v>
      </c>
      <c r="O413" s="7">
        <f t="shared" si="36"/>
        <v>104</v>
      </c>
      <c r="P413" s="5">
        <f t="shared" si="37"/>
        <v>86.666666666666671</v>
      </c>
      <c r="Q413" t="str">
        <f t="shared" si="38"/>
        <v>music</v>
      </c>
      <c r="R413" t="str">
        <f t="shared" si="39"/>
        <v>rock</v>
      </c>
      <c r="S413" s="13">
        <f t="shared" si="40"/>
        <v>41443.643541666665</v>
      </c>
      <c r="T413" s="13">
        <f t="shared" si="41"/>
        <v>41465.702777777777</v>
      </c>
    </row>
    <row r="414" spans="1:20" ht="48" x14ac:dyDescent="0.2">
      <c r="A414">
        <v>812</v>
      </c>
      <c r="B414" s="3" t="s">
        <v>813</v>
      </c>
      <c r="C414" s="3" t="s">
        <v>4922</v>
      </c>
      <c r="D414" s="9">
        <v>600</v>
      </c>
      <c r="E414" s="9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8275</v>
      </c>
      <c r="O414" s="7">
        <f t="shared" si="36"/>
        <v>151.83333333333334</v>
      </c>
      <c r="P414" s="5">
        <f t="shared" si="37"/>
        <v>27.606060606060606</v>
      </c>
      <c r="Q414" t="str">
        <f t="shared" si="38"/>
        <v>music</v>
      </c>
      <c r="R414" t="str">
        <f t="shared" si="39"/>
        <v>rock</v>
      </c>
      <c r="S414" s="13">
        <f t="shared" si="40"/>
        <v>41282.017962962964</v>
      </c>
      <c r="T414" s="13">
        <f t="shared" si="41"/>
        <v>41334.581944444442</v>
      </c>
    </row>
    <row r="415" spans="1:20" ht="32" x14ac:dyDescent="0.2">
      <c r="A415">
        <v>813</v>
      </c>
      <c r="B415" s="3" t="s">
        <v>814</v>
      </c>
      <c r="C415" s="3" t="s">
        <v>4923</v>
      </c>
      <c r="D415" s="9">
        <v>1500</v>
      </c>
      <c r="E415" s="9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8275</v>
      </c>
      <c r="O415" s="7">
        <f t="shared" si="36"/>
        <v>159.99600000000001</v>
      </c>
      <c r="P415" s="5">
        <f t="shared" si="37"/>
        <v>24.999375000000001</v>
      </c>
      <c r="Q415" t="str">
        <f t="shared" si="38"/>
        <v>music</v>
      </c>
      <c r="R415" t="str">
        <f t="shared" si="39"/>
        <v>rock</v>
      </c>
      <c r="S415" s="13">
        <f t="shared" si="40"/>
        <v>41080.960243055553</v>
      </c>
      <c r="T415" s="13">
        <f t="shared" si="41"/>
        <v>41110.960243055553</v>
      </c>
    </row>
    <row r="416" spans="1:20" ht="48" x14ac:dyDescent="0.2">
      <c r="A416">
        <v>814</v>
      </c>
      <c r="B416" s="3" t="s">
        <v>815</v>
      </c>
      <c r="C416" s="3" t="s">
        <v>4924</v>
      </c>
      <c r="D416" s="9">
        <v>1000</v>
      </c>
      <c r="E416" s="9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8275</v>
      </c>
      <c r="O416" s="7">
        <f t="shared" si="36"/>
        <v>127.3</v>
      </c>
      <c r="P416" s="5">
        <f t="shared" si="37"/>
        <v>45.464285714285715</v>
      </c>
      <c r="Q416" t="str">
        <f t="shared" si="38"/>
        <v>music</v>
      </c>
      <c r="R416" t="str">
        <f t="shared" si="39"/>
        <v>rock</v>
      </c>
      <c r="S416" s="13">
        <f t="shared" si="40"/>
        <v>40679.743067129632</v>
      </c>
      <c r="T416" s="13">
        <f t="shared" si="41"/>
        <v>40694.75277777778</v>
      </c>
    </row>
    <row r="417" spans="1:20" ht="32" x14ac:dyDescent="0.2">
      <c r="A417">
        <v>815</v>
      </c>
      <c r="B417" s="3" t="s">
        <v>816</v>
      </c>
      <c r="C417" s="3" t="s">
        <v>4925</v>
      </c>
      <c r="D417" s="9">
        <v>4000</v>
      </c>
      <c r="E417" s="9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8275</v>
      </c>
      <c r="O417" s="7">
        <f t="shared" si="36"/>
        <v>107</v>
      </c>
      <c r="P417" s="5">
        <f t="shared" si="37"/>
        <v>99.534883720930239</v>
      </c>
      <c r="Q417" t="str">
        <f t="shared" si="38"/>
        <v>music</v>
      </c>
      <c r="R417" t="str">
        <f t="shared" si="39"/>
        <v>rock</v>
      </c>
      <c r="S417" s="13">
        <f t="shared" si="40"/>
        <v>41914.917858796296</v>
      </c>
      <c r="T417" s="13">
        <f t="shared" si="41"/>
        <v>41944.917858796296</v>
      </c>
    </row>
    <row r="418" spans="1:20" ht="32" x14ac:dyDescent="0.2">
      <c r="A418">
        <v>816</v>
      </c>
      <c r="B418" s="3" t="s">
        <v>817</v>
      </c>
      <c r="C418" s="3" t="s">
        <v>4926</v>
      </c>
      <c r="D418" s="9">
        <v>7000</v>
      </c>
      <c r="E418" s="9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8275</v>
      </c>
      <c r="O418" s="7">
        <f t="shared" si="36"/>
        <v>115.12214285714286</v>
      </c>
      <c r="P418" s="5">
        <f t="shared" si="37"/>
        <v>39.31</v>
      </c>
      <c r="Q418" t="str">
        <f t="shared" si="38"/>
        <v>music</v>
      </c>
      <c r="R418" t="str">
        <f t="shared" si="39"/>
        <v>rock</v>
      </c>
      <c r="S418" s="13">
        <f t="shared" si="40"/>
        <v>41341.870868055557</v>
      </c>
      <c r="T418" s="13">
        <f t="shared" si="41"/>
        <v>41373.270833333336</v>
      </c>
    </row>
    <row r="419" spans="1:20" ht="48" x14ac:dyDescent="0.2">
      <c r="A419">
        <v>817</v>
      </c>
      <c r="B419" s="3" t="s">
        <v>818</v>
      </c>
      <c r="C419" s="3" t="s">
        <v>4927</v>
      </c>
      <c r="D419" s="9">
        <v>1500</v>
      </c>
      <c r="E419" s="9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8275</v>
      </c>
      <c r="O419" s="7">
        <f t="shared" si="36"/>
        <v>137.11066666666665</v>
      </c>
      <c r="P419" s="5">
        <f t="shared" si="37"/>
        <v>89.419999999999987</v>
      </c>
      <c r="Q419" t="str">
        <f t="shared" si="38"/>
        <v>music</v>
      </c>
      <c r="R419" t="str">
        <f t="shared" si="39"/>
        <v>rock</v>
      </c>
      <c r="S419" s="13">
        <f t="shared" si="40"/>
        <v>40925.599664351852</v>
      </c>
      <c r="T419" s="13">
        <f t="shared" si="41"/>
        <v>40979.207638888889</v>
      </c>
    </row>
    <row r="420" spans="1:20" ht="48" x14ac:dyDescent="0.2">
      <c r="A420">
        <v>818</v>
      </c>
      <c r="B420" s="3" t="s">
        <v>819</v>
      </c>
      <c r="C420" s="3" t="s">
        <v>4928</v>
      </c>
      <c r="D420" s="9">
        <v>350</v>
      </c>
      <c r="E420" s="9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8275</v>
      </c>
      <c r="O420" s="7">
        <f t="shared" si="36"/>
        <v>155.71428571428572</v>
      </c>
      <c r="P420" s="5">
        <f t="shared" si="37"/>
        <v>28.684210526315791</v>
      </c>
      <c r="Q420" t="str">
        <f t="shared" si="38"/>
        <v>music</v>
      </c>
      <c r="R420" t="str">
        <f t="shared" si="39"/>
        <v>rock</v>
      </c>
      <c r="S420" s="13">
        <f t="shared" si="40"/>
        <v>41120.882881944446</v>
      </c>
      <c r="T420" s="13">
        <f t="shared" si="41"/>
        <v>41128.709027777775</v>
      </c>
    </row>
    <row r="421" spans="1:20" ht="32" x14ac:dyDescent="0.2">
      <c r="A421">
        <v>819</v>
      </c>
      <c r="B421" s="3" t="s">
        <v>820</v>
      </c>
      <c r="C421" s="3" t="s">
        <v>4929</v>
      </c>
      <c r="D421" s="9">
        <v>400</v>
      </c>
      <c r="E421" s="9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8275</v>
      </c>
      <c r="O421" s="7">
        <f t="shared" si="36"/>
        <v>108.74999999999999</v>
      </c>
      <c r="P421" s="5">
        <f t="shared" si="37"/>
        <v>31.071428571428573</v>
      </c>
      <c r="Q421" t="str">
        <f t="shared" si="38"/>
        <v>music</v>
      </c>
      <c r="R421" t="str">
        <f t="shared" si="39"/>
        <v>rock</v>
      </c>
      <c r="S421" s="13">
        <f t="shared" si="40"/>
        <v>41619.998310185183</v>
      </c>
      <c r="T421" s="13">
        <f t="shared" si="41"/>
        <v>41629.197222222225</v>
      </c>
    </row>
    <row r="422" spans="1:20" ht="48" x14ac:dyDescent="0.2">
      <c r="A422">
        <v>820</v>
      </c>
      <c r="B422" s="3" t="s">
        <v>821</v>
      </c>
      <c r="C422" s="3" t="s">
        <v>4930</v>
      </c>
      <c r="D422" s="9">
        <v>2000</v>
      </c>
      <c r="E422" s="9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8275</v>
      </c>
      <c r="O422" s="7">
        <f t="shared" si="36"/>
        <v>134.05000000000001</v>
      </c>
      <c r="P422" s="5">
        <f t="shared" si="37"/>
        <v>70.55263157894737</v>
      </c>
      <c r="Q422" t="str">
        <f t="shared" si="38"/>
        <v>music</v>
      </c>
      <c r="R422" t="str">
        <f t="shared" si="39"/>
        <v>rock</v>
      </c>
      <c r="S422" s="13">
        <f t="shared" si="40"/>
        <v>41768.841921296298</v>
      </c>
      <c r="T422" s="13">
        <f t="shared" si="41"/>
        <v>41799.208333333336</v>
      </c>
    </row>
    <row r="423" spans="1:20" ht="48" x14ac:dyDescent="0.2">
      <c r="A423">
        <v>821</v>
      </c>
      <c r="B423" s="3" t="s">
        <v>822</v>
      </c>
      <c r="C423" s="3" t="s">
        <v>4931</v>
      </c>
      <c r="D423" s="9">
        <v>17482</v>
      </c>
      <c r="E423" s="9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8275</v>
      </c>
      <c r="O423" s="7">
        <f t="shared" si="36"/>
        <v>100</v>
      </c>
      <c r="P423" s="5">
        <f t="shared" si="37"/>
        <v>224.12820512820514</v>
      </c>
      <c r="Q423" t="str">
        <f t="shared" si="38"/>
        <v>music</v>
      </c>
      <c r="R423" t="str">
        <f t="shared" si="39"/>
        <v>rock</v>
      </c>
      <c r="S423" s="13">
        <f t="shared" si="40"/>
        <v>42093.922048611115</v>
      </c>
      <c r="T423" s="13">
        <f t="shared" si="41"/>
        <v>42128.167361111111</v>
      </c>
    </row>
    <row r="424" spans="1:20" ht="32" x14ac:dyDescent="0.2">
      <c r="A424">
        <v>822</v>
      </c>
      <c r="B424" s="3" t="s">
        <v>823</v>
      </c>
      <c r="C424" s="3" t="s">
        <v>4932</v>
      </c>
      <c r="D424" s="9">
        <v>3000</v>
      </c>
      <c r="E424" s="9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8275</v>
      </c>
      <c r="O424" s="7">
        <f t="shared" si="36"/>
        <v>119.16666666666667</v>
      </c>
      <c r="P424" s="5">
        <f t="shared" si="37"/>
        <v>51.811594202898547</v>
      </c>
      <c r="Q424" t="str">
        <f t="shared" si="38"/>
        <v>music</v>
      </c>
      <c r="R424" t="str">
        <f t="shared" si="39"/>
        <v>rock</v>
      </c>
      <c r="S424" s="13">
        <f t="shared" si="40"/>
        <v>41157.947337962964</v>
      </c>
      <c r="T424" s="13">
        <f t="shared" si="41"/>
        <v>41187.947337962964</v>
      </c>
    </row>
    <row r="425" spans="1:20" ht="48" x14ac:dyDescent="0.2">
      <c r="A425">
        <v>823</v>
      </c>
      <c r="B425" s="3" t="s">
        <v>824</v>
      </c>
      <c r="C425" s="3" t="s">
        <v>4933</v>
      </c>
      <c r="D425" s="9">
        <v>800</v>
      </c>
      <c r="E425" s="9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8275</v>
      </c>
      <c r="O425" s="7">
        <f t="shared" si="36"/>
        <v>179.5</v>
      </c>
      <c r="P425" s="5">
        <f t="shared" si="37"/>
        <v>43.515151515151516</v>
      </c>
      <c r="Q425" t="str">
        <f t="shared" si="38"/>
        <v>music</v>
      </c>
      <c r="R425" t="str">
        <f t="shared" si="39"/>
        <v>rock</v>
      </c>
      <c r="S425" s="13">
        <f t="shared" si="40"/>
        <v>42055.972824074073</v>
      </c>
      <c r="T425" s="13">
        <f t="shared" si="41"/>
        <v>42085.931157407409</v>
      </c>
    </row>
    <row r="426" spans="1:20" ht="48" x14ac:dyDescent="0.2">
      <c r="A426">
        <v>824</v>
      </c>
      <c r="B426" s="3" t="s">
        <v>825</v>
      </c>
      <c r="C426" s="3" t="s">
        <v>4934</v>
      </c>
      <c r="D426" s="9">
        <v>1600</v>
      </c>
      <c r="E426" s="9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8275</v>
      </c>
      <c r="O426" s="7">
        <f t="shared" si="36"/>
        <v>134.38124999999999</v>
      </c>
      <c r="P426" s="5">
        <f t="shared" si="37"/>
        <v>39.816666666666663</v>
      </c>
      <c r="Q426" t="str">
        <f t="shared" si="38"/>
        <v>music</v>
      </c>
      <c r="R426" t="str">
        <f t="shared" si="39"/>
        <v>rock</v>
      </c>
      <c r="S426" s="13">
        <f t="shared" si="40"/>
        <v>40250.242106481484</v>
      </c>
      <c r="T426" s="13">
        <f t="shared" si="41"/>
        <v>40286.290972222225</v>
      </c>
    </row>
    <row r="427" spans="1:20" ht="32" x14ac:dyDescent="0.2">
      <c r="A427">
        <v>825</v>
      </c>
      <c r="B427" s="3" t="s">
        <v>826</v>
      </c>
      <c r="C427" s="3" t="s">
        <v>4935</v>
      </c>
      <c r="D427" s="9">
        <v>12500</v>
      </c>
      <c r="E427" s="9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8275</v>
      </c>
      <c r="O427" s="7">
        <f t="shared" si="36"/>
        <v>100.43200000000002</v>
      </c>
      <c r="P427" s="5">
        <f t="shared" si="37"/>
        <v>126.8080808080808</v>
      </c>
      <c r="Q427" t="str">
        <f t="shared" si="38"/>
        <v>music</v>
      </c>
      <c r="R427" t="str">
        <f t="shared" si="39"/>
        <v>rock</v>
      </c>
      <c r="S427" s="13">
        <f t="shared" si="40"/>
        <v>41186.306527777779</v>
      </c>
      <c r="T427" s="13">
        <f t="shared" si="41"/>
        <v>41211.306527777779</v>
      </c>
    </row>
    <row r="428" spans="1:20" ht="48" x14ac:dyDescent="0.2">
      <c r="A428">
        <v>826</v>
      </c>
      <c r="B428" s="3" t="s">
        <v>827</v>
      </c>
      <c r="C428" s="3" t="s">
        <v>4936</v>
      </c>
      <c r="D428" s="9">
        <v>5500</v>
      </c>
      <c r="E428" s="9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8275</v>
      </c>
      <c r="O428" s="7">
        <f t="shared" si="36"/>
        <v>101.45454545454547</v>
      </c>
      <c r="P428" s="5">
        <f t="shared" si="37"/>
        <v>113.87755102040816</v>
      </c>
      <c r="Q428" t="str">
        <f t="shared" si="38"/>
        <v>music</v>
      </c>
      <c r="R428" t="str">
        <f t="shared" si="39"/>
        <v>rock</v>
      </c>
      <c r="S428" s="13">
        <f t="shared" si="40"/>
        <v>40973.038541666669</v>
      </c>
      <c r="T428" s="13">
        <f t="shared" si="41"/>
        <v>40993.996874999997</v>
      </c>
    </row>
    <row r="429" spans="1:20" ht="48" x14ac:dyDescent="0.2">
      <c r="A429">
        <v>827</v>
      </c>
      <c r="B429" s="3" t="s">
        <v>828</v>
      </c>
      <c r="C429" s="3" t="s">
        <v>4937</v>
      </c>
      <c r="D429" s="9">
        <v>300</v>
      </c>
      <c r="E429" s="9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8275</v>
      </c>
      <c r="O429" s="7">
        <f t="shared" si="36"/>
        <v>103.33333333333334</v>
      </c>
      <c r="P429" s="5">
        <f t="shared" si="37"/>
        <v>28.181818181818183</v>
      </c>
      <c r="Q429" t="str">
        <f t="shared" si="38"/>
        <v>music</v>
      </c>
      <c r="R429" t="str">
        <f t="shared" si="39"/>
        <v>rock</v>
      </c>
      <c r="S429" s="13">
        <f t="shared" si="40"/>
        <v>40927.473460648151</v>
      </c>
      <c r="T429" s="13">
        <f t="shared" si="41"/>
        <v>40953.825694444444</v>
      </c>
    </row>
    <row r="430" spans="1:20" ht="48" x14ac:dyDescent="0.2">
      <c r="A430">
        <v>828</v>
      </c>
      <c r="B430" s="3" t="s">
        <v>829</v>
      </c>
      <c r="C430" s="3" t="s">
        <v>4938</v>
      </c>
      <c r="D430" s="9">
        <v>1300</v>
      </c>
      <c r="E430" s="9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8275</v>
      </c>
      <c r="O430" s="7">
        <f t="shared" si="36"/>
        <v>107</v>
      </c>
      <c r="P430" s="5">
        <f t="shared" si="37"/>
        <v>36.60526315789474</v>
      </c>
      <c r="Q430" t="str">
        <f t="shared" si="38"/>
        <v>music</v>
      </c>
      <c r="R430" t="str">
        <f t="shared" si="39"/>
        <v>rock</v>
      </c>
      <c r="S430" s="13">
        <f t="shared" si="40"/>
        <v>41073.050717592596</v>
      </c>
      <c r="T430" s="13">
        <f t="shared" si="41"/>
        <v>41085.683333333334</v>
      </c>
    </row>
    <row r="431" spans="1:20" ht="48" x14ac:dyDescent="0.2">
      <c r="A431">
        <v>829</v>
      </c>
      <c r="B431" s="3" t="s">
        <v>830</v>
      </c>
      <c r="C431" s="3" t="s">
        <v>4939</v>
      </c>
      <c r="D431" s="9">
        <v>500</v>
      </c>
      <c r="E431" s="9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8275</v>
      </c>
      <c r="O431" s="7">
        <f t="shared" si="36"/>
        <v>104</v>
      </c>
      <c r="P431" s="5">
        <f t="shared" si="37"/>
        <v>32.5</v>
      </c>
      <c r="Q431" t="str">
        <f t="shared" si="38"/>
        <v>music</v>
      </c>
      <c r="R431" t="str">
        <f t="shared" si="39"/>
        <v>rock</v>
      </c>
      <c r="S431" s="13">
        <f t="shared" si="40"/>
        <v>42504.801388888889</v>
      </c>
      <c r="T431" s="13">
        <f t="shared" si="41"/>
        <v>42564.801388888889</v>
      </c>
    </row>
    <row r="432" spans="1:20" ht="48" x14ac:dyDescent="0.2">
      <c r="A432">
        <v>830</v>
      </c>
      <c r="B432" s="3" t="s">
        <v>831</v>
      </c>
      <c r="C432" s="3" t="s">
        <v>4940</v>
      </c>
      <c r="D432" s="9">
        <v>1800</v>
      </c>
      <c r="E432" s="9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8275</v>
      </c>
      <c r="O432" s="7">
        <f t="shared" si="36"/>
        <v>107.83333333333334</v>
      </c>
      <c r="P432" s="5">
        <f t="shared" si="37"/>
        <v>60.65625</v>
      </c>
      <c r="Q432" t="str">
        <f t="shared" si="38"/>
        <v>music</v>
      </c>
      <c r="R432" t="str">
        <f t="shared" si="39"/>
        <v>rock</v>
      </c>
      <c r="S432" s="13">
        <f t="shared" si="40"/>
        <v>41325.525752314818</v>
      </c>
      <c r="T432" s="13">
        <f t="shared" si="41"/>
        <v>41355.484085648146</v>
      </c>
    </row>
    <row r="433" spans="1:20" ht="32" x14ac:dyDescent="0.2">
      <c r="A433">
        <v>831</v>
      </c>
      <c r="B433" s="3" t="s">
        <v>832</v>
      </c>
      <c r="C433" s="3" t="s">
        <v>4941</v>
      </c>
      <c r="D433" s="9">
        <v>1500</v>
      </c>
      <c r="E433" s="9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8275</v>
      </c>
      <c r="O433" s="7">
        <f t="shared" si="36"/>
        <v>233.33333333333334</v>
      </c>
      <c r="P433" s="5">
        <f t="shared" si="37"/>
        <v>175</v>
      </c>
      <c r="Q433" t="str">
        <f t="shared" si="38"/>
        <v>music</v>
      </c>
      <c r="R433" t="str">
        <f t="shared" si="39"/>
        <v>rock</v>
      </c>
      <c r="S433" s="13">
        <f t="shared" si="40"/>
        <v>40996.646921296298</v>
      </c>
      <c r="T433" s="13">
        <f t="shared" si="41"/>
        <v>41026.646921296298</v>
      </c>
    </row>
    <row r="434" spans="1:20" ht="48" x14ac:dyDescent="0.2">
      <c r="A434">
        <v>832</v>
      </c>
      <c r="B434" s="3" t="s">
        <v>833</v>
      </c>
      <c r="C434" s="3" t="s">
        <v>4942</v>
      </c>
      <c r="D434" s="9">
        <v>15000</v>
      </c>
      <c r="E434" s="9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8275</v>
      </c>
      <c r="O434" s="7">
        <f t="shared" si="36"/>
        <v>100.60706666666665</v>
      </c>
      <c r="P434" s="5">
        <f t="shared" si="37"/>
        <v>97.993896103896105</v>
      </c>
      <c r="Q434" t="str">
        <f t="shared" si="38"/>
        <v>music</v>
      </c>
      <c r="R434" t="str">
        <f t="shared" si="39"/>
        <v>rock</v>
      </c>
      <c r="S434" s="13">
        <f t="shared" si="40"/>
        <v>40869.675173611111</v>
      </c>
      <c r="T434" s="13">
        <f t="shared" si="41"/>
        <v>40929.342361111114</v>
      </c>
    </row>
    <row r="435" spans="1:20" ht="16" x14ac:dyDescent="0.2">
      <c r="A435">
        <v>833</v>
      </c>
      <c r="B435" s="3" t="s">
        <v>834</v>
      </c>
      <c r="C435" s="3" t="s">
        <v>4943</v>
      </c>
      <c r="D435" s="9">
        <v>6000</v>
      </c>
      <c r="E435" s="9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8275</v>
      </c>
      <c r="O435" s="7">
        <f t="shared" si="36"/>
        <v>101.66666666666666</v>
      </c>
      <c r="P435" s="5">
        <f t="shared" si="37"/>
        <v>148.78048780487805</v>
      </c>
      <c r="Q435" t="str">
        <f t="shared" si="38"/>
        <v>music</v>
      </c>
      <c r="R435" t="str">
        <f t="shared" si="39"/>
        <v>rock</v>
      </c>
      <c r="S435" s="13">
        <f t="shared" si="40"/>
        <v>41718.878182870372</v>
      </c>
      <c r="T435" s="13">
        <f t="shared" si="41"/>
        <v>41748.878182870372</v>
      </c>
    </row>
    <row r="436" spans="1:20" ht="48" x14ac:dyDescent="0.2">
      <c r="A436">
        <v>834</v>
      </c>
      <c r="B436" s="3" t="s">
        <v>835</v>
      </c>
      <c r="C436" s="3" t="s">
        <v>4944</v>
      </c>
      <c r="D436" s="9">
        <v>5500</v>
      </c>
      <c r="E436" s="9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8275</v>
      </c>
      <c r="O436" s="7">
        <f t="shared" si="36"/>
        <v>131.0181818181818</v>
      </c>
      <c r="P436" s="5">
        <f t="shared" si="37"/>
        <v>96.08</v>
      </c>
      <c r="Q436" t="str">
        <f t="shared" si="38"/>
        <v>music</v>
      </c>
      <c r="R436" t="str">
        <f t="shared" si="39"/>
        <v>rock</v>
      </c>
      <c r="S436" s="13">
        <f t="shared" si="40"/>
        <v>41422.822824074072</v>
      </c>
      <c r="T436" s="13">
        <f t="shared" si="41"/>
        <v>41456.165972222225</v>
      </c>
    </row>
    <row r="437" spans="1:20" ht="48" x14ac:dyDescent="0.2">
      <c r="A437">
        <v>835</v>
      </c>
      <c r="B437" s="3" t="s">
        <v>836</v>
      </c>
      <c r="C437" s="3" t="s">
        <v>4945</v>
      </c>
      <c r="D437" s="9">
        <v>2000</v>
      </c>
      <c r="E437" s="9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8275</v>
      </c>
      <c r="O437" s="7">
        <f t="shared" si="36"/>
        <v>117.25000000000001</v>
      </c>
      <c r="P437" s="5">
        <f t="shared" si="37"/>
        <v>58.625</v>
      </c>
      <c r="Q437" t="str">
        <f t="shared" si="38"/>
        <v>music</v>
      </c>
      <c r="R437" t="str">
        <f t="shared" si="39"/>
        <v>rock</v>
      </c>
      <c r="S437" s="13">
        <f t="shared" si="40"/>
        <v>41005.45784722222</v>
      </c>
      <c r="T437" s="13">
        <f t="shared" si="41"/>
        <v>41048.125</v>
      </c>
    </row>
    <row r="438" spans="1:20" ht="16" x14ac:dyDescent="0.2">
      <c r="A438">
        <v>836</v>
      </c>
      <c r="B438" s="3" t="s">
        <v>837</v>
      </c>
      <c r="C438" s="3" t="s">
        <v>4946</v>
      </c>
      <c r="D438" s="9">
        <v>5000</v>
      </c>
      <c r="E438" s="9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8275</v>
      </c>
      <c r="O438" s="7">
        <f t="shared" si="36"/>
        <v>100.93039999999999</v>
      </c>
      <c r="P438" s="5">
        <f t="shared" si="37"/>
        <v>109.70695652173914</v>
      </c>
      <c r="Q438" t="str">
        <f t="shared" si="38"/>
        <v>music</v>
      </c>
      <c r="R438" t="str">
        <f t="shared" si="39"/>
        <v>rock</v>
      </c>
      <c r="S438" s="13">
        <f t="shared" si="40"/>
        <v>41524.056921296295</v>
      </c>
      <c r="T438" s="13">
        <f t="shared" si="41"/>
        <v>41554.056921296295</v>
      </c>
    </row>
    <row r="439" spans="1:20" ht="32" x14ac:dyDescent="0.2">
      <c r="A439">
        <v>837</v>
      </c>
      <c r="B439" s="3" t="s">
        <v>838</v>
      </c>
      <c r="C439" s="3" t="s">
        <v>4947</v>
      </c>
      <c r="D439" s="9">
        <v>2500</v>
      </c>
      <c r="E439" s="9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8275</v>
      </c>
      <c r="O439" s="7">
        <f t="shared" si="36"/>
        <v>121.8</v>
      </c>
      <c r="P439" s="5">
        <f t="shared" si="37"/>
        <v>49.112903225806448</v>
      </c>
      <c r="Q439" t="str">
        <f t="shared" si="38"/>
        <v>music</v>
      </c>
      <c r="R439" t="str">
        <f t="shared" si="39"/>
        <v>rock</v>
      </c>
      <c r="S439" s="13">
        <f t="shared" si="40"/>
        <v>41730.998402777775</v>
      </c>
      <c r="T439" s="13">
        <f t="shared" si="41"/>
        <v>41760.998402777775</v>
      </c>
    </row>
    <row r="440" spans="1:20" ht="48" x14ac:dyDescent="0.2">
      <c r="A440">
        <v>838</v>
      </c>
      <c r="B440" s="3" t="s">
        <v>839</v>
      </c>
      <c r="C440" s="3" t="s">
        <v>4948</v>
      </c>
      <c r="D440" s="9">
        <v>2000</v>
      </c>
      <c r="E440" s="9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8275</v>
      </c>
      <c r="O440" s="7">
        <f t="shared" si="36"/>
        <v>145.4</v>
      </c>
      <c r="P440" s="5">
        <f t="shared" si="37"/>
        <v>47.672131147540981</v>
      </c>
      <c r="Q440" t="str">
        <f t="shared" si="38"/>
        <v>music</v>
      </c>
      <c r="R440" t="str">
        <f t="shared" si="39"/>
        <v>rock</v>
      </c>
      <c r="S440" s="13">
        <f t="shared" si="40"/>
        <v>40895.897974537038</v>
      </c>
      <c r="T440" s="13">
        <f t="shared" si="41"/>
        <v>40925.897974537038</v>
      </c>
    </row>
    <row r="441" spans="1:20" ht="48" x14ac:dyDescent="0.2">
      <c r="A441">
        <v>839</v>
      </c>
      <c r="B441" s="3" t="s">
        <v>840</v>
      </c>
      <c r="C441" s="3" t="s">
        <v>4949</v>
      </c>
      <c r="D441" s="9">
        <v>5000</v>
      </c>
      <c r="E441" s="9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8275</v>
      </c>
      <c r="O441" s="7">
        <f t="shared" si="36"/>
        <v>116.61660000000001</v>
      </c>
      <c r="P441" s="5">
        <f t="shared" si="37"/>
        <v>60.737812499999997</v>
      </c>
      <c r="Q441" t="str">
        <f t="shared" si="38"/>
        <v>music</v>
      </c>
      <c r="R441" t="str">
        <f t="shared" si="39"/>
        <v>rock</v>
      </c>
      <c r="S441" s="13">
        <f t="shared" si="40"/>
        <v>41144.763379629629</v>
      </c>
      <c r="T441" s="13">
        <f t="shared" si="41"/>
        <v>41174.763379629629</v>
      </c>
    </row>
    <row r="442" spans="1:20" ht="32" x14ac:dyDescent="0.2">
      <c r="A442">
        <v>840</v>
      </c>
      <c r="B442" s="3" t="s">
        <v>841</v>
      </c>
      <c r="C442" s="3" t="s">
        <v>4950</v>
      </c>
      <c r="D442" s="9">
        <v>10000</v>
      </c>
      <c r="E442" s="9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8276</v>
      </c>
      <c r="O442" s="7">
        <f t="shared" si="36"/>
        <v>120.4166</v>
      </c>
      <c r="P442" s="5">
        <f t="shared" si="37"/>
        <v>63.37715789473684</v>
      </c>
      <c r="Q442" t="str">
        <f t="shared" si="38"/>
        <v>music</v>
      </c>
      <c r="R442" t="str">
        <f t="shared" si="39"/>
        <v>metal</v>
      </c>
      <c r="S442" s="13">
        <f t="shared" si="40"/>
        <v>42607.226701388892</v>
      </c>
      <c r="T442" s="13">
        <f t="shared" si="41"/>
        <v>42637.226701388892</v>
      </c>
    </row>
    <row r="443" spans="1:20" ht="48" x14ac:dyDescent="0.2">
      <c r="A443">
        <v>841</v>
      </c>
      <c r="B443" s="3" t="s">
        <v>842</v>
      </c>
      <c r="C443" s="3" t="s">
        <v>4951</v>
      </c>
      <c r="D443" s="9">
        <v>5000</v>
      </c>
      <c r="E443" s="9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8276</v>
      </c>
      <c r="O443" s="7">
        <f t="shared" si="36"/>
        <v>101.32000000000001</v>
      </c>
      <c r="P443" s="5">
        <f t="shared" si="37"/>
        <v>53.893617021276597</v>
      </c>
      <c r="Q443" t="str">
        <f t="shared" si="38"/>
        <v>music</v>
      </c>
      <c r="R443" t="str">
        <f t="shared" si="39"/>
        <v>metal</v>
      </c>
      <c r="S443" s="13">
        <f t="shared" si="40"/>
        <v>41923.838692129626</v>
      </c>
      <c r="T443" s="13">
        <f t="shared" si="41"/>
        <v>41953.88035879629</v>
      </c>
    </row>
    <row r="444" spans="1:20" ht="48" x14ac:dyDescent="0.2">
      <c r="A444">
        <v>842</v>
      </c>
      <c r="B444" s="3" t="s">
        <v>843</v>
      </c>
      <c r="C444" s="3" t="s">
        <v>4952</v>
      </c>
      <c r="D444" s="9">
        <v>2500</v>
      </c>
      <c r="E444" s="9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8276</v>
      </c>
      <c r="O444" s="7">
        <f t="shared" si="36"/>
        <v>104.32</v>
      </c>
      <c r="P444" s="5">
        <f t="shared" si="37"/>
        <v>66.871794871794876</v>
      </c>
      <c r="Q444" t="str">
        <f t="shared" si="38"/>
        <v>music</v>
      </c>
      <c r="R444" t="str">
        <f t="shared" si="39"/>
        <v>metal</v>
      </c>
      <c r="S444" s="13">
        <f t="shared" si="40"/>
        <v>41526.592395833337</v>
      </c>
      <c r="T444" s="13">
        <f t="shared" si="41"/>
        <v>41561.165972222225</v>
      </c>
    </row>
    <row r="445" spans="1:20" ht="48" x14ac:dyDescent="0.2">
      <c r="A445">
        <v>843</v>
      </c>
      <c r="B445" s="3" t="s">
        <v>844</v>
      </c>
      <c r="C445" s="3" t="s">
        <v>4953</v>
      </c>
      <c r="D445" s="9">
        <v>3000</v>
      </c>
      <c r="E445" s="9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8276</v>
      </c>
      <c r="O445" s="7">
        <f t="shared" si="36"/>
        <v>267.13333333333333</v>
      </c>
      <c r="P445" s="5">
        <f t="shared" si="37"/>
        <v>63.102362204724407</v>
      </c>
      <c r="Q445" t="str">
        <f t="shared" si="38"/>
        <v>music</v>
      </c>
      <c r="R445" t="str">
        <f t="shared" si="39"/>
        <v>metal</v>
      </c>
      <c r="S445" s="13">
        <f t="shared" si="40"/>
        <v>42695.257870370369</v>
      </c>
      <c r="T445" s="13">
        <f t="shared" si="41"/>
        <v>42712.333333333328</v>
      </c>
    </row>
    <row r="446" spans="1:20" ht="48" x14ac:dyDescent="0.2">
      <c r="A446">
        <v>844</v>
      </c>
      <c r="B446" s="3" t="s">
        <v>845</v>
      </c>
      <c r="C446" s="3" t="s">
        <v>4954</v>
      </c>
      <c r="D446" s="9">
        <v>3000</v>
      </c>
      <c r="E446" s="9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8276</v>
      </c>
      <c r="O446" s="7">
        <f t="shared" si="36"/>
        <v>194.13333333333333</v>
      </c>
      <c r="P446" s="5">
        <f t="shared" si="37"/>
        <v>36.628930817610062</v>
      </c>
      <c r="Q446" t="str">
        <f t="shared" si="38"/>
        <v>music</v>
      </c>
      <c r="R446" t="str">
        <f t="shared" si="39"/>
        <v>metal</v>
      </c>
      <c r="S446" s="13">
        <f t="shared" si="40"/>
        <v>41905.684629629628</v>
      </c>
      <c r="T446" s="13">
        <f t="shared" si="41"/>
        <v>41944.207638888889</v>
      </c>
    </row>
    <row r="447" spans="1:20" ht="48" x14ac:dyDescent="0.2">
      <c r="A447">
        <v>845</v>
      </c>
      <c r="B447" s="3" t="s">
        <v>846</v>
      </c>
      <c r="C447" s="3" t="s">
        <v>4955</v>
      </c>
      <c r="D447" s="9">
        <v>5000</v>
      </c>
      <c r="E447" s="9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8276</v>
      </c>
      <c r="O447" s="7">
        <f t="shared" si="36"/>
        <v>120.3802</v>
      </c>
      <c r="P447" s="5">
        <f t="shared" si="37"/>
        <v>34.005706214689269</v>
      </c>
      <c r="Q447" t="str">
        <f t="shared" si="38"/>
        <v>music</v>
      </c>
      <c r="R447" t="str">
        <f t="shared" si="39"/>
        <v>metal</v>
      </c>
      <c r="S447" s="13">
        <f t="shared" si="40"/>
        <v>42578.205972222218</v>
      </c>
      <c r="T447" s="13">
        <f t="shared" si="41"/>
        <v>42618.165972222225</v>
      </c>
    </row>
    <row r="448" spans="1:20" ht="32" x14ac:dyDescent="0.2">
      <c r="A448">
        <v>846</v>
      </c>
      <c r="B448" s="3" t="s">
        <v>847</v>
      </c>
      <c r="C448" s="3" t="s">
        <v>4956</v>
      </c>
      <c r="D448" s="9">
        <v>1100</v>
      </c>
      <c r="E448" s="9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8276</v>
      </c>
      <c r="O448" s="7">
        <f t="shared" si="36"/>
        <v>122.00090909090908</v>
      </c>
      <c r="P448" s="5">
        <f t="shared" si="37"/>
        <v>28.553404255319148</v>
      </c>
      <c r="Q448" t="str">
        <f t="shared" si="38"/>
        <v>music</v>
      </c>
      <c r="R448" t="str">
        <f t="shared" si="39"/>
        <v>metal</v>
      </c>
      <c r="S448" s="13">
        <f t="shared" si="40"/>
        <v>41694.391840277778</v>
      </c>
      <c r="T448" s="13">
        <f t="shared" si="41"/>
        <v>41708.583333333336</v>
      </c>
    </row>
    <row r="449" spans="1:20" ht="16" x14ac:dyDescent="0.2">
      <c r="A449">
        <v>847</v>
      </c>
      <c r="B449" s="3" t="s">
        <v>848</v>
      </c>
      <c r="C449" s="3" t="s">
        <v>4957</v>
      </c>
      <c r="D449" s="9">
        <v>10</v>
      </c>
      <c r="E449" s="9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8276</v>
      </c>
      <c r="O449" s="7">
        <f t="shared" si="36"/>
        <v>100</v>
      </c>
      <c r="P449" s="5">
        <f t="shared" si="37"/>
        <v>10</v>
      </c>
      <c r="Q449" t="str">
        <f t="shared" si="38"/>
        <v>music</v>
      </c>
      <c r="R449" t="str">
        <f t="shared" si="39"/>
        <v>metal</v>
      </c>
      <c r="S449" s="13">
        <f t="shared" si="40"/>
        <v>42165.79833333334</v>
      </c>
      <c r="T449" s="13">
        <f t="shared" si="41"/>
        <v>42195.79833333334</v>
      </c>
    </row>
    <row r="450" spans="1:20" ht="48" x14ac:dyDescent="0.2">
      <c r="A450">
        <v>848</v>
      </c>
      <c r="B450" s="3" t="s">
        <v>849</v>
      </c>
      <c r="C450" s="3" t="s">
        <v>4958</v>
      </c>
      <c r="D450" s="9">
        <v>300</v>
      </c>
      <c r="E450" s="9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8276</v>
      </c>
      <c r="O450" s="7">
        <f t="shared" ref="O450:O513" si="42">(E450/D450)*100</f>
        <v>100</v>
      </c>
      <c r="P450" s="5">
        <f t="shared" ref="P450:P513" si="43">IFERROR(E450/L450,0)</f>
        <v>18.75</v>
      </c>
      <c r="Q450" t="str">
        <f t="shared" ref="Q450:Q513" si="44">LEFT(N450,FIND("/",N450)-1)</f>
        <v>music</v>
      </c>
      <c r="R450" t="str">
        <f t="shared" ref="R450:R513" si="45">RIGHT(N450,LEN(N450)-FIND("/",N450))</f>
        <v>metal</v>
      </c>
      <c r="S450" s="13">
        <f t="shared" ref="S450:S513" si="46">(((J450/60)/60)/24)+DATE(1970,1,1)</f>
        <v>42078.792048611111</v>
      </c>
      <c r="T450" s="13">
        <f t="shared" ref="T450:T513" si="47">(((I450/60)/60)/24)+DATE(1970,1,1)</f>
        <v>42108.792048611111</v>
      </c>
    </row>
    <row r="451" spans="1:20" ht="64" x14ac:dyDescent="0.2">
      <c r="A451">
        <v>849</v>
      </c>
      <c r="B451" s="3" t="s">
        <v>850</v>
      </c>
      <c r="C451" s="3" t="s">
        <v>4959</v>
      </c>
      <c r="D451" s="9">
        <v>4000</v>
      </c>
      <c r="E451" s="9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8276</v>
      </c>
      <c r="O451" s="7">
        <f t="shared" si="42"/>
        <v>119.9</v>
      </c>
      <c r="P451" s="5">
        <f t="shared" si="43"/>
        <v>41.704347826086959</v>
      </c>
      <c r="Q451" t="str">
        <f t="shared" si="44"/>
        <v>music</v>
      </c>
      <c r="R451" t="str">
        <f t="shared" si="45"/>
        <v>metal</v>
      </c>
      <c r="S451" s="13">
        <f t="shared" si="46"/>
        <v>42051.148888888885</v>
      </c>
      <c r="T451" s="13">
        <f t="shared" si="47"/>
        <v>42079.107222222221</v>
      </c>
    </row>
    <row r="452" spans="1:20" ht="48" x14ac:dyDescent="0.2">
      <c r="A452">
        <v>850</v>
      </c>
      <c r="B452" s="3" t="s">
        <v>851</v>
      </c>
      <c r="C452" s="3" t="s">
        <v>4960</v>
      </c>
      <c r="D452" s="9">
        <v>4000</v>
      </c>
      <c r="E452" s="9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8276</v>
      </c>
      <c r="O452" s="7">
        <f t="shared" si="42"/>
        <v>155.17499999999998</v>
      </c>
      <c r="P452" s="5">
        <f t="shared" si="43"/>
        <v>46.669172932330824</v>
      </c>
      <c r="Q452" t="str">
        <f t="shared" si="44"/>
        <v>music</v>
      </c>
      <c r="R452" t="str">
        <f t="shared" si="45"/>
        <v>metal</v>
      </c>
      <c r="S452" s="13">
        <f t="shared" si="46"/>
        <v>42452.827743055561</v>
      </c>
      <c r="T452" s="13">
        <f t="shared" si="47"/>
        <v>42485.207638888889</v>
      </c>
    </row>
    <row r="453" spans="1:20" ht="32" x14ac:dyDescent="0.2">
      <c r="A453">
        <v>851</v>
      </c>
      <c r="B453" s="3" t="s">
        <v>852</v>
      </c>
      <c r="C453" s="3" t="s">
        <v>4961</v>
      </c>
      <c r="D453" s="9">
        <v>2000</v>
      </c>
      <c r="E453" s="9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8276</v>
      </c>
      <c r="O453" s="7">
        <f t="shared" si="42"/>
        <v>130.44999999999999</v>
      </c>
      <c r="P453" s="5">
        <f t="shared" si="43"/>
        <v>37.271428571428572</v>
      </c>
      <c r="Q453" t="str">
        <f t="shared" si="44"/>
        <v>music</v>
      </c>
      <c r="R453" t="str">
        <f t="shared" si="45"/>
        <v>metal</v>
      </c>
      <c r="S453" s="13">
        <f t="shared" si="46"/>
        <v>42522.880243055552</v>
      </c>
      <c r="T453" s="13">
        <f t="shared" si="47"/>
        <v>42582.822916666672</v>
      </c>
    </row>
    <row r="454" spans="1:20" ht="32" x14ac:dyDescent="0.2">
      <c r="A454">
        <v>852</v>
      </c>
      <c r="B454" s="3" t="s">
        <v>853</v>
      </c>
      <c r="C454" s="3" t="s">
        <v>4962</v>
      </c>
      <c r="D454" s="9">
        <v>3500</v>
      </c>
      <c r="E454" s="9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8276</v>
      </c>
      <c r="O454" s="7">
        <f t="shared" si="42"/>
        <v>104.97142857142859</v>
      </c>
      <c r="P454" s="5">
        <f t="shared" si="43"/>
        <v>59.258064516129032</v>
      </c>
      <c r="Q454" t="str">
        <f t="shared" si="44"/>
        <v>music</v>
      </c>
      <c r="R454" t="str">
        <f t="shared" si="45"/>
        <v>metal</v>
      </c>
      <c r="S454" s="13">
        <f t="shared" si="46"/>
        <v>42656.805497685185</v>
      </c>
      <c r="T454" s="13">
        <f t="shared" si="47"/>
        <v>42667.875</v>
      </c>
    </row>
    <row r="455" spans="1:20" ht="48" x14ac:dyDescent="0.2">
      <c r="A455">
        <v>853</v>
      </c>
      <c r="B455" s="3" t="s">
        <v>854</v>
      </c>
      <c r="C455" s="3" t="s">
        <v>4963</v>
      </c>
      <c r="D455" s="9">
        <v>300</v>
      </c>
      <c r="E455" s="9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8276</v>
      </c>
      <c r="O455" s="7">
        <f t="shared" si="42"/>
        <v>100</v>
      </c>
      <c r="P455" s="5">
        <f t="shared" si="43"/>
        <v>30</v>
      </c>
      <c r="Q455" t="str">
        <f t="shared" si="44"/>
        <v>music</v>
      </c>
      <c r="R455" t="str">
        <f t="shared" si="45"/>
        <v>metal</v>
      </c>
      <c r="S455" s="13">
        <f t="shared" si="46"/>
        <v>42021.832280092596</v>
      </c>
      <c r="T455" s="13">
        <f t="shared" si="47"/>
        <v>42051.832280092596</v>
      </c>
    </row>
    <row r="456" spans="1:20" ht="48" x14ac:dyDescent="0.2">
      <c r="A456">
        <v>854</v>
      </c>
      <c r="B456" s="3" t="s">
        <v>855</v>
      </c>
      <c r="C456" s="3" t="s">
        <v>4964</v>
      </c>
      <c r="D456" s="9">
        <v>27800</v>
      </c>
      <c r="E456" s="9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8276</v>
      </c>
      <c r="O456" s="7">
        <f t="shared" si="42"/>
        <v>118.2205035971223</v>
      </c>
      <c r="P456" s="5">
        <f t="shared" si="43"/>
        <v>65.8623246492986</v>
      </c>
      <c r="Q456" t="str">
        <f t="shared" si="44"/>
        <v>music</v>
      </c>
      <c r="R456" t="str">
        <f t="shared" si="45"/>
        <v>metal</v>
      </c>
      <c r="S456" s="13">
        <f t="shared" si="46"/>
        <v>42702.212337962963</v>
      </c>
      <c r="T456" s="13">
        <f t="shared" si="47"/>
        <v>42732.212337962963</v>
      </c>
    </row>
    <row r="457" spans="1:20" ht="32" x14ac:dyDescent="0.2">
      <c r="A457">
        <v>855</v>
      </c>
      <c r="B457" s="3" t="s">
        <v>856</v>
      </c>
      <c r="C457" s="3" t="s">
        <v>4965</v>
      </c>
      <c r="D457" s="9">
        <v>1450</v>
      </c>
      <c r="E457" s="9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8276</v>
      </c>
      <c r="O457" s="7">
        <f t="shared" si="42"/>
        <v>103.44827586206897</v>
      </c>
      <c r="P457" s="5">
        <f t="shared" si="43"/>
        <v>31.914893617021278</v>
      </c>
      <c r="Q457" t="str">
        <f t="shared" si="44"/>
        <v>music</v>
      </c>
      <c r="R457" t="str">
        <f t="shared" si="45"/>
        <v>metal</v>
      </c>
      <c r="S457" s="13">
        <f t="shared" si="46"/>
        <v>42545.125196759262</v>
      </c>
      <c r="T457" s="13">
        <f t="shared" si="47"/>
        <v>42575.125196759262</v>
      </c>
    </row>
    <row r="458" spans="1:20" ht="48" x14ac:dyDescent="0.2">
      <c r="A458">
        <v>856</v>
      </c>
      <c r="B458" s="3" t="s">
        <v>857</v>
      </c>
      <c r="C458" s="3" t="s">
        <v>4966</v>
      </c>
      <c r="D458" s="9">
        <v>250</v>
      </c>
      <c r="E458" s="9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8276</v>
      </c>
      <c r="O458" s="7">
        <f t="shared" si="42"/>
        <v>218.00000000000003</v>
      </c>
      <c r="P458" s="5">
        <f t="shared" si="43"/>
        <v>19.464285714285715</v>
      </c>
      <c r="Q458" t="str">
        <f t="shared" si="44"/>
        <v>music</v>
      </c>
      <c r="R458" t="str">
        <f t="shared" si="45"/>
        <v>metal</v>
      </c>
      <c r="S458" s="13">
        <f t="shared" si="46"/>
        <v>42609.311990740738</v>
      </c>
      <c r="T458" s="13">
        <f t="shared" si="47"/>
        <v>42668.791666666672</v>
      </c>
    </row>
    <row r="459" spans="1:20" ht="32" x14ac:dyDescent="0.2">
      <c r="A459">
        <v>857</v>
      </c>
      <c r="B459" s="3" t="s">
        <v>858</v>
      </c>
      <c r="C459" s="3" t="s">
        <v>4967</v>
      </c>
      <c r="D459" s="9">
        <v>1200</v>
      </c>
      <c r="E459" s="9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8276</v>
      </c>
      <c r="O459" s="7">
        <f t="shared" si="42"/>
        <v>100</v>
      </c>
      <c r="P459" s="5">
        <f t="shared" si="43"/>
        <v>50</v>
      </c>
      <c r="Q459" t="str">
        <f t="shared" si="44"/>
        <v>music</v>
      </c>
      <c r="R459" t="str">
        <f t="shared" si="45"/>
        <v>metal</v>
      </c>
      <c r="S459" s="13">
        <f t="shared" si="46"/>
        <v>42291.581377314811</v>
      </c>
      <c r="T459" s="13">
        <f t="shared" si="47"/>
        <v>42333.623043981483</v>
      </c>
    </row>
    <row r="460" spans="1:20" ht="48" x14ac:dyDescent="0.2">
      <c r="A460">
        <v>858</v>
      </c>
      <c r="B460" s="3" t="s">
        <v>859</v>
      </c>
      <c r="C460" s="3" t="s">
        <v>4968</v>
      </c>
      <c r="D460" s="9">
        <v>1200</v>
      </c>
      <c r="E460" s="9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8276</v>
      </c>
      <c r="O460" s="7">
        <f t="shared" si="42"/>
        <v>144.00583333333333</v>
      </c>
      <c r="P460" s="5">
        <f t="shared" si="43"/>
        <v>22.737763157894737</v>
      </c>
      <c r="Q460" t="str">
        <f t="shared" si="44"/>
        <v>music</v>
      </c>
      <c r="R460" t="str">
        <f t="shared" si="45"/>
        <v>metal</v>
      </c>
      <c r="S460" s="13">
        <f t="shared" si="46"/>
        <v>42079.745578703703</v>
      </c>
      <c r="T460" s="13">
        <f t="shared" si="47"/>
        <v>42109.957638888889</v>
      </c>
    </row>
    <row r="461" spans="1:20" ht="32" x14ac:dyDescent="0.2">
      <c r="A461">
        <v>859</v>
      </c>
      <c r="B461" s="3" t="s">
        <v>860</v>
      </c>
      <c r="C461" s="3" t="s">
        <v>4969</v>
      </c>
      <c r="D461" s="9">
        <v>4000</v>
      </c>
      <c r="E461" s="9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8276</v>
      </c>
      <c r="O461" s="7">
        <f t="shared" si="42"/>
        <v>104.67500000000001</v>
      </c>
      <c r="P461" s="5">
        <f t="shared" si="43"/>
        <v>42.724489795918366</v>
      </c>
      <c r="Q461" t="str">
        <f t="shared" si="44"/>
        <v>music</v>
      </c>
      <c r="R461" t="str">
        <f t="shared" si="45"/>
        <v>metal</v>
      </c>
      <c r="S461" s="13">
        <f t="shared" si="46"/>
        <v>42128.820231481484</v>
      </c>
      <c r="T461" s="13">
        <f t="shared" si="47"/>
        <v>42159</v>
      </c>
    </row>
    <row r="462" spans="1:20" ht="48" x14ac:dyDescent="0.2">
      <c r="A462">
        <v>1020</v>
      </c>
      <c r="B462" s="3" t="s">
        <v>1021</v>
      </c>
      <c r="C462" s="3" t="s">
        <v>5130</v>
      </c>
      <c r="D462" s="9">
        <v>1550</v>
      </c>
      <c r="E462" s="9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8279</v>
      </c>
      <c r="O462" s="7">
        <f t="shared" si="42"/>
        <v>205.54838709677421</v>
      </c>
      <c r="P462" s="5">
        <f t="shared" si="43"/>
        <v>106.2</v>
      </c>
      <c r="Q462" t="str">
        <f t="shared" si="44"/>
        <v>music</v>
      </c>
      <c r="R462" t="str">
        <f t="shared" si="45"/>
        <v>electronic music</v>
      </c>
      <c r="S462" s="13">
        <f t="shared" si="46"/>
        <v>42127.069548611107</v>
      </c>
      <c r="T462" s="13">
        <f t="shared" si="47"/>
        <v>42157.032638888893</v>
      </c>
    </row>
    <row r="463" spans="1:20" ht="48" x14ac:dyDescent="0.2">
      <c r="A463">
        <v>1021</v>
      </c>
      <c r="B463" s="3" t="s">
        <v>1022</v>
      </c>
      <c r="C463" s="3" t="s">
        <v>5131</v>
      </c>
      <c r="D463" s="9">
        <v>3000</v>
      </c>
      <c r="E463" s="9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8279</v>
      </c>
      <c r="O463" s="7">
        <f t="shared" si="42"/>
        <v>351.80366666666669</v>
      </c>
      <c r="P463" s="5">
        <f t="shared" si="43"/>
        <v>22.079728033472804</v>
      </c>
      <c r="Q463" t="str">
        <f t="shared" si="44"/>
        <v>music</v>
      </c>
      <c r="R463" t="str">
        <f t="shared" si="45"/>
        <v>electronic music</v>
      </c>
      <c r="S463" s="13">
        <f t="shared" si="46"/>
        <v>42271.251979166671</v>
      </c>
      <c r="T463" s="13">
        <f t="shared" si="47"/>
        <v>42294.166666666672</v>
      </c>
    </row>
    <row r="464" spans="1:20" ht="32" x14ac:dyDescent="0.2">
      <c r="A464">
        <v>1022</v>
      </c>
      <c r="B464" s="3" t="s">
        <v>1023</v>
      </c>
      <c r="C464" s="3" t="s">
        <v>5132</v>
      </c>
      <c r="D464" s="9">
        <v>2000</v>
      </c>
      <c r="E464" s="9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8279</v>
      </c>
      <c r="O464" s="7">
        <f t="shared" si="42"/>
        <v>114.9</v>
      </c>
      <c r="P464" s="5">
        <f t="shared" si="43"/>
        <v>31.054054054054053</v>
      </c>
      <c r="Q464" t="str">
        <f t="shared" si="44"/>
        <v>music</v>
      </c>
      <c r="R464" t="str">
        <f t="shared" si="45"/>
        <v>electronic music</v>
      </c>
      <c r="S464" s="13">
        <f t="shared" si="46"/>
        <v>42111.646724537044</v>
      </c>
      <c r="T464" s="13">
        <f t="shared" si="47"/>
        <v>42141.646724537044</v>
      </c>
    </row>
    <row r="465" spans="1:20" ht="48" x14ac:dyDescent="0.2">
      <c r="A465">
        <v>1023</v>
      </c>
      <c r="B465" s="3" t="s">
        <v>1024</v>
      </c>
      <c r="C465" s="3" t="s">
        <v>5133</v>
      </c>
      <c r="D465" s="9">
        <v>2000</v>
      </c>
      <c r="E465" s="9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8279</v>
      </c>
      <c r="O465" s="7">
        <f t="shared" si="42"/>
        <v>237.15</v>
      </c>
      <c r="P465" s="5">
        <f t="shared" si="43"/>
        <v>36.206106870229007</v>
      </c>
      <c r="Q465" t="str">
        <f t="shared" si="44"/>
        <v>music</v>
      </c>
      <c r="R465" t="str">
        <f t="shared" si="45"/>
        <v>electronic music</v>
      </c>
      <c r="S465" s="13">
        <f t="shared" si="46"/>
        <v>42145.919687500005</v>
      </c>
      <c r="T465" s="13">
        <f t="shared" si="47"/>
        <v>42175.919687500005</v>
      </c>
    </row>
    <row r="466" spans="1:20" ht="48" x14ac:dyDescent="0.2">
      <c r="A466">
        <v>1024</v>
      </c>
      <c r="B466" s="3" t="s">
        <v>1025</v>
      </c>
      <c r="C466" s="3" t="s">
        <v>5134</v>
      </c>
      <c r="D466" s="9">
        <v>20000</v>
      </c>
      <c r="E466" s="9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8279</v>
      </c>
      <c r="O466" s="7">
        <f t="shared" si="42"/>
        <v>118.63774999999998</v>
      </c>
      <c r="P466" s="5">
        <f t="shared" si="43"/>
        <v>388.9762295081967</v>
      </c>
      <c r="Q466" t="str">
        <f t="shared" si="44"/>
        <v>music</v>
      </c>
      <c r="R466" t="str">
        <f t="shared" si="45"/>
        <v>electronic music</v>
      </c>
      <c r="S466" s="13">
        <f t="shared" si="46"/>
        <v>42370.580590277779</v>
      </c>
      <c r="T466" s="13">
        <f t="shared" si="47"/>
        <v>42400.580590277779</v>
      </c>
    </row>
    <row r="467" spans="1:20" ht="32" x14ac:dyDescent="0.2">
      <c r="A467">
        <v>1025</v>
      </c>
      <c r="B467" s="3" t="s">
        <v>1026</v>
      </c>
      <c r="C467" s="3" t="s">
        <v>5135</v>
      </c>
      <c r="D467" s="9">
        <v>70000</v>
      </c>
      <c r="E467" s="9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8279</v>
      </c>
      <c r="O467" s="7">
        <f t="shared" si="42"/>
        <v>109.92831428571431</v>
      </c>
      <c r="P467" s="5">
        <f t="shared" si="43"/>
        <v>71.848571428571432</v>
      </c>
      <c r="Q467" t="str">
        <f t="shared" si="44"/>
        <v>music</v>
      </c>
      <c r="R467" t="str">
        <f t="shared" si="45"/>
        <v>electronic music</v>
      </c>
      <c r="S467" s="13">
        <f t="shared" si="46"/>
        <v>42049.833761574075</v>
      </c>
      <c r="T467" s="13">
        <f t="shared" si="47"/>
        <v>42079.792094907403</v>
      </c>
    </row>
    <row r="468" spans="1:20" ht="48" x14ac:dyDescent="0.2">
      <c r="A468">
        <v>1026</v>
      </c>
      <c r="B468" s="3" t="s">
        <v>1027</v>
      </c>
      <c r="C468" s="3" t="s">
        <v>5136</v>
      </c>
      <c r="D468" s="9">
        <v>7000</v>
      </c>
      <c r="E468" s="9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8279</v>
      </c>
      <c r="O468" s="7">
        <f t="shared" si="42"/>
        <v>100.00828571428571</v>
      </c>
      <c r="P468" s="5">
        <f t="shared" si="43"/>
        <v>57.381803278688523</v>
      </c>
      <c r="Q468" t="str">
        <f t="shared" si="44"/>
        <v>music</v>
      </c>
      <c r="R468" t="str">
        <f t="shared" si="45"/>
        <v>electronic music</v>
      </c>
      <c r="S468" s="13">
        <f t="shared" si="46"/>
        <v>42426.407592592594</v>
      </c>
      <c r="T468" s="13">
        <f t="shared" si="47"/>
        <v>42460.365925925929</v>
      </c>
    </row>
    <row r="469" spans="1:20" ht="48" x14ac:dyDescent="0.2">
      <c r="A469">
        <v>1027</v>
      </c>
      <c r="B469" s="3" t="s">
        <v>1028</v>
      </c>
      <c r="C469" s="3" t="s">
        <v>5137</v>
      </c>
      <c r="D469" s="9">
        <v>7501</v>
      </c>
      <c r="E469" s="9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8279</v>
      </c>
      <c r="O469" s="7">
        <f t="shared" si="42"/>
        <v>103.09292094387415</v>
      </c>
      <c r="P469" s="5">
        <f t="shared" si="43"/>
        <v>69.666666666666671</v>
      </c>
      <c r="Q469" t="str">
        <f t="shared" si="44"/>
        <v>music</v>
      </c>
      <c r="R469" t="str">
        <f t="shared" si="45"/>
        <v>electronic music</v>
      </c>
      <c r="S469" s="13">
        <f t="shared" si="46"/>
        <v>41905.034108796295</v>
      </c>
      <c r="T469" s="13">
        <f t="shared" si="47"/>
        <v>41935.034108796295</v>
      </c>
    </row>
    <row r="470" spans="1:20" ht="48" x14ac:dyDescent="0.2">
      <c r="A470">
        <v>1028</v>
      </c>
      <c r="B470" s="3" t="s">
        <v>1029</v>
      </c>
      <c r="C470" s="3" t="s">
        <v>5138</v>
      </c>
      <c r="D470" s="9">
        <v>10000</v>
      </c>
      <c r="E470" s="9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8279</v>
      </c>
      <c r="O470" s="7">
        <f t="shared" si="42"/>
        <v>117.27000000000001</v>
      </c>
      <c r="P470" s="5">
        <f t="shared" si="43"/>
        <v>45.988235294117644</v>
      </c>
      <c r="Q470" t="str">
        <f t="shared" si="44"/>
        <v>music</v>
      </c>
      <c r="R470" t="str">
        <f t="shared" si="45"/>
        <v>electronic music</v>
      </c>
      <c r="S470" s="13">
        <f t="shared" si="46"/>
        <v>42755.627372685187</v>
      </c>
      <c r="T470" s="13">
        <f t="shared" si="47"/>
        <v>42800.833333333328</v>
      </c>
    </row>
    <row r="471" spans="1:20" ht="32" x14ac:dyDescent="0.2">
      <c r="A471">
        <v>1029</v>
      </c>
      <c r="B471" s="3" t="s">
        <v>1030</v>
      </c>
      <c r="C471" s="3" t="s">
        <v>5139</v>
      </c>
      <c r="D471" s="9">
        <v>10000</v>
      </c>
      <c r="E471" s="9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8279</v>
      </c>
      <c r="O471" s="7">
        <f t="shared" si="42"/>
        <v>111.75999999999999</v>
      </c>
      <c r="P471" s="5">
        <f t="shared" si="43"/>
        <v>79.262411347517727</v>
      </c>
      <c r="Q471" t="str">
        <f t="shared" si="44"/>
        <v>music</v>
      </c>
      <c r="R471" t="str">
        <f t="shared" si="45"/>
        <v>electronic music</v>
      </c>
      <c r="S471" s="13">
        <f t="shared" si="46"/>
        <v>42044.711886574078</v>
      </c>
      <c r="T471" s="13">
        <f t="shared" si="47"/>
        <v>42098.915972222225</v>
      </c>
    </row>
    <row r="472" spans="1:20" ht="32" x14ac:dyDescent="0.2">
      <c r="A472">
        <v>1030</v>
      </c>
      <c r="B472" s="3" t="s">
        <v>1031</v>
      </c>
      <c r="C472" s="3" t="s">
        <v>5140</v>
      </c>
      <c r="D472" s="9">
        <v>2000</v>
      </c>
      <c r="E472" s="9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8279</v>
      </c>
      <c r="O472" s="7">
        <f t="shared" si="42"/>
        <v>342.09999999999997</v>
      </c>
      <c r="P472" s="5">
        <f t="shared" si="43"/>
        <v>43.031446540880502</v>
      </c>
      <c r="Q472" t="str">
        <f t="shared" si="44"/>
        <v>music</v>
      </c>
      <c r="R472" t="str">
        <f t="shared" si="45"/>
        <v>electronic music</v>
      </c>
      <c r="S472" s="13">
        <f t="shared" si="46"/>
        <v>42611.483206018514</v>
      </c>
      <c r="T472" s="13">
        <f t="shared" si="47"/>
        <v>42625.483206018514</v>
      </c>
    </row>
    <row r="473" spans="1:20" ht="48" x14ac:dyDescent="0.2">
      <c r="A473">
        <v>1031</v>
      </c>
      <c r="B473" s="3" t="s">
        <v>1032</v>
      </c>
      <c r="C473" s="3" t="s">
        <v>5141</v>
      </c>
      <c r="D473" s="9">
        <v>10000</v>
      </c>
      <c r="E473" s="9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8279</v>
      </c>
      <c r="O473" s="7">
        <f t="shared" si="42"/>
        <v>107.4</v>
      </c>
      <c r="P473" s="5">
        <f t="shared" si="43"/>
        <v>108.48484848484848</v>
      </c>
      <c r="Q473" t="str">
        <f t="shared" si="44"/>
        <v>music</v>
      </c>
      <c r="R473" t="str">
        <f t="shared" si="45"/>
        <v>electronic music</v>
      </c>
      <c r="S473" s="13">
        <f t="shared" si="46"/>
        <v>42324.764004629629</v>
      </c>
      <c r="T473" s="13">
        <f t="shared" si="47"/>
        <v>42354.764004629629</v>
      </c>
    </row>
    <row r="474" spans="1:20" ht="16" x14ac:dyDescent="0.2">
      <c r="A474">
        <v>1032</v>
      </c>
      <c r="B474" s="3" t="s">
        <v>1033</v>
      </c>
      <c r="C474" s="3" t="s">
        <v>5142</v>
      </c>
      <c r="D474" s="9">
        <v>5400</v>
      </c>
      <c r="E474" s="9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8279</v>
      </c>
      <c r="O474" s="7">
        <f t="shared" si="42"/>
        <v>108.49703703703703</v>
      </c>
      <c r="P474" s="5">
        <f t="shared" si="43"/>
        <v>61.029583333333335</v>
      </c>
      <c r="Q474" t="str">
        <f t="shared" si="44"/>
        <v>music</v>
      </c>
      <c r="R474" t="str">
        <f t="shared" si="45"/>
        <v>electronic music</v>
      </c>
      <c r="S474" s="13">
        <f t="shared" si="46"/>
        <v>42514.666956018518</v>
      </c>
      <c r="T474" s="13">
        <f t="shared" si="47"/>
        <v>42544.666956018518</v>
      </c>
    </row>
    <row r="475" spans="1:20" ht="48" x14ac:dyDescent="0.2">
      <c r="A475">
        <v>1033</v>
      </c>
      <c r="B475" s="3" t="s">
        <v>1034</v>
      </c>
      <c r="C475" s="3" t="s">
        <v>5143</v>
      </c>
      <c r="D475" s="9">
        <v>1328</v>
      </c>
      <c r="E475" s="9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8279</v>
      </c>
      <c r="O475" s="7">
        <f t="shared" si="42"/>
        <v>102.86144578313252</v>
      </c>
      <c r="P475" s="5">
        <f t="shared" si="43"/>
        <v>50.592592592592595</v>
      </c>
      <c r="Q475" t="str">
        <f t="shared" si="44"/>
        <v>music</v>
      </c>
      <c r="R475" t="str">
        <f t="shared" si="45"/>
        <v>electronic music</v>
      </c>
      <c r="S475" s="13">
        <f t="shared" si="46"/>
        <v>42688.732407407413</v>
      </c>
      <c r="T475" s="13">
        <f t="shared" si="47"/>
        <v>42716.732407407413</v>
      </c>
    </row>
    <row r="476" spans="1:20" ht="48" x14ac:dyDescent="0.2">
      <c r="A476">
        <v>1034</v>
      </c>
      <c r="B476" s="3" t="s">
        <v>1035</v>
      </c>
      <c r="C476" s="3" t="s">
        <v>5144</v>
      </c>
      <c r="D476" s="9">
        <v>5000</v>
      </c>
      <c r="E476" s="9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8279</v>
      </c>
      <c r="O476" s="7">
        <f t="shared" si="42"/>
        <v>130.0018</v>
      </c>
      <c r="P476" s="5">
        <f t="shared" si="43"/>
        <v>39.157168674698795</v>
      </c>
      <c r="Q476" t="str">
        <f t="shared" si="44"/>
        <v>music</v>
      </c>
      <c r="R476" t="str">
        <f t="shared" si="45"/>
        <v>electronic music</v>
      </c>
      <c r="S476" s="13">
        <f t="shared" si="46"/>
        <v>42555.166712962964</v>
      </c>
      <c r="T476" s="13">
        <f t="shared" si="47"/>
        <v>42587.165972222225</v>
      </c>
    </row>
    <row r="477" spans="1:20" ht="48" x14ac:dyDescent="0.2">
      <c r="A477">
        <v>1035</v>
      </c>
      <c r="B477" s="3" t="s">
        <v>1036</v>
      </c>
      <c r="C477" s="3" t="s">
        <v>5145</v>
      </c>
      <c r="D477" s="9">
        <v>4600</v>
      </c>
      <c r="E477" s="9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8279</v>
      </c>
      <c r="O477" s="7">
        <f t="shared" si="42"/>
        <v>107.65217391304347</v>
      </c>
      <c r="P477" s="5">
        <f t="shared" si="43"/>
        <v>65.15789473684211</v>
      </c>
      <c r="Q477" t="str">
        <f t="shared" si="44"/>
        <v>music</v>
      </c>
      <c r="R477" t="str">
        <f t="shared" si="45"/>
        <v>electronic music</v>
      </c>
      <c r="S477" s="13">
        <f t="shared" si="46"/>
        <v>42016.641435185185</v>
      </c>
      <c r="T477" s="13">
        <f t="shared" si="47"/>
        <v>42046.641435185185</v>
      </c>
    </row>
    <row r="478" spans="1:20" ht="48" x14ac:dyDescent="0.2">
      <c r="A478">
        <v>1036</v>
      </c>
      <c r="B478" s="3" t="s">
        <v>1037</v>
      </c>
      <c r="C478" s="3" t="s">
        <v>5146</v>
      </c>
      <c r="D478" s="9">
        <v>4500</v>
      </c>
      <c r="E478" s="9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8279</v>
      </c>
      <c r="O478" s="7">
        <f t="shared" si="42"/>
        <v>112.36044444444444</v>
      </c>
      <c r="P478" s="5">
        <f t="shared" si="43"/>
        <v>23.963127962085309</v>
      </c>
      <c r="Q478" t="str">
        <f t="shared" si="44"/>
        <v>music</v>
      </c>
      <c r="R478" t="str">
        <f t="shared" si="45"/>
        <v>electronic music</v>
      </c>
      <c r="S478" s="13">
        <f t="shared" si="46"/>
        <v>41249.448958333334</v>
      </c>
      <c r="T478" s="13">
        <f t="shared" si="47"/>
        <v>41281.333333333336</v>
      </c>
    </row>
    <row r="479" spans="1:20" ht="48" x14ac:dyDescent="0.2">
      <c r="A479">
        <v>1037</v>
      </c>
      <c r="B479" s="3" t="s">
        <v>1038</v>
      </c>
      <c r="C479" s="3" t="s">
        <v>5147</v>
      </c>
      <c r="D479" s="9">
        <v>1000</v>
      </c>
      <c r="E479" s="9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8279</v>
      </c>
      <c r="O479" s="7">
        <f t="shared" si="42"/>
        <v>102.1</v>
      </c>
      <c r="P479" s="5">
        <f t="shared" si="43"/>
        <v>48.61904761904762</v>
      </c>
      <c r="Q479" t="str">
        <f t="shared" si="44"/>
        <v>music</v>
      </c>
      <c r="R479" t="str">
        <f t="shared" si="45"/>
        <v>electronic music</v>
      </c>
      <c r="S479" s="13">
        <f t="shared" si="46"/>
        <v>42119.822476851856</v>
      </c>
      <c r="T479" s="13">
        <f t="shared" si="47"/>
        <v>42142.208333333328</v>
      </c>
    </row>
    <row r="480" spans="1:20" ht="48" x14ac:dyDescent="0.2">
      <c r="A480">
        <v>1038</v>
      </c>
      <c r="B480" s="3" t="s">
        <v>1039</v>
      </c>
      <c r="C480" s="3" t="s">
        <v>5148</v>
      </c>
      <c r="D480" s="9">
        <v>1500</v>
      </c>
      <c r="E480" s="9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8279</v>
      </c>
      <c r="O480" s="7">
        <f t="shared" si="42"/>
        <v>145.33333333333334</v>
      </c>
      <c r="P480" s="5">
        <f t="shared" si="43"/>
        <v>35.73770491803279</v>
      </c>
      <c r="Q480" t="str">
        <f t="shared" si="44"/>
        <v>music</v>
      </c>
      <c r="R480" t="str">
        <f t="shared" si="45"/>
        <v>electronic music</v>
      </c>
      <c r="S480" s="13">
        <f t="shared" si="46"/>
        <v>42418.231747685189</v>
      </c>
      <c r="T480" s="13">
        <f t="shared" si="47"/>
        <v>42448.190081018518</v>
      </c>
    </row>
    <row r="481" spans="1:20" ht="48" x14ac:dyDescent="0.2">
      <c r="A481">
        <v>1039</v>
      </c>
      <c r="B481" s="3" t="s">
        <v>1040</v>
      </c>
      <c r="C481" s="3" t="s">
        <v>5149</v>
      </c>
      <c r="D481" s="9">
        <v>500</v>
      </c>
      <c r="E481" s="9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8279</v>
      </c>
      <c r="O481" s="7">
        <f t="shared" si="42"/>
        <v>128.19999999999999</v>
      </c>
      <c r="P481" s="5">
        <f t="shared" si="43"/>
        <v>21.366666666666667</v>
      </c>
      <c r="Q481" t="str">
        <f t="shared" si="44"/>
        <v>music</v>
      </c>
      <c r="R481" t="str">
        <f t="shared" si="45"/>
        <v>electronic music</v>
      </c>
      <c r="S481" s="13">
        <f t="shared" si="46"/>
        <v>42692.109328703707</v>
      </c>
      <c r="T481" s="13">
        <f t="shared" si="47"/>
        <v>42717.332638888889</v>
      </c>
    </row>
    <row r="482" spans="1:20" ht="48" x14ac:dyDescent="0.2">
      <c r="A482">
        <v>1184</v>
      </c>
      <c r="B482" s="3" t="s">
        <v>1185</v>
      </c>
      <c r="C482" s="3" t="s">
        <v>5294</v>
      </c>
      <c r="D482" s="9">
        <v>22000</v>
      </c>
      <c r="E482" s="9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8284</v>
      </c>
      <c r="O482" s="7">
        <f t="shared" si="42"/>
        <v>104.93636363636362</v>
      </c>
      <c r="P482" s="5">
        <f t="shared" si="43"/>
        <v>61.562666666666665</v>
      </c>
      <c r="Q482" t="str">
        <f t="shared" si="44"/>
        <v>photography</v>
      </c>
      <c r="R482" t="str">
        <f t="shared" si="45"/>
        <v>photobooks</v>
      </c>
      <c r="S482" s="13">
        <f t="shared" si="46"/>
        <v>42741.599664351852</v>
      </c>
      <c r="T482" s="13">
        <f t="shared" si="47"/>
        <v>42772.599664351852</v>
      </c>
    </row>
    <row r="483" spans="1:20" ht="48" x14ac:dyDescent="0.2">
      <c r="A483">
        <v>1185</v>
      </c>
      <c r="B483" s="3" t="s">
        <v>1186</v>
      </c>
      <c r="C483" s="3" t="s">
        <v>5295</v>
      </c>
      <c r="D483" s="9">
        <v>12500</v>
      </c>
      <c r="E483" s="9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8284</v>
      </c>
      <c r="O483" s="7">
        <f t="shared" si="42"/>
        <v>105.44</v>
      </c>
      <c r="P483" s="5">
        <f t="shared" si="43"/>
        <v>118.73873873873873</v>
      </c>
      <c r="Q483" t="str">
        <f t="shared" si="44"/>
        <v>photography</v>
      </c>
      <c r="R483" t="str">
        <f t="shared" si="45"/>
        <v>photobooks</v>
      </c>
      <c r="S483" s="13">
        <f t="shared" si="46"/>
        <v>42130.865150462967</v>
      </c>
      <c r="T483" s="13">
        <f t="shared" si="47"/>
        <v>42163.166666666672</v>
      </c>
    </row>
    <row r="484" spans="1:20" ht="48" x14ac:dyDescent="0.2">
      <c r="A484">
        <v>1186</v>
      </c>
      <c r="B484" s="3" t="s">
        <v>1187</v>
      </c>
      <c r="C484" s="3" t="s">
        <v>5296</v>
      </c>
      <c r="D484" s="9">
        <v>7500</v>
      </c>
      <c r="E484" s="9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8284</v>
      </c>
      <c r="O484" s="7">
        <f t="shared" si="42"/>
        <v>106.73333333333332</v>
      </c>
      <c r="P484" s="5">
        <f t="shared" si="43"/>
        <v>65.081300813008127</v>
      </c>
      <c r="Q484" t="str">
        <f t="shared" si="44"/>
        <v>photography</v>
      </c>
      <c r="R484" t="str">
        <f t="shared" si="45"/>
        <v>photobooks</v>
      </c>
      <c r="S484" s="13">
        <f t="shared" si="46"/>
        <v>42123.86336805555</v>
      </c>
      <c r="T484" s="13">
        <f t="shared" si="47"/>
        <v>42156.945833333331</v>
      </c>
    </row>
    <row r="485" spans="1:20" ht="48" x14ac:dyDescent="0.2">
      <c r="A485">
        <v>1187</v>
      </c>
      <c r="B485" s="3" t="s">
        <v>1188</v>
      </c>
      <c r="C485" s="3" t="s">
        <v>5297</v>
      </c>
      <c r="D485" s="9">
        <v>8750</v>
      </c>
      <c r="E485" s="9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8284</v>
      </c>
      <c r="O485" s="7">
        <f t="shared" si="42"/>
        <v>104.12571428571428</v>
      </c>
      <c r="P485" s="5">
        <f t="shared" si="43"/>
        <v>130.15714285714284</v>
      </c>
      <c r="Q485" t="str">
        <f t="shared" si="44"/>
        <v>photography</v>
      </c>
      <c r="R485" t="str">
        <f t="shared" si="45"/>
        <v>photobooks</v>
      </c>
      <c r="S485" s="13">
        <f t="shared" si="46"/>
        <v>42109.894942129627</v>
      </c>
      <c r="T485" s="13">
        <f t="shared" si="47"/>
        <v>42141.75</v>
      </c>
    </row>
    <row r="486" spans="1:20" ht="48" x14ac:dyDescent="0.2">
      <c r="A486">
        <v>1188</v>
      </c>
      <c r="B486" s="3" t="s">
        <v>1189</v>
      </c>
      <c r="C486" s="3" t="s">
        <v>5298</v>
      </c>
      <c r="D486" s="9">
        <v>2000</v>
      </c>
      <c r="E486" s="9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8284</v>
      </c>
      <c r="O486" s="7">
        <f t="shared" si="42"/>
        <v>160.54999999999998</v>
      </c>
      <c r="P486" s="5">
        <f t="shared" si="43"/>
        <v>37.776470588235291</v>
      </c>
      <c r="Q486" t="str">
        <f t="shared" si="44"/>
        <v>photography</v>
      </c>
      <c r="R486" t="str">
        <f t="shared" si="45"/>
        <v>photobooks</v>
      </c>
      <c r="S486" s="13">
        <f t="shared" si="46"/>
        <v>42711.700694444444</v>
      </c>
      <c r="T486" s="13">
        <f t="shared" si="47"/>
        <v>42732.700694444444</v>
      </c>
    </row>
    <row r="487" spans="1:20" ht="48" x14ac:dyDescent="0.2">
      <c r="A487">
        <v>1189</v>
      </c>
      <c r="B487" s="3" t="s">
        <v>1190</v>
      </c>
      <c r="C487" s="3" t="s">
        <v>5299</v>
      </c>
      <c r="D487" s="9">
        <v>9000</v>
      </c>
      <c r="E487" s="9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8284</v>
      </c>
      <c r="O487" s="7">
        <f t="shared" si="42"/>
        <v>107.77777777777777</v>
      </c>
      <c r="P487" s="5">
        <f t="shared" si="43"/>
        <v>112.79069767441861</v>
      </c>
      <c r="Q487" t="str">
        <f t="shared" si="44"/>
        <v>photography</v>
      </c>
      <c r="R487" t="str">
        <f t="shared" si="45"/>
        <v>photobooks</v>
      </c>
      <c r="S487" s="13">
        <f t="shared" si="46"/>
        <v>42529.979108796295</v>
      </c>
      <c r="T487" s="13">
        <f t="shared" si="47"/>
        <v>42550.979108796295</v>
      </c>
    </row>
    <row r="488" spans="1:20" ht="32" x14ac:dyDescent="0.2">
      <c r="A488">
        <v>1190</v>
      </c>
      <c r="B488" s="3" t="s">
        <v>1191</v>
      </c>
      <c r="C488" s="3" t="s">
        <v>5300</v>
      </c>
      <c r="D488" s="9">
        <v>500</v>
      </c>
      <c r="E488" s="9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8284</v>
      </c>
      <c r="O488" s="7">
        <f t="shared" si="42"/>
        <v>135</v>
      </c>
      <c r="P488" s="5">
        <f t="shared" si="43"/>
        <v>51.92307692307692</v>
      </c>
      <c r="Q488" t="str">
        <f t="shared" si="44"/>
        <v>photography</v>
      </c>
      <c r="R488" t="str">
        <f t="shared" si="45"/>
        <v>photobooks</v>
      </c>
      <c r="S488" s="13">
        <f t="shared" si="46"/>
        <v>41852.665798611109</v>
      </c>
      <c r="T488" s="13">
        <f t="shared" si="47"/>
        <v>41882.665798611109</v>
      </c>
    </row>
    <row r="489" spans="1:20" ht="48" x14ac:dyDescent="0.2">
      <c r="A489">
        <v>1191</v>
      </c>
      <c r="B489" s="3" t="s">
        <v>1192</v>
      </c>
      <c r="C489" s="3" t="s">
        <v>5301</v>
      </c>
      <c r="D489" s="9">
        <v>2700</v>
      </c>
      <c r="E489" s="9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8284</v>
      </c>
      <c r="O489" s="7">
        <f t="shared" si="42"/>
        <v>109.07407407407408</v>
      </c>
      <c r="P489" s="5">
        <f t="shared" si="43"/>
        <v>89.242424242424249</v>
      </c>
      <c r="Q489" t="str">
        <f t="shared" si="44"/>
        <v>photography</v>
      </c>
      <c r="R489" t="str">
        <f t="shared" si="45"/>
        <v>photobooks</v>
      </c>
      <c r="S489" s="13">
        <f t="shared" si="46"/>
        <v>42419.603703703702</v>
      </c>
      <c r="T489" s="13">
        <f t="shared" si="47"/>
        <v>42449.562037037031</v>
      </c>
    </row>
    <row r="490" spans="1:20" ht="32" x14ac:dyDescent="0.2">
      <c r="A490">
        <v>1192</v>
      </c>
      <c r="B490" s="3" t="s">
        <v>1193</v>
      </c>
      <c r="C490" s="3" t="s">
        <v>5302</v>
      </c>
      <c r="D490" s="9">
        <v>100</v>
      </c>
      <c r="E490" s="9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8284</v>
      </c>
      <c r="O490" s="7">
        <f t="shared" si="42"/>
        <v>290</v>
      </c>
      <c r="P490" s="5">
        <f t="shared" si="43"/>
        <v>19.333333333333332</v>
      </c>
      <c r="Q490" t="str">
        <f t="shared" si="44"/>
        <v>photography</v>
      </c>
      <c r="R490" t="str">
        <f t="shared" si="45"/>
        <v>photobooks</v>
      </c>
      <c r="S490" s="13">
        <f t="shared" si="46"/>
        <v>42747.506689814814</v>
      </c>
      <c r="T490" s="13">
        <f t="shared" si="47"/>
        <v>42777.506689814814</v>
      </c>
    </row>
    <row r="491" spans="1:20" ht="48" x14ac:dyDescent="0.2">
      <c r="A491">
        <v>1193</v>
      </c>
      <c r="B491" s="3" t="s">
        <v>1194</v>
      </c>
      <c r="C491" s="3" t="s">
        <v>5303</v>
      </c>
      <c r="D491" s="9">
        <v>21000</v>
      </c>
      <c r="E491" s="9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8284</v>
      </c>
      <c r="O491" s="7">
        <f t="shared" si="42"/>
        <v>103.95714285714286</v>
      </c>
      <c r="P491" s="5">
        <f t="shared" si="43"/>
        <v>79.967032967032964</v>
      </c>
      <c r="Q491" t="str">
        <f t="shared" si="44"/>
        <v>photography</v>
      </c>
      <c r="R491" t="str">
        <f t="shared" si="45"/>
        <v>photobooks</v>
      </c>
      <c r="S491" s="13">
        <f t="shared" si="46"/>
        <v>42409.776076388895</v>
      </c>
      <c r="T491" s="13">
        <f t="shared" si="47"/>
        <v>42469.734409722223</v>
      </c>
    </row>
    <row r="492" spans="1:20" ht="48" x14ac:dyDescent="0.2">
      <c r="A492">
        <v>1194</v>
      </c>
      <c r="B492" s="3" t="s">
        <v>1195</v>
      </c>
      <c r="C492" s="3" t="s">
        <v>5304</v>
      </c>
      <c r="D492" s="9">
        <v>12500</v>
      </c>
      <c r="E492" s="9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8284</v>
      </c>
      <c r="O492" s="7">
        <f t="shared" si="42"/>
        <v>322.24</v>
      </c>
      <c r="P492" s="5">
        <f t="shared" si="43"/>
        <v>56.414565826330531</v>
      </c>
      <c r="Q492" t="str">
        <f t="shared" si="44"/>
        <v>photography</v>
      </c>
      <c r="R492" t="str">
        <f t="shared" si="45"/>
        <v>photobooks</v>
      </c>
      <c r="S492" s="13">
        <f t="shared" si="46"/>
        <v>42072.488182870366</v>
      </c>
      <c r="T492" s="13">
        <f t="shared" si="47"/>
        <v>42102.488182870366</v>
      </c>
    </row>
    <row r="493" spans="1:20" ht="64" x14ac:dyDescent="0.2">
      <c r="A493">
        <v>1195</v>
      </c>
      <c r="B493" s="3" t="s">
        <v>1196</v>
      </c>
      <c r="C493" s="3" t="s">
        <v>5305</v>
      </c>
      <c r="D493" s="9">
        <v>10000</v>
      </c>
      <c r="E493" s="9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8284</v>
      </c>
      <c r="O493" s="7">
        <f t="shared" si="42"/>
        <v>135</v>
      </c>
      <c r="P493" s="5">
        <f t="shared" si="43"/>
        <v>79.411764705882348</v>
      </c>
      <c r="Q493" t="str">
        <f t="shared" si="44"/>
        <v>photography</v>
      </c>
      <c r="R493" t="str">
        <f t="shared" si="45"/>
        <v>photobooks</v>
      </c>
      <c r="S493" s="13">
        <f t="shared" si="46"/>
        <v>42298.34783564815</v>
      </c>
      <c r="T493" s="13">
        <f t="shared" si="47"/>
        <v>42358.375</v>
      </c>
    </row>
    <row r="494" spans="1:20" ht="32" x14ac:dyDescent="0.2">
      <c r="A494">
        <v>1196</v>
      </c>
      <c r="B494" s="3" t="s">
        <v>1197</v>
      </c>
      <c r="C494" s="3" t="s">
        <v>5306</v>
      </c>
      <c r="D494" s="9">
        <v>14500</v>
      </c>
      <c r="E494" s="9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8284</v>
      </c>
      <c r="O494" s="7">
        <f t="shared" si="42"/>
        <v>269.91034482758624</v>
      </c>
      <c r="P494" s="5">
        <f t="shared" si="43"/>
        <v>76.439453125</v>
      </c>
      <c r="Q494" t="str">
        <f t="shared" si="44"/>
        <v>photography</v>
      </c>
      <c r="R494" t="str">
        <f t="shared" si="45"/>
        <v>photobooks</v>
      </c>
      <c r="S494" s="13">
        <f t="shared" si="46"/>
        <v>42326.818738425922</v>
      </c>
      <c r="T494" s="13">
        <f t="shared" si="47"/>
        <v>42356.818738425922</v>
      </c>
    </row>
    <row r="495" spans="1:20" ht="48" x14ac:dyDescent="0.2">
      <c r="A495">
        <v>1197</v>
      </c>
      <c r="B495" s="3" t="s">
        <v>1198</v>
      </c>
      <c r="C495" s="3" t="s">
        <v>5307</v>
      </c>
      <c r="D495" s="9">
        <v>15000</v>
      </c>
      <c r="E495" s="9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8284</v>
      </c>
      <c r="O495" s="7">
        <f t="shared" si="42"/>
        <v>253.29333333333332</v>
      </c>
      <c r="P495" s="5">
        <f t="shared" si="43"/>
        <v>121</v>
      </c>
      <c r="Q495" t="str">
        <f t="shared" si="44"/>
        <v>photography</v>
      </c>
      <c r="R495" t="str">
        <f t="shared" si="45"/>
        <v>photobooks</v>
      </c>
      <c r="S495" s="13">
        <f t="shared" si="46"/>
        <v>42503.66474537037</v>
      </c>
      <c r="T495" s="13">
        <f t="shared" si="47"/>
        <v>42534.249305555553</v>
      </c>
    </row>
    <row r="496" spans="1:20" ht="48" x14ac:dyDescent="0.2">
      <c r="A496">
        <v>1198</v>
      </c>
      <c r="B496" s="3" t="s">
        <v>1199</v>
      </c>
      <c r="C496" s="3" t="s">
        <v>5308</v>
      </c>
      <c r="D496" s="9">
        <v>3500</v>
      </c>
      <c r="E496" s="9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8284</v>
      </c>
      <c r="O496" s="7">
        <f t="shared" si="42"/>
        <v>260.59999999999997</v>
      </c>
      <c r="P496" s="5">
        <f t="shared" si="43"/>
        <v>54.616766467065865</v>
      </c>
      <c r="Q496" t="str">
        <f t="shared" si="44"/>
        <v>photography</v>
      </c>
      <c r="R496" t="str">
        <f t="shared" si="45"/>
        <v>photobooks</v>
      </c>
      <c r="S496" s="13">
        <f t="shared" si="46"/>
        <v>42333.619050925925</v>
      </c>
      <c r="T496" s="13">
        <f t="shared" si="47"/>
        <v>42369.125</v>
      </c>
    </row>
    <row r="497" spans="1:20" ht="48" x14ac:dyDescent="0.2">
      <c r="A497">
        <v>1199</v>
      </c>
      <c r="B497" s="3" t="s">
        <v>1200</v>
      </c>
      <c r="C497" s="3" t="s">
        <v>5309</v>
      </c>
      <c r="D497" s="9">
        <v>2658</v>
      </c>
      <c r="E497" s="9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8284</v>
      </c>
      <c r="O497" s="7">
        <f t="shared" si="42"/>
        <v>101.31677953348381</v>
      </c>
      <c r="P497" s="5">
        <f t="shared" si="43"/>
        <v>299.22222222222223</v>
      </c>
      <c r="Q497" t="str">
        <f t="shared" si="44"/>
        <v>photography</v>
      </c>
      <c r="R497" t="str">
        <f t="shared" si="45"/>
        <v>photobooks</v>
      </c>
      <c r="S497" s="13">
        <f t="shared" si="46"/>
        <v>42161.770833333328</v>
      </c>
      <c r="T497" s="13">
        <f t="shared" si="47"/>
        <v>42193.770833333328</v>
      </c>
    </row>
    <row r="498" spans="1:20" ht="48" x14ac:dyDescent="0.2">
      <c r="A498">
        <v>1200</v>
      </c>
      <c r="B498" s="3" t="s">
        <v>1201</v>
      </c>
      <c r="C498" s="3" t="s">
        <v>5310</v>
      </c>
      <c r="D498" s="9">
        <v>4800</v>
      </c>
      <c r="E498" s="9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8284</v>
      </c>
      <c r="O498" s="7">
        <f t="shared" si="42"/>
        <v>125.60416666666667</v>
      </c>
      <c r="P498" s="5">
        <f t="shared" si="43"/>
        <v>58.533980582524272</v>
      </c>
      <c r="Q498" t="str">
        <f t="shared" si="44"/>
        <v>photography</v>
      </c>
      <c r="R498" t="str">
        <f t="shared" si="45"/>
        <v>photobooks</v>
      </c>
      <c r="S498" s="13">
        <f t="shared" si="46"/>
        <v>42089.477500000001</v>
      </c>
      <c r="T498" s="13">
        <f t="shared" si="47"/>
        <v>42110.477500000001</v>
      </c>
    </row>
    <row r="499" spans="1:20" ht="48" x14ac:dyDescent="0.2">
      <c r="A499">
        <v>1201</v>
      </c>
      <c r="B499" s="3" t="s">
        <v>1202</v>
      </c>
      <c r="C499" s="3" t="s">
        <v>5311</v>
      </c>
      <c r="D499" s="9">
        <v>6000</v>
      </c>
      <c r="E499" s="9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8284</v>
      </c>
      <c r="O499" s="7">
        <f t="shared" si="42"/>
        <v>102.43783333333334</v>
      </c>
      <c r="P499" s="5">
        <f t="shared" si="43"/>
        <v>55.371801801801809</v>
      </c>
      <c r="Q499" t="str">
        <f t="shared" si="44"/>
        <v>photography</v>
      </c>
      <c r="R499" t="str">
        <f t="shared" si="45"/>
        <v>photobooks</v>
      </c>
      <c r="S499" s="13">
        <f t="shared" si="46"/>
        <v>42536.60701388889</v>
      </c>
      <c r="T499" s="13">
        <f t="shared" si="47"/>
        <v>42566.60701388889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 s="9">
        <v>25000</v>
      </c>
      <c r="E500" s="9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8284</v>
      </c>
      <c r="O500" s="7">
        <f t="shared" si="42"/>
        <v>199.244</v>
      </c>
      <c r="P500" s="5">
        <f t="shared" si="43"/>
        <v>183.80442804428046</v>
      </c>
      <c r="Q500" t="str">
        <f t="shared" si="44"/>
        <v>photography</v>
      </c>
      <c r="R500" t="str">
        <f t="shared" si="45"/>
        <v>photobooks</v>
      </c>
      <c r="S500" s="13">
        <f t="shared" si="46"/>
        <v>42152.288819444439</v>
      </c>
      <c r="T500" s="13">
        <f t="shared" si="47"/>
        <v>42182.288819444439</v>
      </c>
    </row>
    <row r="501" spans="1:20" ht="48" x14ac:dyDescent="0.2">
      <c r="A501">
        <v>1203</v>
      </c>
      <c r="B501" s="3" t="s">
        <v>1204</v>
      </c>
      <c r="C501" s="3" t="s">
        <v>5313</v>
      </c>
      <c r="D501" s="9">
        <v>16300</v>
      </c>
      <c r="E501" s="9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8284</v>
      </c>
      <c r="O501" s="7">
        <f t="shared" si="42"/>
        <v>102.45398773006136</v>
      </c>
      <c r="P501" s="5">
        <f t="shared" si="43"/>
        <v>165.34653465346534</v>
      </c>
      <c r="Q501" t="str">
        <f t="shared" si="44"/>
        <v>photography</v>
      </c>
      <c r="R501" t="str">
        <f t="shared" si="45"/>
        <v>photobooks</v>
      </c>
      <c r="S501" s="13">
        <f t="shared" si="46"/>
        <v>42125.614895833336</v>
      </c>
      <c r="T501" s="13">
        <f t="shared" si="47"/>
        <v>42155.614895833336</v>
      </c>
    </row>
    <row r="502" spans="1:20" ht="48" x14ac:dyDescent="0.2">
      <c r="A502">
        <v>1204</v>
      </c>
      <c r="B502" s="3" t="s">
        <v>1205</v>
      </c>
      <c r="C502" s="3" t="s">
        <v>5314</v>
      </c>
      <c r="D502" s="9">
        <v>13000</v>
      </c>
      <c r="E502" s="9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8284</v>
      </c>
      <c r="O502" s="7">
        <f t="shared" si="42"/>
        <v>102.94615384615385</v>
      </c>
      <c r="P502" s="5">
        <f t="shared" si="43"/>
        <v>234.78947368421052</v>
      </c>
      <c r="Q502" t="str">
        <f t="shared" si="44"/>
        <v>photography</v>
      </c>
      <c r="R502" t="str">
        <f t="shared" si="45"/>
        <v>photobooks</v>
      </c>
      <c r="S502" s="13">
        <f t="shared" si="46"/>
        <v>42297.748067129629</v>
      </c>
      <c r="T502" s="13">
        <f t="shared" si="47"/>
        <v>42342.208333333328</v>
      </c>
    </row>
    <row r="503" spans="1:20" ht="48" x14ac:dyDescent="0.2">
      <c r="A503">
        <v>1205</v>
      </c>
      <c r="B503" s="3" t="s">
        <v>1206</v>
      </c>
      <c r="C503" s="3" t="s">
        <v>5315</v>
      </c>
      <c r="D503" s="9">
        <v>13000</v>
      </c>
      <c r="E503" s="9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8284</v>
      </c>
      <c r="O503" s="7">
        <f t="shared" si="42"/>
        <v>100.86153846153847</v>
      </c>
      <c r="P503" s="5">
        <f t="shared" si="43"/>
        <v>211.48387096774192</v>
      </c>
      <c r="Q503" t="str">
        <f t="shared" si="44"/>
        <v>photography</v>
      </c>
      <c r="R503" t="str">
        <f t="shared" si="45"/>
        <v>photobooks</v>
      </c>
      <c r="S503" s="13">
        <f t="shared" si="46"/>
        <v>42138.506377314814</v>
      </c>
      <c r="T503" s="13">
        <f t="shared" si="47"/>
        <v>42168.506377314814</v>
      </c>
    </row>
    <row r="504" spans="1:20" ht="48" x14ac:dyDescent="0.2">
      <c r="A504">
        <v>1206</v>
      </c>
      <c r="B504" s="3" t="s">
        <v>1207</v>
      </c>
      <c r="C504" s="3" t="s">
        <v>5316</v>
      </c>
      <c r="D504" s="9">
        <v>900</v>
      </c>
      <c r="E504" s="9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8284</v>
      </c>
      <c r="O504" s="7">
        <f t="shared" si="42"/>
        <v>114.99999999999999</v>
      </c>
      <c r="P504" s="5">
        <f t="shared" si="43"/>
        <v>32.34375</v>
      </c>
      <c r="Q504" t="str">
        <f t="shared" si="44"/>
        <v>photography</v>
      </c>
      <c r="R504" t="str">
        <f t="shared" si="45"/>
        <v>photobooks</v>
      </c>
      <c r="S504" s="13">
        <f t="shared" si="46"/>
        <v>42772.776076388895</v>
      </c>
      <c r="T504" s="13">
        <f t="shared" si="47"/>
        <v>42805.561805555553</v>
      </c>
    </row>
    <row r="505" spans="1:20" ht="32" x14ac:dyDescent="0.2">
      <c r="A505">
        <v>1207</v>
      </c>
      <c r="B505" s="3" t="s">
        <v>1208</v>
      </c>
      <c r="C505" s="3" t="s">
        <v>5317</v>
      </c>
      <c r="D505" s="9">
        <v>16700</v>
      </c>
      <c r="E505" s="9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8284</v>
      </c>
      <c r="O505" s="7">
        <f t="shared" si="42"/>
        <v>104.16766467065868</v>
      </c>
      <c r="P505" s="5">
        <f t="shared" si="43"/>
        <v>123.37588652482269</v>
      </c>
      <c r="Q505" t="str">
        <f t="shared" si="44"/>
        <v>photography</v>
      </c>
      <c r="R505" t="str">
        <f t="shared" si="45"/>
        <v>photobooks</v>
      </c>
      <c r="S505" s="13">
        <f t="shared" si="46"/>
        <v>42430.430243055554</v>
      </c>
      <c r="T505" s="13">
        <f t="shared" si="47"/>
        <v>42460.416666666672</v>
      </c>
    </row>
    <row r="506" spans="1:20" ht="48" x14ac:dyDescent="0.2">
      <c r="A506">
        <v>1208</v>
      </c>
      <c r="B506" s="3" t="s">
        <v>1209</v>
      </c>
      <c r="C506" s="3" t="s">
        <v>5318</v>
      </c>
      <c r="D506" s="9">
        <v>10000</v>
      </c>
      <c r="E506" s="9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8284</v>
      </c>
      <c r="O506" s="7">
        <f t="shared" si="42"/>
        <v>155.29999999999998</v>
      </c>
      <c r="P506" s="5">
        <f t="shared" si="43"/>
        <v>207.06666666666666</v>
      </c>
      <c r="Q506" t="str">
        <f t="shared" si="44"/>
        <v>photography</v>
      </c>
      <c r="R506" t="str">
        <f t="shared" si="45"/>
        <v>photobooks</v>
      </c>
      <c r="S506" s="13">
        <f t="shared" si="46"/>
        <v>42423.709074074075</v>
      </c>
      <c r="T506" s="13">
        <f t="shared" si="47"/>
        <v>42453.667407407411</v>
      </c>
    </row>
    <row r="507" spans="1:20" ht="48" x14ac:dyDescent="0.2">
      <c r="A507">
        <v>1209</v>
      </c>
      <c r="B507" s="3" t="s">
        <v>1210</v>
      </c>
      <c r="C507" s="3" t="s">
        <v>5319</v>
      </c>
      <c r="D507" s="9">
        <v>6000</v>
      </c>
      <c r="E507" s="9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8284</v>
      </c>
      <c r="O507" s="7">
        <f t="shared" si="42"/>
        <v>106</v>
      </c>
      <c r="P507" s="5">
        <f t="shared" si="43"/>
        <v>138.2608695652174</v>
      </c>
      <c r="Q507" t="str">
        <f t="shared" si="44"/>
        <v>photography</v>
      </c>
      <c r="R507" t="str">
        <f t="shared" si="45"/>
        <v>photobooks</v>
      </c>
      <c r="S507" s="13">
        <f t="shared" si="46"/>
        <v>42761.846122685187</v>
      </c>
      <c r="T507" s="13">
        <f t="shared" si="47"/>
        <v>42791.846122685187</v>
      </c>
    </row>
    <row r="508" spans="1:20" ht="32" x14ac:dyDescent="0.2">
      <c r="A508">
        <v>1210</v>
      </c>
      <c r="B508" s="3" t="s">
        <v>1211</v>
      </c>
      <c r="C508" s="3" t="s">
        <v>5320</v>
      </c>
      <c r="D508" s="9">
        <v>20000</v>
      </c>
      <c r="E508" s="9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8284</v>
      </c>
      <c r="O508" s="7">
        <f t="shared" si="42"/>
        <v>254.31499999999997</v>
      </c>
      <c r="P508" s="5">
        <f t="shared" si="43"/>
        <v>493.81553398058253</v>
      </c>
      <c r="Q508" t="str">
        <f t="shared" si="44"/>
        <v>photography</v>
      </c>
      <c r="R508" t="str">
        <f t="shared" si="45"/>
        <v>photobooks</v>
      </c>
      <c r="S508" s="13">
        <f t="shared" si="46"/>
        <v>42132.941805555558</v>
      </c>
      <c r="T508" s="13">
        <f t="shared" si="47"/>
        <v>42155.875</v>
      </c>
    </row>
    <row r="509" spans="1:20" ht="48" x14ac:dyDescent="0.2">
      <c r="A509">
        <v>1211</v>
      </c>
      <c r="B509" s="3" t="s">
        <v>1212</v>
      </c>
      <c r="C509" s="3" t="s">
        <v>5321</v>
      </c>
      <c r="D509" s="9">
        <v>1000</v>
      </c>
      <c r="E509" s="9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8284</v>
      </c>
      <c r="O509" s="7">
        <f t="shared" si="42"/>
        <v>101.1</v>
      </c>
      <c r="P509" s="5">
        <f t="shared" si="43"/>
        <v>168.5</v>
      </c>
      <c r="Q509" t="str">
        <f t="shared" si="44"/>
        <v>photography</v>
      </c>
      <c r="R509" t="str">
        <f t="shared" si="45"/>
        <v>photobooks</v>
      </c>
      <c r="S509" s="13">
        <f t="shared" si="46"/>
        <v>42515.866446759261</v>
      </c>
      <c r="T509" s="13">
        <f t="shared" si="47"/>
        <v>42530.866446759261</v>
      </c>
    </row>
    <row r="510" spans="1:20" ht="48" x14ac:dyDescent="0.2">
      <c r="A510">
        <v>1212</v>
      </c>
      <c r="B510" s="3" t="s">
        <v>1213</v>
      </c>
      <c r="C510" s="3" t="s">
        <v>5322</v>
      </c>
      <c r="D510" s="9">
        <v>2500</v>
      </c>
      <c r="E510" s="9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8284</v>
      </c>
      <c r="O510" s="7">
        <f t="shared" si="42"/>
        <v>129.04</v>
      </c>
      <c r="P510" s="5">
        <f t="shared" si="43"/>
        <v>38.867469879518069</v>
      </c>
      <c r="Q510" t="str">
        <f t="shared" si="44"/>
        <v>photography</v>
      </c>
      <c r="R510" t="str">
        <f t="shared" si="45"/>
        <v>photobooks</v>
      </c>
      <c r="S510" s="13">
        <f t="shared" si="46"/>
        <v>42318.950173611112</v>
      </c>
      <c r="T510" s="13">
        <f t="shared" si="47"/>
        <v>42335.041666666672</v>
      </c>
    </row>
    <row r="511" spans="1:20" ht="48" x14ac:dyDescent="0.2">
      <c r="A511">
        <v>1213</v>
      </c>
      <c r="B511" s="3" t="s">
        <v>1214</v>
      </c>
      <c r="C511" s="3" t="s">
        <v>5323</v>
      </c>
      <c r="D511" s="9">
        <v>6500</v>
      </c>
      <c r="E511" s="9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8284</v>
      </c>
      <c r="O511" s="7">
        <f t="shared" si="42"/>
        <v>102.23076923076924</v>
      </c>
      <c r="P511" s="5">
        <f t="shared" si="43"/>
        <v>61.527777777777779</v>
      </c>
      <c r="Q511" t="str">
        <f t="shared" si="44"/>
        <v>photography</v>
      </c>
      <c r="R511" t="str">
        <f t="shared" si="45"/>
        <v>photobooks</v>
      </c>
      <c r="S511" s="13">
        <f t="shared" si="46"/>
        <v>42731.755787037036</v>
      </c>
      <c r="T511" s="13">
        <f t="shared" si="47"/>
        <v>42766.755787037036</v>
      </c>
    </row>
    <row r="512" spans="1:20" ht="48" x14ac:dyDescent="0.2">
      <c r="A512">
        <v>1214</v>
      </c>
      <c r="B512" s="3" t="s">
        <v>1215</v>
      </c>
      <c r="C512" s="3" t="s">
        <v>5324</v>
      </c>
      <c r="D512" s="9">
        <v>2000</v>
      </c>
      <c r="E512" s="9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8284</v>
      </c>
      <c r="O512" s="7">
        <f t="shared" si="42"/>
        <v>131.80000000000001</v>
      </c>
      <c r="P512" s="5">
        <f t="shared" si="43"/>
        <v>105.44</v>
      </c>
      <c r="Q512" t="str">
        <f t="shared" si="44"/>
        <v>photography</v>
      </c>
      <c r="R512" t="str">
        <f t="shared" si="45"/>
        <v>photobooks</v>
      </c>
      <c r="S512" s="13">
        <f t="shared" si="46"/>
        <v>42104.840335648143</v>
      </c>
      <c r="T512" s="13">
        <f t="shared" si="47"/>
        <v>42164.840335648143</v>
      </c>
    </row>
    <row r="513" spans="1:20" ht="48" x14ac:dyDescent="0.2">
      <c r="A513">
        <v>1215</v>
      </c>
      <c r="B513" s="3" t="s">
        <v>1216</v>
      </c>
      <c r="C513" s="3" t="s">
        <v>5325</v>
      </c>
      <c r="D513" s="9">
        <v>5000</v>
      </c>
      <c r="E513" s="9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8284</v>
      </c>
      <c r="O513" s="7">
        <f t="shared" si="42"/>
        <v>786.0802000000001</v>
      </c>
      <c r="P513" s="5">
        <f t="shared" si="43"/>
        <v>71.592003642987251</v>
      </c>
      <c r="Q513" t="str">
        <f t="shared" si="44"/>
        <v>photography</v>
      </c>
      <c r="R513" t="str">
        <f t="shared" si="45"/>
        <v>photobooks</v>
      </c>
      <c r="S513" s="13">
        <f t="shared" si="46"/>
        <v>41759.923101851848</v>
      </c>
      <c r="T513" s="13">
        <f t="shared" si="47"/>
        <v>41789.923101851848</v>
      </c>
    </row>
    <row r="514" spans="1:20" ht="32" x14ac:dyDescent="0.2">
      <c r="A514">
        <v>1216</v>
      </c>
      <c r="B514" s="3" t="s">
        <v>1217</v>
      </c>
      <c r="C514" s="3" t="s">
        <v>5326</v>
      </c>
      <c r="D514" s="9">
        <v>14000</v>
      </c>
      <c r="E514" s="9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8284</v>
      </c>
      <c r="O514" s="7">
        <f t="shared" ref="O514:O577" si="48">(E514/D514)*100</f>
        <v>145.70000000000002</v>
      </c>
      <c r="P514" s="5">
        <f t="shared" ref="P514:P577" si="49">IFERROR(E514/L514,0)</f>
        <v>91.882882882882882</v>
      </c>
      <c r="Q514" t="str">
        <f t="shared" ref="Q514:Q577" si="50">LEFT(N514,FIND("/",N514)-1)</f>
        <v>photography</v>
      </c>
      <c r="R514" t="str">
        <f t="shared" ref="R514:R577" si="51">RIGHT(N514,LEN(N514)-FIND("/",N514))</f>
        <v>photobooks</v>
      </c>
      <c r="S514" s="13">
        <f t="shared" ref="S514:S577" si="52">(((J514/60)/60)/24)+DATE(1970,1,1)</f>
        <v>42247.616400462968</v>
      </c>
      <c r="T514" s="13">
        <f t="shared" ref="T514:T577" si="53">(((I514/60)/60)/24)+DATE(1970,1,1)</f>
        <v>42279.960416666669</v>
      </c>
    </row>
    <row r="515" spans="1:20" ht="48" x14ac:dyDescent="0.2">
      <c r="A515">
        <v>1217</v>
      </c>
      <c r="B515" s="3" t="s">
        <v>1218</v>
      </c>
      <c r="C515" s="3" t="s">
        <v>5327</v>
      </c>
      <c r="D515" s="9">
        <v>26500</v>
      </c>
      <c r="E515" s="9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8284</v>
      </c>
      <c r="O515" s="7">
        <f t="shared" si="48"/>
        <v>102.60000000000001</v>
      </c>
      <c r="P515" s="5">
        <f t="shared" si="49"/>
        <v>148.57377049180329</v>
      </c>
      <c r="Q515" t="str">
        <f t="shared" si="50"/>
        <v>photography</v>
      </c>
      <c r="R515" t="str">
        <f t="shared" si="51"/>
        <v>photobooks</v>
      </c>
      <c r="S515" s="13">
        <f t="shared" si="52"/>
        <v>42535.809490740736</v>
      </c>
      <c r="T515" s="13">
        <f t="shared" si="53"/>
        <v>42565.809490740736</v>
      </c>
    </row>
    <row r="516" spans="1:20" ht="48" x14ac:dyDescent="0.2">
      <c r="A516">
        <v>1218</v>
      </c>
      <c r="B516" s="3" t="s">
        <v>1219</v>
      </c>
      <c r="C516" s="3" t="s">
        <v>5328</v>
      </c>
      <c r="D516" s="9">
        <v>9000</v>
      </c>
      <c r="E516" s="9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8284</v>
      </c>
      <c r="O516" s="7">
        <f t="shared" si="48"/>
        <v>172.27777777777777</v>
      </c>
      <c r="P516" s="5">
        <f t="shared" si="49"/>
        <v>174.2134831460674</v>
      </c>
      <c r="Q516" t="str">
        <f t="shared" si="50"/>
        <v>photography</v>
      </c>
      <c r="R516" t="str">
        <f t="shared" si="51"/>
        <v>photobooks</v>
      </c>
      <c r="S516" s="13">
        <f t="shared" si="52"/>
        <v>42278.662037037036</v>
      </c>
      <c r="T516" s="13">
        <f t="shared" si="53"/>
        <v>42309.125</v>
      </c>
    </row>
    <row r="517" spans="1:20" ht="32" x14ac:dyDescent="0.2">
      <c r="A517">
        <v>1219</v>
      </c>
      <c r="B517" s="3" t="s">
        <v>1220</v>
      </c>
      <c r="C517" s="3" t="s">
        <v>5329</v>
      </c>
      <c r="D517" s="9">
        <v>16350</v>
      </c>
      <c r="E517" s="9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8284</v>
      </c>
      <c r="O517" s="7">
        <f t="shared" si="48"/>
        <v>159.16819571865443</v>
      </c>
      <c r="P517" s="5">
        <f t="shared" si="49"/>
        <v>102.86166007905139</v>
      </c>
      <c r="Q517" t="str">
        <f t="shared" si="50"/>
        <v>photography</v>
      </c>
      <c r="R517" t="str">
        <f t="shared" si="51"/>
        <v>photobooks</v>
      </c>
      <c r="S517" s="13">
        <f t="shared" si="52"/>
        <v>42633.461956018517</v>
      </c>
      <c r="T517" s="13">
        <f t="shared" si="53"/>
        <v>42663.461956018517</v>
      </c>
    </row>
    <row r="518" spans="1:20" ht="48" x14ac:dyDescent="0.2">
      <c r="A518">
        <v>1220</v>
      </c>
      <c r="B518" s="3" t="s">
        <v>1221</v>
      </c>
      <c r="C518" s="3" t="s">
        <v>5330</v>
      </c>
      <c r="D518" s="9">
        <v>15000</v>
      </c>
      <c r="E518" s="9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8284</v>
      </c>
      <c r="O518" s="7">
        <f t="shared" si="48"/>
        <v>103.76666666666668</v>
      </c>
      <c r="P518" s="5">
        <f t="shared" si="49"/>
        <v>111.17857142857143</v>
      </c>
      <c r="Q518" t="str">
        <f t="shared" si="50"/>
        <v>photography</v>
      </c>
      <c r="R518" t="str">
        <f t="shared" si="51"/>
        <v>photobooks</v>
      </c>
      <c r="S518" s="13">
        <f t="shared" si="52"/>
        <v>42211.628611111111</v>
      </c>
      <c r="T518" s="13">
        <f t="shared" si="53"/>
        <v>42241.628611111111</v>
      </c>
    </row>
    <row r="519" spans="1:20" ht="48" x14ac:dyDescent="0.2">
      <c r="A519">
        <v>1221</v>
      </c>
      <c r="B519" s="3" t="s">
        <v>1222</v>
      </c>
      <c r="C519" s="3" t="s">
        <v>5331</v>
      </c>
      <c r="D519" s="9">
        <v>2200</v>
      </c>
      <c r="E519" s="9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8284</v>
      </c>
      <c r="O519" s="7">
        <f t="shared" si="48"/>
        <v>111.40954545454547</v>
      </c>
      <c r="P519" s="5">
        <f t="shared" si="49"/>
        <v>23.796213592233013</v>
      </c>
      <c r="Q519" t="str">
        <f t="shared" si="50"/>
        <v>photography</v>
      </c>
      <c r="R519" t="str">
        <f t="shared" si="51"/>
        <v>photobooks</v>
      </c>
      <c r="S519" s="13">
        <f t="shared" si="52"/>
        <v>42680.47555555556</v>
      </c>
      <c r="T519" s="13">
        <f t="shared" si="53"/>
        <v>42708</v>
      </c>
    </row>
    <row r="520" spans="1:20" ht="32" x14ac:dyDescent="0.2">
      <c r="A520">
        <v>1222</v>
      </c>
      <c r="B520" s="3" t="s">
        <v>1223</v>
      </c>
      <c r="C520" s="3" t="s">
        <v>5332</v>
      </c>
      <c r="D520" s="9">
        <v>4000</v>
      </c>
      <c r="E520" s="9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8284</v>
      </c>
      <c r="O520" s="7">
        <f t="shared" si="48"/>
        <v>280.375</v>
      </c>
      <c r="P520" s="5">
        <f t="shared" si="49"/>
        <v>81.268115942028984</v>
      </c>
      <c r="Q520" t="str">
        <f t="shared" si="50"/>
        <v>photography</v>
      </c>
      <c r="R520" t="str">
        <f t="shared" si="51"/>
        <v>photobooks</v>
      </c>
      <c r="S520" s="13">
        <f t="shared" si="52"/>
        <v>42430.720451388886</v>
      </c>
      <c r="T520" s="13">
        <f t="shared" si="53"/>
        <v>42461.166666666672</v>
      </c>
    </row>
    <row r="521" spans="1:20" ht="32" x14ac:dyDescent="0.2">
      <c r="A521">
        <v>1223</v>
      </c>
      <c r="B521" s="3" t="s">
        <v>1224</v>
      </c>
      <c r="C521" s="3" t="s">
        <v>5333</v>
      </c>
      <c r="D521" s="9">
        <v>19800</v>
      </c>
      <c r="E521" s="9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8284</v>
      </c>
      <c r="O521" s="7">
        <f t="shared" si="48"/>
        <v>112.10606060606061</v>
      </c>
      <c r="P521" s="5">
        <f t="shared" si="49"/>
        <v>116.21465968586388</v>
      </c>
      <c r="Q521" t="str">
        <f t="shared" si="50"/>
        <v>photography</v>
      </c>
      <c r="R521" t="str">
        <f t="shared" si="51"/>
        <v>photobooks</v>
      </c>
      <c r="S521" s="13">
        <f t="shared" si="52"/>
        <v>42654.177187499998</v>
      </c>
      <c r="T521" s="13">
        <f t="shared" si="53"/>
        <v>42684.218854166669</v>
      </c>
    </row>
    <row r="522" spans="1:20" ht="48" x14ac:dyDescent="0.2">
      <c r="A522">
        <v>1244</v>
      </c>
      <c r="B522" s="3" t="s">
        <v>1245</v>
      </c>
      <c r="C522" s="3" t="s">
        <v>5354</v>
      </c>
      <c r="D522" s="9">
        <v>2000</v>
      </c>
      <c r="E522" s="9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8275</v>
      </c>
      <c r="O522" s="7">
        <f t="shared" si="48"/>
        <v>103.8</v>
      </c>
      <c r="P522" s="5">
        <f t="shared" si="49"/>
        <v>46.133333333333333</v>
      </c>
      <c r="Q522" t="str">
        <f t="shared" si="50"/>
        <v>music</v>
      </c>
      <c r="R522" t="str">
        <f t="shared" si="51"/>
        <v>rock</v>
      </c>
      <c r="S522" s="13">
        <f t="shared" si="52"/>
        <v>41355.825497685182</v>
      </c>
      <c r="T522" s="13">
        <f t="shared" si="53"/>
        <v>41386.875</v>
      </c>
    </row>
    <row r="523" spans="1:20" ht="48" x14ac:dyDescent="0.2">
      <c r="A523">
        <v>1245</v>
      </c>
      <c r="B523" s="3" t="s">
        <v>1246</v>
      </c>
      <c r="C523" s="3" t="s">
        <v>5355</v>
      </c>
      <c r="D523" s="9">
        <v>2000</v>
      </c>
      <c r="E523" s="9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8275</v>
      </c>
      <c r="O523" s="7">
        <f t="shared" si="48"/>
        <v>120.24999999999999</v>
      </c>
      <c r="P523" s="5">
        <f t="shared" si="49"/>
        <v>141.47058823529412</v>
      </c>
      <c r="Q523" t="str">
        <f t="shared" si="50"/>
        <v>music</v>
      </c>
      <c r="R523" t="str">
        <f t="shared" si="51"/>
        <v>rock</v>
      </c>
      <c r="S523" s="13">
        <f t="shared" si="52"/>
        <v>41774.599930555552</v>
      </c>
      <c r="T523" s="13">
        <f t="shared" si="53"/>
        <v>41804.599930555552</v>
      </c>
    </row>
    <row r="524" spans="1:20" ht="48" x14ac:dyDescent="0.2">
      <c r="A524">
        <v>1246</v>
      </c>
      <c r="B524" s="3" t="s">
        <v>1247</v>
      </c>
      <c r="C524" s="3" t="s">
        <v>5356</v>
      </c>
      <c r="D524" s="9">
        <v>2000</v>
      </c>
      <c r="E524" s="9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8275</v>
      </c>
      <c r="O524" s="7">
        <f t="shared" si="48"/>
        <v>117</v>
      </c>
      <c r="P524" s="5">
        <f t="shared" si="49"/>
        <v>75.483870967741936</v>
      </c>
      <c r="Q524" t="str">
        <f t="shared" si="50"/>
        <v>music</v>
      </c>
      <c r="R524" t="str">
        <f t="shared" si="51"/>
        <v>rock</v>
      </c>
      <c r="S524" s="13">
        <f t="shared" si="52"/>
        <v>40838.043391203704</v>
      </c>
      <c r="T524" s="13">
        <f t="shared" si="53"/>
        <v>40883.085057870368</v>
      </c>
    </row>
    <row r="525" spans="1:20" ht="32" x14ac:dyDescent="0.2">
      <c r="A525">
        <v>1247</v>
      </c>
      <c r="B525" s="3" t="s">
        <v>1248</v>
      </c>
      <c r="C525" s="3" t="s">
        <v>5357</v>
      </c>
      <c r="D525" s="9">
        <v>3500</v>
      </c>
      <c r="E525" s="9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8275</v>
      </c>
      <c r="O525" s="7">
        <f t="shared" si="48"/>
        <v>122.14285714285715</v>
      </c>
      <c r="P525" s="5">
        <f t="shared" si="49"/>
        <v>85.5</v>
      </c>
      <c r="Q525" t="str">
        <f t="shared" si="50"/>
        <v>music</v>
      </c>
      <c r="R525" t="str">
        <f t="shared" si="51"/>
        <v>rock</v>
      </c>
      <c r="S525" s="13">
        <f t="shared" si="52"/>
        <v>41370.292303240742</v>
      </c>
      <c r="T525" s="13">
        <f t="shared" si="53"/>
        <v>41400.292303240742</v>
      </c>
    </row>
    <row r="526" spans="1:20" ht="32" x14ac:dyDescent="0.2">
      <c r="A526">
        <v>1248</v>
      </c>
      <c r="B526" s="3" t="s">
        <v>1249</v>
      </c>
      <c r="C526" s="3" t="s">
        <v>5358</v>
      </c>
      <c r="D526" s="9">
        <v>2500</v>
      </c>
      <c r="E526" s="9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8275</v>
      </c>
      <c r="O526" s="7">
        <f t="shared" si="48"/>
        <v>151.63999999999999</v>
      </c>
      <c r="P526" s="5">
        <f t="shared" si="49"/>
        <v>64.254237288135599</v>
      </c>
      <c r="Q526" t="str">
        <f t="shared" si="50"/>
        <v>music</v>
      </c>
      <c r="R526" t="str">
        <f t="shared" si="51"/>
        <v>rock</v>
      </c>
      <c r="S526" s="13">
        <f t="shared" si="52"/>
        <v>41767.656863425924</v>
      </c>
      <c r="T526" s="13">
        <f t="shared" si="53"/>
        <v>41803.290972222225</v>
      </c>
    </row>
    <row r="527" spans="1:20" ht="48" x14ac:dyDescent="0.2">
      <c r="A527">
        <v>1249</v>
      </c>
      <c r="B527" s="3" t="s">
        <v>1250</v>
      </c>
      <c r="C527" s="3" t="s">
        <v>5359</v>
      </c>
      <c r="D527" s="9">
        <v>5000</v>
      </c>
      <c r="E527" s="9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8275</v>
      </c>
      <c r="O527" s="7">
        <f t="shared" si="48"/>
        <v>104.44</v>
      </c>
      <c r="P527" s="5">
        <f t="shared" si="49"/>
        <v>64.46913580246914</v>
      </c>
      <c r="Q527" t="str">
        <f t="shared" si="50"/>
        <v>music</v>
      </c>
      <c r="R527" t="str">
        <f t="shared" si="51"/>
        <v>rock</v>
      </c>
      <c r="S527" s="13">
        <f t="shared" si="52"/>
        <v>41067.74086805556</v>
      </c>
      <c r="T527" s="13">
        <f t="shared" si="53"/>
        <v>41097.74086805556</v>
      </c>
    </row>
    <row r="528" spans="1:20" ht="48" x14ac:dyDescent="0.2">
      <c r="A528">
        <v>1250</v>
      </c>
      <c r="B528" s="3" t="s">
        <v>1251</v>
      </c>
      <c r="C528" s="3" t="s">
        <v>5360</v>
      </c>
      <c r="D528" s="9">
        <v>30000</v>
      </c>
      <c r="E528" s="9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8275</v>
      </c>
      <c r="O528" s="7">
        <f t="shared" si="48"/>
        <v>200.15333333333331</v>
      </c>
      <c r="P528" s="5">
        <f t="shared" si="49"/>
        <v>118.2007874015748</v>
      </c>
      <c r="Q528" t="str">
        <f t="shared" si="50"/>
        <v>music</v>
      </c>
      <c r="R528" t="str">
        <f t="shared" si="51"/>
        <v>rock</v>
      </c>
      <c r="S528" s="13">
        <f t="shared" si="52"/>
        <v>41843.64271990741</v>
      </c>
      <c r="T528" s="13">
        <f t="shared" si="53"/>
        <v>41888.64271990741</v>
      </c>
    </row>
    <row r="529" spans="1:20" ht="32" x14ac:dyDescent="0.2">
      <c r="A529">
        <v>1251</v>
      </c>
      <c r="B529" s="3" t="s">
        <v>1252</v>
      </c>
      <c r="C529" s="3" t="s">
        <v>5361</v>
      </c>
      <c r="D529" s="9">
        <v>6000</v>
      </c>
      <c r="E529" s="9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8275</v>
      </c>
      <c r="O529" s="7">
        <f t="shared" si="48"/>
        <v>101.8</v>
      </c>
      <c r="P529" s="5">
        <f t="shared" si="49"/>
        <v>82.540540540540547</v>
      </c>
      <c r="Q529" t="str">
        <f t="shared" si="50"/>
        <v>music</v>
      </c>
      <c r="R529" t="str">
        <f t="shared" si="51"/>
        <v>rock</v>
      </c>
      <c r="S529" s="13">
        <f t="shared" si="52"/>
        <v>40751.814432870371</v>
      </c>
      <c r="T529" s="13">
        <f t="shared" si="53"/>
        <v>40811.814432870371</v>
      </c>
    </row>
    <row r="530" spans="1:20" ht="48" x14ac:dyDescent="0.2">
      <c r="A530">
        <v>1252</v>
      </c>
      <c r="B530" s="3" t="s">
        <v>1253</v>
      </c>
      <c r="C530" s="3" t="s">
        <v>5362</v>
      </c>
      <c r="D530" s="9">
        <v>3500</v>
      </c>
      <c r="E530" s="9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8275</v>
      </c>
      <c r="O530" s="7">
        <f t="shared" si="48"/>
        <v>137.65714285714284</v>
      </c>
      <c r="P530" s="5">
        <f t="shared" si="49"/>
        <v>34.170212765957444</v>
      </c>
      <c r="Q530" t="str">
        <f t="shared" si="50"/>
        <v>music</v>
      </c>
      <c r="R530" t="str">
        <f t="shared" si="51"/>
        <v>rock</v>
      </c>
      <c r="S530" s="13">
        <f t="shared" si="52"/>
        <v>41543.988067129627</v>
      </c>
      <c r="T530" s="13">
        <f t="shared" si="53"/>
        <v>41571.988067129627</v>
      </c>
    </row>
    <row r="531" spans="1:20" ht="48" x14ac:dyDescent="0.2">
      <c r="A531">
        <v>1253</v>
      </c>
      <c r="B531" s="3" t="s">
        <v>1254</v>
      </c>
      <c r="C531" s="3" t="s">
        <v>5363</v>
      </c>
      <c r="D531" s="9">
        <v>10</v>
      </c>
      <c r="E531" s="9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8275</v>
      </c>
      <c r="O531" s="7">
        <f t="shared" si="48"/>
        <v>303833.2</v>
      </c>
      <c r="P531" s="5">
        <f t="shared" si="49"/>
        <v>42.73322081575246</v>
      </c>
      <c r="Q531" t="str">
        <f t="shared" si="50"/>
        <v>music</v>
      </c>
      <c r="R531" t="str">
        <f t="shared" si="51"/>
        <v>rock</v>
      </c>
      <c r="S531" s="13">
        <f t="shared" si="52"/>
        <v>41855.783645833333</v>
      </c>
      <c r="T531" s="13">
        <f t="shared" si="53"/>
        <v>41885.783645833333</v>
      </c>
    </row>
    <row r="532" spans="1:20" ht="48" x14ac:dyDescent="0.2">
      <c r="A532">
        <v>1254</v>
      </c>
      <c r="B532" s="3" t="s">
        <v>1255</v>
      </c>
      <c r="C532" s="3" t="s">
        <v>5364</v>
      </c>
      <c r="D532" s="9">
        <v>6700</v>
      </c>
      <c r="E532" s="9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8275</v>
      </c>
      <c r="O532" s="7">
        <f t="shared" si="48"/>
        <v>198.85074626865671</v>
      </c>
      <c r="P532" s="5">
        <f t="shared" si="49"/>
        <v>94.489361702127653</v>
      </c>
      <c r="Q532" t="str">
        <f t="shared" si="50"/>
        <v>music</v>
      </c>
      <c r="R532" t="str">
        <f t="shared" si="51"/>
        <v>rock</v>
      </c>
      <c r="S532" s="13">
        <f t="shared" si="52"/>
        <v>40487.621365740742</v>
      </c>
      <c r="T532" s="13">
        <f t="shared" si="53"/>
        <v>40544.207638888889</v>
      </c>
    </row>
    <row r="533" spans="1:20" ht="48" x14ac:dyDescent="0.2">
      <c r="A533">
        <v>1255</v>
      </c>
      <c r="B533" s="3" t="s">
        <v>1256</v>
      </c>
      <c r="C533" s="3" t="s">
        <v>5365</v>
      </c>
      <c r="D533" s="9">
        <v>3000</v>
      </c>
      <c r="E533" s="9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8275</v>
      </c>
      <c r="O533" s="7">
        <f t="shared" si="48"/>
        <v>202.36666666666667</v>
      </c>
      <c r="P533" s="5">
        <f t="shared" si="49"/>
        <v>55.697247706422019</v>
      </c>
      <c r="Q533" t="str">
        <f t="shared" si="50"/>
        <v>music</v>
      </c>
      <c r="R533" t="str">
        <f t="shared" si="51"/>
        <v>rock</v>
      </c>
      <c r="S533" s="13">
        <f t="shared" si="52"/>
        <v>41579.845509259263</v>
      </c>
      <c r="T533" s="13">
        <f t="shared" si="53"/>
        <v>41609.887175925927</v>
      </c>
    </row>
    <row r="534" spans="1:20" ht="48" x14ac:dyDescent="0.2">
      <c r="A534">
        <v>1256</v>
      </c>
      <c r="B534" s="3" t="s">
        <v>1257</v>
      </c>
      <c r="C534" s="3" t="s">
        <v>5366</v>
      </c>
      <c r="D534" s="9">
        <v>30000</v>
      </c>
      <c r="E534" s="9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8275</v>
      </c>
      <c r="O534" s="7">
        <f t="shared" si="48"/>
        <v>117.96376666666666</v>
      </c>
      <c r="P534" s="5">
        <f t="shared" si="49"/>
        <v>98.030831024930734</v>
      </c>
      <c r="Q534" t="str">
        <f t="shared" si="50"/>
        <v>music</v>
      </c>
      <c r="R534" t="str">
        <f t="shared" si="51"/>
        <v>rock</v>
      </c>
      <c r="S534" s="13">
        <f t="shared" si="52"/>
        <v>40921.919340277782</v>
      </c>
      <c r="T534" s="13">
        <f t="shared" si="53"/>
        <v>40951.919340277782</v>
      </c>
    </row>
    <row r="535" spans="1:20" ht="48" x14ac:dyDescent="0.2">
      <c r="A535">
        <v>1257</v>
      </c>
      <c r="B535" s="3" t="s">
        <v>1258</v>
      </c>
      <c r="C535" s="3" t="s">
        <v>5367</v>
      </c>
      <c r="D535" s="9">
        <v>5500</v>
      </c>
      <c r="E535" s="9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8275</v>
      </c>
      <c r="O535" s="7">
        <f t="shared" si="48"/>
        <v>294.72727272727275</v>
      </c>
      <c r="P535" s="5">
        <f t="shared" si="49"/>
        <v>92.102272727272734</v>
      </c>
      <c r="Q535" t="str">
        <f t="shared" si="50"/>
        <v>music</v>
      </c>
      <c r="R535" t="str">
        <f t="shared" si="51"/>
        <v>rock</v>
      </c>
      <c r="S535" s="13">
        <f t="shared" si="52"/>
        <v>40587.085532407407</v>
      </c>
      <c r="T535" s="13">
        <f t="shared" si="53"/>
        <v>40636.043865740743</v>
      </c>
    </row>
    <row r="536" spans="1:20" ht="48" x14ac:dyDescent="0.2">
      <c r="A536">
        <v>1258</v>
      </c>
      <c r="B536" s="3" t="s">
        <v>1259</v>
      </c>
      <c r="C536" s="3" t="s">
        <v>5368</v>
      </c>
      <c r="D536" s="9">
        <v>12000</v>
      </c>
      <c r="E536" s="9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8275</v>
      </c>
      <c r="O536" s="7">
        <f t="shared" si="48"/>
        <v>213.14633333333336</v>
      </c>
      <c r="P536" s="5">
        <f t="shared" si="49"/>
        <v>38.175462686567165</v>
      </c>
      <c r="Q536" t="str">
        <f t="shared" si="50"/>
        <v>music</v>
      </c>
      <c r="R536" t="str">
        <f t="shared" si="51"/>
        <v>rock</v>
      </c>
      <c r="S536" s="13">
        <f t="shared" si="52"/>
        <v>41487.611250000002</v>
      </c>
      <c r="T536" s="13">
        <f t="shared" si="53"/>
        <v>41517.611250000002</v>
      </c>
    </row>
    <row r="537" spans="1:20" ht="32" x14ac:dyDescent="0.2">
      <c r="A537">
        <v>1259</v>
      </c>
      <c r="B537" s="3" t="s">
        <v>1260</v>
      </c>
      <c r="C537" s="3" t="s">
        <v>5369</v>
      </c>
      <c r="D537" s="9">
        <v>2500</v>
      </c>
      <c r="E537" s="9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8275</v>
      </c>
      <c r="O537" s="7">
        <f t="shared" si="48"/>
        <v>104.24</v>
      </c>
      <c r="P537" s="5">
        <f t="shared" si="49"/>
        <v>27.145833333333332</v>
      </c>
      <c r="Q537" t="str">
        <f t="shared" si="50"/>
        <v>music</v>
      </c>
      <c r="R537" t="str">
        <f t="shared" si="51"/>
        <v>rock</v>
      </c>
      <c r="S537" s="13">
        <f t="shared" si="52"/>
        <v>41766.970648148148</v>
      </c>
      <c r="T537" s="13">
        <f t="shared" si="53"/>
        <v>41799.165972222225</v>
      </c>
    </row>
    <row r="538" spans="1:20" ht="48" x14ac:dyDescent="0.2">
      <c r="A538">
        <v>1260</v>
      </c>
      <c r="B538" s="3" t="s">
        <v>1261</v>
      </c>
      <c r="C538" s="3" t="s">
        <v>5370</v>
      </c>
      <c r="D538" s="9">
        <v>3300</v>
      </c>
      <c r="E538" s="9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8275</v>
      </c>
      <c r="O538" s="7">
        <f t="shared" si="48"/>
        <v>113.66666666666667</v>
      </c>
      <c r="P538" s="5">
        <f t="shared" si="49"/>
        <v>50.689189189189186</v>
      </c>
      <c r="Q538" t="str">
        <f t="shared" si="50"/>
        <v>music</v>
      </c>
      <c r="R538" t="str">
        <f t="shared" si="51"/>
        <v>rock</v>
      </c>
      <c r="S538" s="13">
        <f t="shared" si="52"/>
        <v>41666.842824074076</v>
      </c>
      <c r="T538" s="13">
        <f t="shared" si="53"/>
        <v>41696.842824074076</v>
      </c>
    </row>
    <row r="539" spans="1:20" ht="32" x14ac:dyDescent="0.2">
      <c r="A539">
        <v>1261</v>
      </c>
      <c r="B539" s="3" t="s">
        <v>1262</v>
      </c>
      <c r="C539" s="3" t="s">
        <v>5371</v>
      </c>
      <c r="D539" s="9">
        <v>2000</v>
      </c>
      <c r="E539" s="9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8275</v>
      </c>
      <c r="O539" s="7">
        <f t="shared" si="48"/>
        <v>101.25</v>
      </c>
      <c r="P539" s="5">
        <f t="shared" si="49"/>
        <v>38.942307692307693</v>
      </c>
      <c r="Q539" t="str">
        <f t="shared" si="50"/>
        <v>music</v>
      </c>
      <c r="R539" t="str">
        <f t="shared" si="51"/>
        <v>rock</v>
      </c>
      <c r="S539" s="13">
        <f t="shared" si="52"/>
        <v>41638.342905092592</v>
      </c>
      <c r="T539" s="13">
        <f t="shared" si="53"/>
        <v>41668.342905092592</v>
      </c>
    </row>
    <row r="540" spans="1:20" ht="48" x14ac:dyDescent="0.2">
      <c r="A540">
        <v>1262</v>
      </c>
      <c r="B540" s="3" t="s">
        <v>1263</v>
      </c>
      <c r="C540" s="3" t="s">
        <v>5372</v>
      </c>
      <c r="D540" s="9">
        <v>6500</v>
      </c>
      <c r="E540" s="9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8275</v>
      </c>
      <c r="O540" s="7">
        <f t="shared" si="48"/>
        <v>125.41538461538462</v>
      </c>
      <c r="P540" s="5">
        <f t="shared" si="49"/>
        <v>77.638095238095232</v>
      </c>
      <c r="Q540" t="str">
        <f t="shared" si="50"/>
        <v>music</v>
      </c>
      <c r="R540" t="str">
        <f t="shared" si="51"/>
        <v>rock</v>
      </c>
      <c r="S540" s="13">
        <f t="shared" si="52"/>
        <v>41656.762638888889</v>
      </c>
      <c r="T540" s="13">
        <f t="shared" si="53"/>
        <v>41686.762638888889</v>
      </c>
    </row>
    <row r="541" spans="1:20" ht="32" x14ac:dyDescent="0.2">
      <c r="A541">
        <v>1263</v>
      </c>
      <c r="B541" s="3" t="s">
        <v>1264</v>
      </c>
      <c r="C541" s="3" t="s">
        <v>5373</v>
      </c>
      <c r="D541" s="9">
        <v>1500</v>
      </c>
      <c r="E541" s="9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8275</v>
      </c>
      <c r="O541" s="7">
        <f t="shared" si="48"/>
        <v>119</v>
      </c>
      <c r="P541" s="5">
        <f t="shared" si="49"/>
        <v>43.536585365853661</v>
      </c>
      <c r="Q541" t="str">
        <f t="shared" si="50"/>
        <v>music</v>
      </c>
      <c r="R541" t="str">
        <f t="shared" si="51"/>
        <v>rock</v>
      </c>
      <c r="S541" s="13">
        <f t="shared" si="52"/>
        <v>41692.084143518521</v>
      </c>
      <c r="T541" s="13">
        <f t="shared" si="53"/>
        <v>41727.041666666664</v>
      </c>
    </row>
    <row r="542" spans="1:20" ht="48" x14ac:dyDescent="0.2">
      <c r="A542">
        <v>1264</v>
      </c>
      <c r="B542" s="3" t="s">
        <v>1265</v>
      </c>
      <c r="C542" s="3" t="s">
        <v>5374</v>
      </c>
      <c r="D542" s="9">
        <v>650</v>
      </c>
      <c r="E542" s="9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8275</v>
      </c>
      <c r="O542" s="7">
        <f t="shared" si="48"/>
        <v>166.46153846153845</v>
      </c>
      <c r="P542" s="5">
        <f t="shared" si="49"/>
        <v>31.823529411764707</v>
      </c>
      <c r="Q542" t="str">
        <f t="shared" si="50"/>
        <v>music</v>
      </c>
      <c r="R542" t="str">
        <f t="shared" si="51"/>
        <v>rock</v>
      </c>
      <c r="S542" s="13">
        <f t="shared" si="52"/>
        <v>41547.662997685184</v>
      </c>
      <c r="T542" s="13">
        <f t="shared" si="53"/>
        <v>41576.662997685184</v>
      </c>
    </row>
    <row r="543" spans="1:20" ht="64" x14ac:dyDescent="0.2">
      <c r="A543">
        <v>1265</v>
      </c>
      <c r="B543" s="3" t="s">
        <v>1266</v>
      </c>
      <c r="C543" s="3" t="s">
        <v>5375</v>
      </c>
      <c r="D543" s="9">
        <v>3500</v>
      </c>
      <c r="E543" s="9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8275</v>
      </c>
      <c r="O543" s="7">
        <f t="shared" si="48"/>
        <v>119.14771428571429</v>
      </c>
      <c r="P543" s="5">
        <f t="shared" si="49"/>
        <v>63.184393939393942</v>
      </c>
      <c r="Q543" t="str">
        <f t="shared" si="50"/>
        <v>music</v>
      </c>
      <c r="R543" t="str">
        <f t="shared" si="51"/>
        <v>rock</v>
      </c>
      <c r="S543" s="13">
        <f t="shared" si="52"/>
        <v>40465.655266203699</v>
      </c>
      <c r="T543" s="13">
        <f t="shared" si="53"/>
        <v>40512.655266203699</v>
      </c>
    </row>
    <row r="544" spans="1:20" ht="32" x14ac:dyDescent="0.2">
      <c r="A544">
        <v>1266</v>
      </c>
      <c r="B544" s="3" t="s">
        <v>1267</v>
      </c>
      <c r="C544" s="3" t="s">
        <v>5376</v>
      </c>
      <c r="D544" s="9">
        <v>9500</v>
      </c>
      <c r="E544" s="9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8275</v>
      </c>
      <c r="O544" s="7">
        <f t="shared" si="48"/>
        <v>100.47368421052632</v>
      </c>
      <c r="P544" s="5">
        <f t="shared" si="49"/>
        <v>190.9</v>
      </c>
      <c r="Q544" t="str">
        <f t="shared" si="50"/>
        <v>music</v>
      </c>
      <c r="R544" t="str">
        <f t="shared" si="51"/>
        <v>rock</v>
      </c>
      <c r="S544" s="13">
        <f t="shared" si="52"/>
        <v>41620.87667824074</v>
      </c>
      <c r="T544" s="13">
        <f t="shared" si="53"/>
        <v>41650.87667824074</v>
      </c>
    </row>
    <row r="545" spans="1:20" ht="48" x14ac:dyDescent="0.2">
      <c r="A545">
        <v>1267</v>
      </c>
      <c r="B545" s="3" t="s">
        <v>1268</v>
      </c>
      <c r="C545" s="3" t="s">
        <v>5377</v>
      </c>
      <c r="D545" s="9">
        <v>22000</v>
      </c>
      <c r="E545" s="9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8275</v>
      </c>
      <c r="O545" s="7">
        <f t="shared" si="48"/>
        <v>101.8</v>
      </c>
      <c r="P545" s="5">
        <f t="shared" si="49"/>
        <v>140.85534591194968</v>
      </c>
      <c r="Q545" t="str">
        <f t="shared" si="50"/>
        <v>music</v>
      </c>
      <c r="R545" t="str">
        <f t="shared" si="51"/>
        <v>rock</v>
      </c>
      <c r="S545" s="13">
        <f t="shared" si="52"/>
        <v>41449.585162037038</v>
      </c>
      <c r="T545" s="13">
        <f t="shared" si="53"/>
        <v>41479.585162037038</v>
      </c>
    </row>
    <row r="546" spans="1:20" ht="32" x14ac:dyDescent="0.2">
      <c r="A546">
        <v>1268</v>
      </c>
      <c r="B546" s="3" t="s">
        <v>1269</v>
      </c>
      <c r="C546" s="3" t="s">
        <v>5378</v>
      </c>
      <c r="D546" s="9">
        <v>12000</v>
      </c>
      <c r="E546" s="9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8275</v>
      </c>
      <c r="O546" s="7">
        <f t="shared" si="48"/>
        <v>116.66666666666667</v>
      </c>
      <c r="P546" s="5">
        <f t="shared" si="49"/>
        <v>76.92307692307692</v>
      </c>
      <c r="Q546" t="str">
        <f t="shared" si="50"/>
        <v>music</v>
      </c>
      <c r="R546" t="str">
        <f t="shared" si="51"/>
        <v>rock</v>
      </c>
      <c r="S546" s="13">
        <f t="shared" si="52"/>
        <v>41507.845451388886</v>
      </c>
      <c r="T546" s="13">
        <f t="shared" si="53"/>
        <v>41537.845451388886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 s="9">
        <v>18800</v>
      </c>
      <c r="E547" s="9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8275</v>
      </c>
      <c r="O547" s="7">
        <f t="shared" si="48"/>
        <v>108.64893617021276</v>
      </c>
      <c r="P547" s="5">
        <f t="shared" si="49"/>
        <v>99.15533980582525</v>
      </c>
      <c r="Q547" t="str">
        <f t="shared" si="50"/>
        <v>music</v>
      </c>
      <c r="R547" t="str">
        <f t="shared" si="51"/>
        <v>rock</v>
      </c>
      <c r="S547" s="13">
        <f t="shared" si="52"/>
        <v>42445.823055555549</v>
      </c>
      <c r="T547" s="13">
        <f t="shared" si="53"/>
        <v>42476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 s="9">
        <v>10000</v>
      </c>
      <c r="E548" s="9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8275</v>
      </c>
      <c r="O548" s="7">
        <f t="shared" si="48"/>
        <v>114.72</v>
      </c>
      <c r="P548" s="5">
        <f t="shared" si="49"/>
        <v>67.881656804733723</v>
      </c>
      <c r="Q548" t="str">
        <f t="shared" si="50"/>
        <v>music</v>
      </c>
      <c r="R548" t="str">
        <f t="shared" si="51"/>
        <v>rock</v>
      </c>
      <c r="S548" s="13">
        <f t="shared" si="52"/>
        <v>40933.856967592597</v>
      </c>
      <c r="T548" s="13">
        <f t="shared" si="53"/>
        <v>40993.815300925926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 s="9">
        <v>7500</v>
      </c>
      <c r="E549" s="9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8275</v>
      </c>
      <c r="O549" s="7">
        <f t="shared" si="48"/>
        <v>101.8</v>
      </c>
      <c r="P549" s="5">
        <f t="shared" si="49"/>
        <v>246.29032258064515</v>
      </c>
      <c r="Q549" t="str">
        <f t="shared" si="50"/>
        <v>music</v>
      </c>
      <c r="R549" t="str">
        <f t="shared" si="51"/>
        <v>rock</v>
      </c>
      <c r="S549" s="13">
        <f t="shared" si="52"/>
        <v>41561.683553240742</v>
      </c>
      <c r="T549" s="13">
        <f t="shared" si="53"/>
        <v>41591.725219907406</v>
      </c>
    </row>
    <row r="550" spans="1:20" ht="48" x14ac:dyDescent="0.2">
      <c r="A550">
        <v>1272</v>
      </c>
      <c r="B550" s="3" t="s">
        <v>1273</v>
      </c>
      <c r="C550" s="3" t="s">
        <v>5382</v>
      </c>
      <c r="D550" s="9">
        <v>5000</v>
      </c>
      <c r="E550" s="9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8275</v>
      </c>
      <c r="O550" s="7">
        <f t="shared" si="48"/>
        <v>106</v>
      </c>
      <c r="P550" s="5">
        <f t="shared" si="49"/>
        <v>189.28571428571428</v>
      </c>
      <c r="Q550" t="str">
        <f t="shared" si="50"/>
        <v>music</v>
      </c>
      <c r="R550" t="str">
        <f t="shared" si="51"/>
        <v>rock</v>
      </c>
      <c r="S550" s="13">
        <f t="shared" si="52"/>
        <v>40274.745127314818</v>
      </c>
      <c r="T550" s="13">
        <f t="shared" si="53"/>
        <v>40344.166666666664</v>
      </c>
    </row>
    <row r="551" spans="1:20" ht="32" x14ac:dyDescent="0.2">
      <c r="A551">
        <v>1273</v>
      </c>
      <c r="B551" s="3" t="s">
        <v>1274</v>
      </c>
      <c r="C551" s="3" t="s">
        <v>5383</v>
      </c>
      <c r="D551" s="9">
        <v>4000</v>
      </c>
      <c r="E551" s="9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8275</v>
      </c>
      <c r="O551" s="7">
        <f t="shared" si="48"/>
        <v>103.49999999999999</v>
      </c>
      <c r="P551" s="5">
        <f t="shared" si="49"/>
        <v>76.666666666666671</v>
      </c>
      <c r="Q551" t="str">
        <f t="shared" si="50"/>
        <v>music</v>
      </c>
      <c r="R551" t="str">
        <f t="shared" si="51"/>
        <v>rock</v>
      </c>
      <c r="S551" s="13">
        <f t="shared" si="52"/>
        <v>41852.730219907404</v>
      </c>
      <c r="T551" s="13">
        <f t="shared" si="53"/>
        <v>41882.730219907404</v>
      </c>
    </row>
    <row r="552" spans="1:20" ht="48" x14ac:dyDescent="0.2">
      <c r="A552">
        <v>1274</v>
      </c>
      <c r="B552" s="3" t="s">
        <v>1275</v>
      </c>
      <c r="C552" s="3" t="s">
        <v>5384</v>
      </c>
      <c r="D552" s="9">
        <v>25000</v>
      </c>
      <c r="E552" s="9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8275</v>
      </c>
      <c r="O552" s="7">
        <f t="shared" si="48"/>
        <v>154.97535999999999</v>
      </c>
      <c r="P552" s="5">
        <f t="shared" si="49"/>
        <v>82.963254817987149</v>
      </c>
      <c r="Q552" t="str">
        <f t="shared" si="50"/>
        <v>music</v>
      </c>
      <c r="R552" t="str">
        <f t="shared" si="51"/>
        <v>rock</v>
      </c>
      <c r="S552" s="13">
        <f t="shared" si="52"/>
        <v>41116.690104166664</v>
      </c>
      <c r="T552" s="13">
        <f t="shared" si="53"/>
        <v>41151.690104166664</v>
      </c>
    </row>
    <row r="553" spans="1:20" ht="48" x14ac:dyDescent="0.2">
      <c r="A553">
        <v>1275</v>
      </c>
      <c r="B553" s="3" t="s">
        <v>1276</v>
      </c>
      <c r="C553" s="3" t="s">
        <v>5385</v>
      </c>
      <c r="D553" s="9">
        <v>15000</v>
      </c>
      <c r="E553" s="9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8275</v>
      </c>
      <c r="O553" s="7">
        <f t="shared" si="48"/>
        <v>162.14066666666668</v>
      </c>
      <c r="P553" s="5">
        <f t="shared" si="49"/>
        <v>62.522107969151669</v>
      </c>
      <c r="Q553" t="str">
        <f t="shared" si="50"/>
        <v>music</v>
      </c>
      <c r="R553" t="str">
        <f t="shared" si="51"/>
        <v>rock</v>
      </c>
      <c r="S553" s="13">
        <f t="shared" si="52"/>
        <v>41458.867905092593</v>
      </c>
      <c r="T553" s="13">
        <f t="shared" si="53"/>
        <v>41493.867905092593</v>
      </c>
    </row>
    <row r="554" spans="1:20" ht="32" x14ac:dyDescent="0.2">
      <c r="A554">
        <v>1276</v>
      </c>
      <c r="B554" s="3" t="s">
        <v>1277</v>
      </c>
      <c r="C554" s="3" t="s">
        <v>5386</v>
      </c>
      <c r="D554" s="9">
        <v>3000</v>
      </c>
      <c r="E554" s="9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8275</v>
      </c>
      <c r="O554" s="7">
        <f t="shared" si="48"/>
        <v>104.42100000000001</v>
      </c>
      <c r="P554" s="5">
        <f t="shared" si="49"/>
        <v>46.06808823529412</v>
      </c>
      <c r="Q554" t="str">
        <f t="shared" si="50"/>
        <v>music</v>
      </c>
      <c r="R554" t="str">
        <f t="shared" si="51"/>
        <v>rock</v>
      </c>
      <c r="S554" s="13">
        <f t="shared" si="52"/>
        <v>40007.704247685186</v>
      </c>
      <c r="T554" s="13">
        <f t="shared" si="53"/>
        <v>40057.166666666664</v>
      </c>
    </row>
    <row r="555" spans="1:20" ht="48" x14ac:dyDescent="0.2">
      <c r="A555">
        <v>1277</v>
      </c>
      <c r="B555" s="3" t="s">
        <v>1278</v>
      </c>
      <c r="C555" s="3" t="s">
        <v>5387</v>
      </c>
      <c r="D555" s="9">
        <v>15000</v>
      </c>
      <c r="E555" s="9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8275</v>
      </c>
      <c r="O555" s="7">
        <f t="shared" si="48"/>
        <v>106.12433333333333</v>
      </c>
      <c r="P555" s="5">
        <f t="shared" si="49"/>
        <v>38.543946731234868</v>
      </c>
      <c r="Q555" t="str">
        <f t="shared" si="50"/>
        <v>music</v>
      </c>
      <c r="R555" t="str">
        <f t="shared" si="51"/>
        <v>rock</v>
      </c>
      <c r="S555" s="13">
        <f t="shared" si="52"/>
        <v>41121.561886574076</v>
      </c>
      <c r="T555" s="13">
        <f t="shared" si="53"/>
        <v>41156.561886574076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 s="9">
        <v>6500</v>
      </c>
      <c r="E556" s="9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8275</v>
      </c>
      <c r="O556" s="7">
        <f t="shared" si="48"/>
        <v>154.93846153846152</v>
      </c>
      <c r="P556" s="5">
        <f t="shared" si="49"/>
        <v>53.005263157894738</v>
      </c>
      <c r="Q556" t="str">
        <f t="shared" si="50"/>
        <v>music</v>
      </c>
      <c r="R556" t="str">
        <f t="shared" si="51"/>
        <v>rock</v>
      </c>
      <c r="S556" s="13">
        <f t="shared" si="52"/>
        <v>41786.555162037039</v>
      </c>
      <c r="T556" s="13">
        <f t="shared" si="53"/>
        <v>41815.083333333336</v>
      </c>
    </row>
    <row r="557" spans="1:20" ht="48" x14ac:dyDescent="0.2">
      <c r="A557">
        <v>1279</v>
      </c>
      <c r="B557" s="3" t="s">
        <v>1280</v>
      </c>
      <c r="C557" s="3" t="s">
        <v>5389</v>
      </c>
      <c r="D557" s="9">
        <v>12516</v>
      </c>
      <c r="E557" s="9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8275</v>
      </c>
      <c r="O557" s="7">
        <f t="shared" si="48"/>
        <v>110.77157238734421</v>
      </c>
      <c r="P557" s="5">
        <f t="shared" si="49"/>
        <v>73.355396825396824</v>
      </c>
      <c r="Q557" t="str">
        <f t="shared" si="50"/>
        <v>music</v>
      </c>
      <c r="R557" t="str">
        <f t="shared" si="51"/>
        <v>rock</v>
      </c>
      <c r="S557" s="13">
        <f t="shared" si="52"/>
        <v>41682.099189814813</v>
      </c>
      <c r="T557" s="13">
        <f t="shared" si="53"/>
        <v>41722.057523148149</v>
      </c>
    </row>
    <row r="558" spans="1:20" ht="48" x14ac:dyDescent="0.2">
      <c r="A558">
        <v>1280</v>
      </c>
      <c r="B558" s="3" t="s">
        <v>1281</v>
      </c>
      <c r="C558" s="3" t="s">
        <v>5390</v>
      </c>
      <c r="D558" s="9">
        <v>15000</v>
      </c>
      <c r="E558" s="9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8275</v>
      </c>
      <c r="O558" s="7">
        <f t="shared" si="48"/>
        <v>110.91186666666665</v>
      </c>
      <c r="P558" s="5">
        <f t="shared" si="49"/>
        <v>127.97523076923076</v>
      </c>
      <c r="Q558" t="str">
        <f t="shared" si="50"/>
        <v>music</v>
      </c>
      <c r="R558" t="str">
        <f t="shared" si="51"/>
        <v>rock</v>
      </c>
      <c r="S558" s="13">
        <f t="shared" si="52"/>
        <v>40513.757569444446</v>
      </c>
      <c r="T558" s="13">
        <f t="shared" si="53"/>
        <v>40603.757569444446</v>
      </c>
    </row>
    <row r="559" spans="1:20" ht="48" x14ac:dyDescent="0.2">
      <c r="A559">
        <v>1281</v>
      </c>
      <c r="B559" s="3" t="s">
        <v>1282</v>
      </c>
      <c r="C559" s="3" t="s">
        <v>5391</v>
      </c>
      <c r="D559" s="9">
        <v>7000</v>
      </c>
      <c r="E559" s="9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8275</v>
      </c>
      <c r="O559" s="7">
        <f t="shared" si="48"/>
        <v>110.71428571428572</v>
      </c>
      <c r="P559" s="5">
        <f t="shared" si="49"/>
        <v>104.72972972972973</v>
      </c>
      <c r="Q559" t="str">
        <f t="shared" si="50"/>
        <v>music</v>
      </c>
      <c r="R559" t="str">
        <f t="shared" si="51"/>
        <v>rock</v>
      </c>
      <c r="S559" s="13">
        <f t="shared" si="52"/>
        <v>41463.743472222224</v>
      </c>
      <c r="T559" s="13">
        <f t="shared" si="53"/>
        <v>41483.743472222224</v>
      </c>
    </row>
    <row r="560" spans="1:20" ht="48" x14ac:dyDescent="0.2">
      <c r="A560">
        <v>1282</v>
      </c>
      <c r="B560" s="3" t="s">
        <v>1283</v>
      </c>
      <c r="C560" s="3" t="s">
        <v>5392</v>
      </c>
      <c r="D560" s="9">
        <v>15000</v>
      </c>
      <c r="E560" s="9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8275</v>
      </c>
      <c r="O560" s="7">
        <f t="shared" si="48"/>
        <v>123.61333333333333</v>
      </c>
      <c r="P560" s="5">
        <f t="shared" si="49"/>
        <v>67.671532846715323</v>
      </c>
      <c r="Q560" t="str">
        <f t="shared" si="50"/>
        <v>music</v>
      </c>
      <c r="R560" t="str">
        <f t="shared" si="51"/>
        <v>rock</v>
      </c>
      <c r="S560" s="13">
        <f t="shared" si="52"/>
        <v>41586.475173611114</v>
      </c>
      <c r="T560" s="13">
        <f t="shared" si="53"/>
        <v>41617.207638888889</v>
      </c>
    </row>
    <row r="561" spans="1:20" ht="48" x14ac:dyDescent="0.2">
      <c r="A561">
        <v>1283</v>
      </c>
      <c r="B561" s="3" t="s">
        <v>1284</v>
      </c>
      <c r="C561" s="3" t="s">
        <v>5393</v>
      </c>
      <c r="D561" s="9">
        <v>1000</v>
      </c>
      <c r="E561" s="9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8275</v>
      </c>
      <c r="O561" s="7">
        <f t="shared" si="48"/>
        <v>211.05</v>
      </c>
      <c r="P561" s="5">
        <f t="shared" si="49"/>
        <v>95.931818181818187</v>
      </c>
      <c r="Q561" t="str">
        <f t="shared" si="50"/>
        <v>music</v>
      </c>
      <c r="R561" t="str">
        <f t="shared" si="51"/>
        <v>rock</v>
      </c>
      <c r="S561" s="13">
        <f t="shared" si="52"/>
        <v>41320.717465277776</v>
      </c>
      <c r="T561" s="13">
        <f t="shared" si="53"/>
        <v>41344.166666666664</v>
      </c>
    </row>
    <row r="562" spans="1:20" ht="48" x14ac:dyDescent="0.2">
      <c r="A562">
        <v>1284</v>
      </c>
      <c r="B562" s="3" t="s">
        <v>1285</v>
      </c>
      <c r="C562" s="3" t="s">
        <v>5394</v>
      </c>
      <c r="D562" s="9">
        <v>2000</v>
      </c>
      <c r="E562" s="9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8270</v>
      </c>
      <c r="O562" s="7">
        <f t="shared" si="48"/>
        <v>101</v>
      </c>
      <c r="P562" s="5">
        <f t="shared" si="49"/>
        <v>65.161290322580641</v>
      </c>
      <c r="Q562" t="str">
        <f t="shared" si="50"/>
        <v>theater</v>
      </c>
      <c r="R562" t="str">
        <f t="shared" si="51"/>
        <v>plays</v>
      </c>
      <c r="S562" s="13">
        <f t="shared" si="52"/>
        <v>42712.23474537037</v>
      </c>
      <c r="T562" s="13">
        <f t="shared" si="53"/>
        <v>42735.707638888889</v>
      </c>
    </row>
    <row r="563" spans="1:20" ht="48" x14ac:dyDescent="0.2">
      <c r="A563">
        <v>1285</v>
      </c>
      <c r="B563" s="3" t="s">
        <v>1286</v>
      </c>
      <c r="C563" s="3" t="s">
        <v>5395</v>
      </c>
      <c r="D563" s="9">
        <v>2000</v>
      </c>
      <c r="E563" s="9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8270</v>
      </c>
      <c r="O563" s="7">
        <f t="shared" si="48"/>
        <v>101.64999999999999</v>
      </c>
      <c r="P563" s="5">
        <f t="shared" si="49"/>
        <v>32.269841269841272</v>
      </c>
      <c r="Q563" t="str">
        <f t="shared" si="50"/>
        <v>theater</v>
      </c>
      <c r="R563" t="str">
        <f t="shared" si="51"/>
        <v>plays</v>
      </c>
      <c r="S563" s="13">
        <f t="shared" si="52"/>
        <v>42160.583043981482</v>
      </c>
      <c r="T563" s="13">
        <f t="shared" si="53"/>
        <v>42175.583043981482</v>
      </c>
    </row>
    <row r="564" spans="1:20" ht="48" x14ac:dyDescent="0.2">
      <c r="A564">
        <v>1286</v>
      </c>
      <c r="B564" s="3" t="s">
        <v>1287</v>
      </c>
      <c r="C564" s="3" t="s">
        <v>5396</v>
      </c>
      <c r="D564" s="9">
        <v>1500</v>
      </c>
      <c r="E564" s="9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8270</v>
      </c>
      <c r="O564" s="7">
        <f t="shared" si="48"/>
        <v>108.33333333333333</v>
      </c>
      <c r="P564" s="5">
        <f t="shared" si="49"/>
        <v>81.25</v>
      </c>
      <c r="Q564" t="str">
        <f t="shared" si="50"/>
        <v>theater</v>
      </c>
      <c r="R564" t="str">
        <f t="shared" si="51"/>
        <v>plays</v>
      </c>
      <c r="S564" s="13">
        <f t="shared" si="52"/>
        <v>42039.384571759263</v>
      </c>
      <c r="T564" s="13">
        <f t="shared" si="53"/>
        <v>42052.583333333328</v>
      </c>
    </row>
    <row r="565" spans="1:20" ht="64" x14ac:dyDescent="0.2">
      <c r="A565">
        <v>1287</v>
      </c>
      <c r="B565" s="3" t="s">
        <v>1288</v>
      </c>
      <c r="C565" s="3" t="s">
        <v>5397</v>
      </c>
      <c r="D565" s="9">
        <v>250</v>
      </c>
      <c r="E565" s="9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8270</v>
      </c>
      <c r="O565" s="7">
        <f t="shared" si="48"/>
        <v>242</v>
      </c>
      <c r="P565" s="5">
        <f t="shared" si="49"/>
        <v>24.2</v>
      </c>
      <c r="Q565" t="str">
        <f t="shared" si="50"/>
        <v>theater</v>
      </c>
      <c r="R565" t="str">
        <f t="shared" si="51"/>
        <v>plays</v>
      </c>
      <c r="S565" s="13">
        <f t="shared" si="52"/>
        <v>42107.621018518519</v>
      </c>
      <c r="T565" s="13">
        <f t="shared" si="53"/>
        <v>42167.621018518519</v>
      </c>
    </row>
    <row r="566" spans="1:20" ht="48" x14ac:dyDescent="0.2">
      <c r="A566">
        <v>1288</v>
      </c>
      <c r="B566" s="3" t="s">
        <v>1289</v>
      </c>
      <c r="C566" s="3" t="s">
        <v>5398</v>
      </c>
      <c r="D566" s="9">
        <v>4000</v>
      </c>
      <c r="E566" s="9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8270</v>
      </c>
      <c r="O566" s="7">
        <f t="shared" si="48"/>
        <v>100.44999999999999</v>
      </c>
      <c r="P566" s="5">
        <f t="shared" si="49"/>
        <v>65.868852459016395</v>
      </c>
      <c r="Q566" t="str">
        <f t="shared" si="50"/>
        <v>theater</v>
      </c>
      <c r="R566" t="str">
        <f t="shared" si="51"/>
        <v>plays</v>
      </c>
      <c r="S566" s="13">
        <f t="shared" si="52"/>
        <v>42561.154664351852</v>
      </c>
      <c r="T566" s="13">
        <f t="shared" si="53"/>
        <v>42592.166666666672</v>
      </c>
    </row>
    <row r="567" spans="1:20" ht="48" x14ac:dyDescent="0.2">
      <c r="A567">
        <v>1289</v>
      </c>
      <c r="B567" s="3" t="s">
        <v>1290</v>
      </c>
      <c r="C567" s="3" t="s">
        <v>5399</v>
      </c>
      <c r="D567" s="9">
        <v>1500</v>
      </c>
      <c r="E567" s="9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8270</v>
      </c>
      <c r="O567" s="7">
        <f t="shared" si="48"/>
        <v>125.06666666666666</v>
      </c>
      <c r="P567" s="5">
        <f t="shared" si="49"/>
        <v>36.07692307692308</v>
      </c>
      <c r="Q567" t="str">
        <f t="shared" si="50"/>
        <v>theater</v>
      </c>
      <c r="R567" t="str">
        <f t="shared" si="51"/>
        <v>plays</v>
      </c>
      <c r="S567" s="13">
        <f t="shared" si="52"/>
        <v>42709.134780092587</v>
      </c>
      <c r="T567" s="13">
        <f t="shared" si="53"/>
        <v>42739.134780092587</v>
      </c>
    </row>
    <row r="568" spans="1:20" ht="32" x14ac:dyDescent="0.2">
      <c r="A568">
        <v>1290</v>
      </c>
      <c r="B568" s="3" t="s">
        <v>1291</v>
      </c>
      <c r="C568" s="3" t="s">
        <v>5400</v>
      </c>
      <c r="D568" s="9">
        <v>3500</v>
      </c>
      <c r="E568" s="9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8270</v>
      </c>
      <c r="O568" s="7">
        <f t="shared" si="48"/>
        <v>108.57142857142857</v>
      </c>
      <c r="P568" s="5">
        <f t="shared" si="49"/>
        <v>44.186046511627907</v>
      </c>
      <c r="Q568" t="str">
        <f t="shared" si="50"/>
        <v>theater</v>
      </c>
      <c r="R568" t="str">
        <f t="shared" si="51"/>
        <v>plays</v>
      </c>
      <c r="S568" s="13">
        <f t="shared" si="52"/>
        <v>42086.614942129629</v>
      </c>
      <c r="T568" s="13">
        <f t="shared" si="53"/>
        <v>42117.290972222225</v>
      </c>
    </row>
    <row r="569" spans="1:20" ht="48" x14ac:dyDescent="0.2">
      <c r="A569">
        <v>1291</v>
      </c>
      <c r="B569" s="3" t="s">
        <v>1292</v>
      </c>
      <c r="C569" s="3" t="s">
        <v>5401</v>
      </c>
      <c r="D569" s="9">
        <v>3000</v>
      </c>
      <c r="E569" s="9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8270</v>
      </c>
      <c r="O569" s="7">
        <f t="shared" si="48"/>
        <v>145.70000000000002</v>
      </c>
      <c r="P569" s="5">
        <f t="shared" si="49"/>
        <v>104.07142857142857</v>
      </c>
      <c r="Q569" t="str">
        <f t="shared" si="50"/>
        <v>theater</v>
      </c>
      <c r="R569" t="str">
        <f t="shared" si="51"/>
        <v>plays</v>
      </c>
      <c r="S569" s="13">
        <f t="shared" si="52"/>
        <v>42064.652673611112</v>
      </c>
      <c r="T569" s="13">
        <f t="shared" si="53"/>
        <v>42101.291666666672</v>
      </c>
    </row>
    <row r="570" spans="1:20" ht="48" x14ac:dyDescent="0.2">
      <c r="A570">
        <v>1292</v>
      </c>
      <c r="B570" s="3" t="s">
        <v>1293</v>
      </c>
      <c r="C570" s="3" t="s">
        <v>5402</v>
      </c>
      <c r="D570" s="9">
        <v>1700</v>
      </c>
      <c r="E570" s="9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8270</v>
      </c>
      <c r="O570" s="7">
        <f t="shared" si="48"/>
        <v>110.00000000000001</v>
      </c>
      <c r="P570" s="5">
        <f t="shared" si="49"/>
        <v>35.96153846153846</v>
      </c>
      <c r="Q570" t="str">
        <f t="shared" si="50"/>
        <v>theater</v>
      </c>
      <c r="R570" t="str">
        <f t="shared" si="51"/>
        <v>plays</v>
      </c>
      <c r="S570" s="13">
        <f t="shared" si="52"/>
        <v>42256.764212962968</v>
      </c>
      <c r="T570" s="13">
        <f t="shared" si="53"/>
        <v>42283.957638888889</v>
      </c>
    </row>
    <row r="571" spans="1:20" ht="48" x14ac:dyDescent="0.2">
      <c r="A571">
        <v>1293</v>
      </c>
      <c r="B571" s="3" t="s">
        <v>1294</v>
      </c>
      <c r="C571" s="3" t="s">
        <v>5403</v>
      </c>
      <c r="D571" s="9">
        <v>15000</v>
      </c>
      <c r="E571" s="9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8270</v>
      </c>
      <c r="O571" s="7">
        <f t="shared" si="48"/>
        <v>102.23333333333333</v>
      </c>
      <c r="P571" s="5">
        <f t="shared" si="49"/>
        <v>127.79166666666667</v>
      </c>
      <c r="Q571" t="str">
        <f t="shared" si="50"/>
        <v>theater</v>
      </c>
      <c r="R571" t="str">
        <f t="shared" si="51"/>
        <v>plays</v>
      </c>
      <c r="S571" s="13">
        <f t="shared" si="52"/>
        <v>42292.701053240744</v>
      </c>
      <c r="T571" s="13">
        <f t="shared" si="53"/>
        <v>42322.742719907401</v>
      </c>
    </row>
    <row r="572" spans="1:20" ht="48" x14ac:dyDescent="0.2">
      <c r="A572">
        <v>1294</v>
      </c>
      <c r="B572" s="3" t="s">
        <v>1295</v>
      </c>
      <c r="C572" s="3" t="s">
        <v>5404</v>
      </c>
      <c r="D572" s="9">
        <v>500</v>
      </c>
      <c r="E572" s="9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8270</v>
      </c>
      <c r="O572" s="7">
        <f t="shared" si="48"/>
        <v>122</v>
      </c>
      <c r="P572" s="5">
        <f t="shared" si="49"/>
        <v>27.727272727272727</v>
      </c>
      <c r="Q572" t="str">
        <f t="shared" si="50"/>
        <v>theater</v>
      </c>
      <c r="R572" t="str">
        <f t="shared" si="51"/>
        <v>plays</v>
      </c>
      <c r="S572" s="13">
        <f t="shared" si="52"/>
        <v>42278.453668981485</v>
      </c>
      <c r="T572" s="13">
        <f t="shared" si="53"/>
        <v>42296.458333333328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 s="9">
        <v>2500</v>
      </c>
      <c r="E573" s="9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8270</v>
      </c>
      <c r="O573" s="7">
        <f t="shared" si="48"/>
        <v>101.96000000000001</v>
      </c>
      <c r="P573" s="5">
        <f t="shared" si="49"/>
        <v>39.828125</v>
      </c>
      <c r="Q573" t="str">
        <f t="shared" si="50"/>
        <v>theater</v>
      </c>
      <c r="R573" t="str">
        <f t="shared" si="51"/>
        <v>plays</v>
      </c>
      <c r="S573" s="13">
        <f t="shared" si="52"/>
        <v>42184.572881944448</v>
      </c>
      <c r="T573" s="13">
        <f t="shared" si="53"/>
        <v>42214.708333333328</v>
      </c>
    </row>
    <row r="574" spans="1:20" ht="48" x14ac:dyDescent="0.2">
      <c r="A574">
        <v>1296</v>
      </c>
      <c r="B574" s="3" t="s">
        <v>1297</v>
      </c>
      <c r="C574" s="3" t="s">
        <v>5406</v>
      </c>
      <c r="D574" s="9">
        <v>850</v>
      </c>
      <c r="E574" s="9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8270</v>
      </c>
      <c r="O574" s="7">
        <f t="shared" si="48"/>
        <v>141.1764705882353</v>
      </c>
      <c r="P574" s="5">
        <f t="shared" si="49"/>
        <v>52.173913043478258</v>
      </c>
      <c r="Q574" t="str">
        <f t="shared" si="50"/>
        <v>theater</v>
      </c>
      <c r="R574" t="str">
        <f t="shared" si="51"/>
        <v>plays</v>
      </c>
      <c r="S574" s="13">
        <f t="shared" si="52"/>
        <v>42423.050613425927</v>
      </c>
      <c r="T574" s="13">
        <f t="shared" si="53"/>
        <v>42443.008946759262</v>
      </c>
    </row>
    <row r="575" spans="1:20" ht="48" x14ac:dyDescent="0.2">
      <c r="A575">
        <v>1297</v>
      </c>
      <c r="B575" s="3" t="s">
        <v>1298</v>
      </c>
      <c r="C575" s="3" t="s">
        <v>5407</v>
      </c>
      <c r="D575" s="9">
        <v>20000</v>
      </c>
      <c r="E575" s="9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8270</v>
      </c>
      <c r="O575" s="7">
        <f t="shared" si="48"/>
        <v>109.52500000000001</v>
      </c>
      <c r="P575" s="5">
        <f t="shared" si="49"/>
        <v>92.037815126050418</v>
      </c>
      <c r="Q575" t="str">
        <f t="shared" si="50"/>
        <v>theater</v>
      </c>
      <c r="R575" t="str">
        <f t="shared" si="51"/>
        <v>plays</v>
      </c>
      <c r="S575" s="13">
        <f t="shared" si="52"/>
        <v>42461.747199074074</v>
      </c>
      <c r="T575" s="13">
        <f t="shared" si="53"/>
        <v>42491.747199074074</v>
      </c>
    </row>
    <row r="576" spans="1:20" ht="48" x14ac:dyDescent="0.2">
      <c r="A576">
        <v>1298</v>
      </c>
      <c r="B576" s="3" t="s">
        <v>1299</v>
      </c>
      <c r="C576" s="3" t="s">
        <v>5408</v>
      </c>
      <c r="D576" s="9">
        <v>2000</v>
      </c>
      <c r="E576" s="9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8270</v>
      </c>
      <c r="O576" s="7">
        <f t="shared" si="48"/>
        <v>104.65</v>
      </c>
      <c r="P576" s="5">
        <f t="shared" si="49"/>
        <v>63.424242424242422</v>
      </c>
      <c r="Q576" t="str">
        <f t="shared" si="50"/>
        <v>theater</v>
      </c>
      <c r="R576" t="str">
        <f t="shared" si="51"/>
        <v>plays</v>
      </c>
      <c r="S576" s="13">
        <f t="shared" si="52"/>
        <v>42458.680925925932</v>
      </c>
      <c r="T576" s="13">
        <f t="shared" si="53"/>
        <v>42488.680925925932</v>
      </c>
    </row>
    <row r="577" spans="1:20" ht="48" x14ac:dyDescent="0.2">
      <c r="A577">
        <v>1299</v>
      </c>
      <c r="B577" s="3" t="s">
        <v>1300</v>
      </c>
      <c r="C577" s="3" t="s">
        <v>5409</v>
      </c>
      <c r="D577" s="9">
        <v>3500</v>
      </c>
      <c r="E577" s="9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8270</v>
      </c>
      <c r="O577" s="7">
        <f t="shared" si="48"/>
        <v>124</v>
      </c>
      <c r="P577" s="5">
        <f t="shared" si="49"/>
        <v>135.625</v>
      </c>
      <c r="Q577" t="str">
        <f t="shared" si="50"/>
        <v>theater</v>
      </c>
      <c r="R577" t="str">
        <f t="shared" si="51"/>
        <v>plays</v>
      </c>
      <c r="S577" s="13">
        <f t="shared" si="52"/>
        <v>42169.814340277779</v>
      </c>
      <c r="T577" s="13">
        <f t="shared" si="53"/>
        <v>42199.814340277779</v>
      </c>
    </row>
    <row r="578" spans="1:20" ht="48" x14ac:dyDescent="0.2">
      <c r="A578">
        <v>1300</v>
      </c>
      <c r="B578" s="3" t="s">
        <v>1301</v>
      </c>
      <c r="C578" s="3" t="s">
        <v>5410</v>
      </c>
      <c r="D578" s="9">
        <v>3000</v>
      </c>
      <c r="E578" s="9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8270</v>
      </c>
      <c r="O578" s="7">
        <f t="shared" ref="O578:O641" si="54">(E578/D578)*100</f>
        <v>135</v>
      </c>
      <c r="P578" s="5">
        <f t="shared" ref="P578:P641" si="55">IFERROR(E578/L578,0)</f>
        <v>168.75</v>
      </c>
      <c r="Q578" t="str">
        <f t="shared" ref="Q578:Q641" si="56">LEFT(N578,FIND("/",N578)-1)</f>
        <v>theater</v>
      </c>
      <c r="R578" t="str">
        <f t="shared" ref="R578:R641" si="57">RIGHT(N578,LEN(N578)-FIND("/",N578))</f>
        <v>plays</v>
      </c>
      <c r="S578" s="13">
        <f t="shared" ref="S578:S641" si="58">(((J578/60)/60)/24)+DATE(1970,1,1)</f>
        <v>42483.675208333334</v>
      </c>
      <c r="T578" s="13">
        <f t="shared" ref="T578:T641" si="59">(((I578/60)/60)/24)+DATE(1970,1,1)</f>
        <v>42522.789583333331</v>
      </c>
    </row>
    <row r="579" spans="1:20" ht="48" x14ac:dyDescent="0.2">
      <c r="A579">
        <v>1301</v>
      </c>
      <c r="B579" s="3" t="s">
        <v>1302</v>
      </c>
      <c r="C579" s="3" t="s">
        <v>5411</v>
      </c>
      <c r="D579" s="9">
        <v>2000</v>
      </c>
      <c r="E579" s="9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8270</v>
      </c>
      <c r="O579" s="7">
        <f t="shared" si="54"/>
        <v>102.75000000000001</v>
      </c>
      <c r="P579" s="5">
        <f t="shared" si="55"/>
        <v>70.862068965517238</v>
      </c>
      <c r="Q579" t="str">
        <f t="shared" si="56"/>
        <v>theater</v>
      </c>
      <c r="R579" t="str">
        <f t="shared" si="57"/>
        <v>plays</v>
      </c>
      <c r="S579" s="13">
        <f t="shared" si="58"/>
        <v>42195.749745370369</v>
      </c>
      <c r="T579" s="13">
        <f t="shared" si="59"/>
        <v>42206.125</v>
      </c>
    </row>
    <row r="580" spans="1:20" ht="48" x14ac:dyDescent="0.2">
      <c r="A580">
        <v>1302</v>
      </c>
      <c r="B580" s="3" t="s">
        <v>1303</v>
      </c>
      <c r="C580" s="3" t="s">
        <v>5412</v>
      </c>
      <c r="D580" s="9">
        <v>2500</v>
      </c>
      <c r="E580" s="9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8270</v>
      </c>
      <c r="O580" s="7">
        <f t="shared" si="54"/>
        <v>100</v>
      </c>
      <c r="P580" s="5">
        <f t="shared" si="55"/>
        <v>50</v>
      </c>
      <c r="Q580" t="str">
        <f t="shared" si="56"/>
        <v>theater</v>
      </c>
      <c r="R580" t="str">
        <f t="shared" si="57"/>
        <v>plays</v>
      </c>
      <c r="S580" s="13">
        <f t="shared" si="58"/>
        <v>42675.057997685188</v>
      </c>
      <c r="T580" s="13">
        <f t="shared" si="59"/>
        <v>42705.099664351852</v>
      </c>
    </row>
    <row r="581" spans="1:20" ht="32" x14ac:dyDescent="0.2">
      <c r="A581">
        <v>1303</v>
      </c>
      <c r="B581" s="3" t="s">
        <v>1304</v>
      </c>
      <c r="C581" s="3" t="s">
        <v>5413</v>
      </c>
      <c r="D581" s="9">
        <v>3500</v>
      </c>
      <c r="E581" s="9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8270</v>
      </c>
      <c r="O581" s="7">
        <f t="shared" si="54"/>
        <v>130.26085714285716</v>
      </c>
      <c r="P581" s="5">
        <f t="shared" si="55"/>
        <v>42.214166666666671</v>
      </c>
      <c r="Q581" t="str">
        <f t="shared" si="56"/>
        <v>theater</v>
      </c>
      <c r="R581" t="str">
        <f t="shared" si="57"/>
        <v>plays</v>
      </c>
      <c r="S581" s="13">
        <f t="shared" si="58"/>
        <v>42566.441203703704</v>
      </c>
      <c r="T581" s="13">
        <f t="shared" si="59"/>
        <v>42582.458333333328</v>
      </c>
    </row>
    <row r="582" spans="1:20" ht="48" x14ac:dyDescent="0.2">
      <c r="A582">
        <v>1344</v>
      </c>
      <c r="B582" s="3" t="s">
        <v>1345</v>
      </c>
      <c r="C582" s="3" t="s">
        <v>5454</v>
      </c>
      <c r="D582" s="9">
        <v>1500</v>
      </c>
      <c r="E582" s="9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8273</v>
      </c>
      <c r="O582" s="7">
        <f t="shared" si="54"/>
        <v>377.73333333333335</v>
      </c>
      <c r="P582" s="5">
        <f t="shared" si="55"/>
        <v>40.762589928057551</v>
      </c>
      <c r="Q582" t="str">
        <f t="shared" si="56"/>
        <v>publishing</v>
      </c>
      <c r="R582" t="str">
        <f t="shared" si="57"/>
        <v>nonfiction</v>
      </c>
      <c r="S582" s="13">
        <f t="shared" si="58"/>
        <v>42522.789803240739</v>
      </c>
      <c r="T582" s="13">
        <f t="shared" si="59"/>
        <v>42551.789803240739</v>
      </c>
    </row>
    <row r="583" spans="1:20" ht="48" x14ac:dyDescent="0.2">
      <c r="A583">
        <v>1345</v>
      </c>
      <c r="B583" s="3" t="s">
        <v>1346</v>
      </c>
      <c r="C583" s="3" t="s">
        <v>5455</v>
      </c>
      <c r="D583" s="9">
        <v>300</v>
      </c>
      <c r="E583" s="9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8273</v>
      </c>
      <c r="O583" s="7">
        <f t="shared" si="54"/>
        <v>125</v>
      </c>
      <c r="P583" s="5">
        <f t="shared" si="55"/>
        <v>53.571428571428569</v>
      </c>
      <c r="Q583" t="str">
        <f t="shared" si="56"/>
        <v>publishing</v>
      </c>
      <c r="R583" t="str">
        <f t="shared" si="57"/>
        <v>nonfiction</v>
      </c>
      <c r="S583" s="13">
        <f t="shared" si="58"/>
        <v>41799.814340277779</v>
      </c>
      <c r="T583" s="13">
        <f t="shared" si="59"/>
        <v>41834.814340277779</v>
      </c>
    </row>
    <row r="584" spans="1:20" ht="48" x14ac:dyDescent="0.2">
      <c r="A584">
        <v>1346</v>
      </c>
      <c r="B584" s="3" t="s">
        <v>1347</v>
      </c>
      <c r="C584" s="3" t="s">
        <v>5456</v>
      </c>
      <c r="D584" s="9">
        <v>4900</v>
      </c>
      <c r="E584" s="9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8273</v>
      </c>
      <c r="O584" s="7">
        <f t="shared" si="54"/>
        <v>147.32653061224491</v>
      </c>
      <c r="P584" s="5">
        <f t="shared" si="55"/>
        <v>48.449664429530202</v>
      </c>
      <c r="Q584" t="str">
        <f t="shared" si="56"/>
        <v>publishing</v>
      </c>
      <c r="R584" t="str">
        <f t="shared" si="57"/>
        <v>nonfiction</v>
      </c>
      <c r="S584" s="13">
        <f t="shared" si="58"/>
        <v>41422.075821759259</v>
      </c>
      <c r="T584" s="13">
        <f t="shared" si="59"/>
        <v>41452.075821759259</v>
      </c>
    </row>
    <row r="585" spans="1:20" ht="48" x14ac:dyDescent="0.2">
      <c r="A585">
        <v>1347</v>
      </c>
      <c r="B585" s="3" t="s">
        <v>1348</v>
      </c>
      <c r="C585" s="3" t="s">
        <v>5457</v>
      </c>
      <c r="D585" s="9">
        <v>2500</v>
      </c>
      <c r="E585" s="9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8273</v>
      </c>
      <c r="O585" s="7">
        <f t="shared" si="54"/>
        <v>102.2</v>
      </c>
      <c r="P585" s="5">
        <f t="shared" si="55"/>
        <v>82.41935483870968</v>
      </c>
      <c r="Q585" t="str">
        <f t="shared" si="56"/>
        <v>publishing</v>
      </c>
      <c r="R585" t="str">
        <f t="shared" si="57"/>
        <v>nonfiction</v>
      </c>
      <c r="S585" s="13">
        <f t="shared" si="58"/>
        <v>42040.638020833328</v>
      </c>
      <c r="T585" s="13">
        <f t="shared" si="59"/>
        <v>42070.638020833328</v>
      </c>
    </row>
    <row r="586" spans="1:20" ht="48" x14ac:dyDescent="0.2">
      <c r="A586">
        <v>1348</v>
      </c>
      <c r="B586" s="3" t="s">
        <v>1349</v>
      </c>
      <c r="C586" s="3" t="s">
        <v>5458</v>
      </c>
      <c r="D586" s="9">
        <v>5875</v>
      </c>
      <c r="E586" s="9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8273</v>
      </c>
      <c r="O586" s="7">
        <f t="shared" si="54"/>
        <v>101.8723404255319</v>
      </c>
      <c r="P586" s="5">
        <f t="shared" si="55"/>
        <v>230.19230769230768</v>
      </c>
      <c r="Q586" t="str">
        <f t="shared" si="56"/>
        <v>publishing</v>
      </c>
      <c r="R586" t="str">
        <f t="shared" si="57"/>
        <v>nonfiction</v>
      </c>
      <c r="S586" s="13">
        <f t="shared" si="58"/>
        <v>41963.506168981476</v>
      </c>
      <c r="T586" s="13">
        <f t="shared" si="59"/>
        <v>41991.506168981476</v>
      </c>
    </row>
    <row r="587" spans="1:20" ht="48" x14ac:dyDescent="0.2">
      <c r="A587">
        <v>1349</v>
      </c>
      <c r="B587" s="3" t="s">
        <v>1350</v>
      </c>
      <c r="C587" s="3" t="s">
        <v>5459</v>
      </c>
      <c r="D587" s="9">
        <v>5000</v>
      </c>
      <c r="E587" s="9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8273</v>
      </c>
      <c r="O587" s="7">
        <f t="shared" si="54"/>
        <v>204.2</v>
      </c>
      <c r="P587" s="5">
        <f t="shared" si="55"/>
        <v>59.360465116279073</v>
      </c>
      <c r="Q587" t="str">
        <f t="shared" si="56"/>
        <v>publishing</v>
      </c>
      <c r="R587" t="str">
        <f t="shared" si="57"/>
        <v>nonfiction</v>
      </c>
      <c r="S587" s="13">
        <f t="shared" si="58"/>
        <v>42317.33258101852</v>
      </c>
      <c r="T587" s="13">
        <f t="shared" si="59"/>
        <v>42354.290972222225</v>
      </c>
    </row>
    <row r="588" spans="1:20" ht="48" x14ac:dyDescent="0.2">
      <c r="A588">
        <v>1350</v>
      </c>
      <c r="B588" s="3" t="s">
        <v>1351</v>
      </c>
      <c r="C588" s="3" t="s">
        <v>5460</v>
      </c>
      <c r="D588" s="9">
        <v>5000</v>
      </c>
      <c r="E588" s="9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8273</v>
      </c>
      <c r="O588" s="7">
        <f t="shared" si="54"/>
        <v>104.05</v>
      </c>
      <c r="P588" s="5">
        <f t="shared" si="55"/>
        <v>66.698717948717942</v>
      </c>
      <c r="Q588" t="str">
        <f t="shared" si="56"/>
        <v>publishing</v>
      </c>
      <c r="R588" t="str">
        <f t="shared" si="57"/>
        <v>nonfiction</v>
      </c>
      <c r="S588" s="13">
        <f t="shared" si="58"/>
        <v>42334.013124999998</v>
      </c>
      <c r="T588" s="13">
        <f t="shared" si="59"/>
        <v>42364.013124999998</v>
      </c>
    </row>
    <row r="589" spans="1:20" ht="32" x14ac:dyDescent="0.2">
      <c r="A589">
        <v>1351</v>
      </c>
      <c r="B589" s="3" t="s">
        <v>1352</v>
      </c>
      <c r="C589" s="3" t="s">
        <v>5461</v>
      </c>
      <c r="D589" s="9">
        <v>20000</v>
      </c>
      <c r="E589" s="9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8273</v>
      </c>
      <c r="O589" s="7">
        <f t="shared" si="54"/>
        <v>101.265</v>
      </c>
      <c r="P589" s="5">
        <f t="shared" si="55"/>
        <v>168.77500000000001</v>
      </c>
      <c r="Q589" t="str">
        <f t="shared" si="56"/>
        <v>publishing</v>
      </c>
      <c r="R589" t="str">
        <f t="shared" si="57"/>
        <v>nonfiction</v>
      </c>
      <c r="S589" s="13">
        <f t="shared" si="58"/>
        <v>42382.74009259259</v>
      </c>
      <c r="T589" s="13">
        <f t="shared" si="59"/>
        <v>42412.74009259259</v>
      </c>
    </row>
    <row r="590" spans="1:20" ht="48" x14ac:dyDescent="0.2">
      <c r="A590">
        <v>1352</v>
      </c>
      <c r="B590" s="3" t="s">
        <v>1353</v>
      </c>
      <c r="C590" s="3" t="s">
        <v>5462</v>
      </c>
      <c r="D590" s="9">
        <v>10000</v>
      </c>
      <c r="E590" s="9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8273</v>
      </c>
      <c r="O590" s="7">
        <f t="shared" si="54"/>
        <v>136.13999999999999</v>
      </c>
      <c r="P590" s="5">
        <f t="shared" si="55"/>
        <v>59.973568281938327</v>
      </c>
      <c r="Q590" t="str">
        <f t="shared" si="56"/>
        <v>publishing</v>
      </c>
      <c r="R590" t="str">
        <f t="shared" si="57"/>
        <v>nonfiction</v>
      </c>
      <c r="S590" s="13">
        <f t="shared" si="58"/>
        <v>42200.578310185185</v>
      </c>
      <c r="T590" s="13">
        <f t="shared" si="59"/>
        <v>42252.165972222225</v>
      </c>
    </row>
    <row r="591" spans="1:20" ht="32" x14ac:dyDescent="0.2">
      <c r="A591">
        <v>1353</v>
      </c>
      <c r="B591" s="3" t="s">
        <v>1354</v>
      </c>
      <c r="C591" s="3" t="s">
        <v>5463</v>
      </c>
      <c r="D591" s="9">
        <v>1000</v>
      </c>
      <c r="E591" s="9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8273</v>
      </c>
      <c r="O591" s="7">
        <f t="shared" si="54"/>
        <v>133.6</v>
      </c>
      <c r="P591" s="5">
        <f t="shared" si="55"/>
        <v>31.80952380952381</v>
      </c>
      <c r="Q591" t="str">
        <f t="shared" si="56"/>
        <v>publishing</v>
      </c>
      <c r="R591" t="str">
        <f t="shared" si="57"/>
        <v>nonfiction</v>
      </c>
      <c r="S591" s="13">
        <f t="shared" si="58"/>
        <v>41309.11791666667</v>
      </c>
      <c r="T591" s="13">
        <f t="shared" si="59"/>
        <v>41344</v>
      </c>
    </row>
    <row r="592" spans="1:20" ht="48" x14ac:dyDescent="0.2">
      <c r="A592">
        <v>1354</v>
      </c>
      <c r="B592" s="3" t="s">
        <v>1355</v>
      </c>
      <c r="C592" s="3" t="s">
        <v>5464</v>
      </c>
      <c r="D592" s="9">
        <v>1200</v>
      </c>
      <c r="E592" s="9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8273</v>
      </c>
      <c r="O592" s="7">
        <f t="shared" si="54"/>
        <v>130.25</v>
      </c>
      <c r="P592" s="5">
        <f t="shared" si="55"/>
        <v>24.421875</v>
      </c>
      <c r="Q592" t="str">
        <f t="shared" si="56"/>
        <v>publishing</v>
      </c>
      <c r="R592" t="str">
        <f t="shared" si="57"/>
        <v>nonfiction</v>
      </c>
      <c r="S592" s="13">
        <f t="shared" si="58"/>
        <v>42502.807627314818</v>
      </c>
      <c r="T592" s="13">
        <f t="shared" si="59"/>
        <v>42532.807627314818</v>
      </c>
    </row>
    <row r="593" spans="1:20" ht="48" x14ac:dyDescent="0.2">
      <c r="A593">
        <v>1355</v>
      </c>
      <c r="B593" s="3" t="s">
        <v>1356</v>
      </c>
      <c r="C593" s="3" t="s">
        <v>5465</v>
      </c>
      <c r="D593" s="9">
        <v>2500</v>
      </c>
      <c r="E593" s="9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8273</v>
      </c>
      <c r="O593" s="7">
        <f t="shared" si="54"/>
        <v>122.67999999999999</v>
      </c>
      <c r="P593" s="5">
        <f t="shared" si="55"/>
        <v>25.347107438016529</v>
      </c>
      <c r="Q593" t="str">
        <f t="shared" si="56"/>
        <v>publishing</v>
      </c>
      <c r="R593" t="str">
        <f t="shared" si="57"/>
        <v>nonfiction</v>
      </c>
      <c r="S593" s="13">
        <f t="shared" si="58"/>
        <v>41213.254687499997</v>
      </c>
      <c r="T593" s="13">
        <f t="shared" si="59"/>
        <v>41243.416666666664</v>
      </c>
    </row>
    <row r="594" spans="1:20" ht="48" x14ac:dyDescent="0.2">
      <c r="A594">
        <v>1356</v>
      </c>
      <c r="B594" s="3" t="s">
        <v>1357</v>
      </c>
      <c r="C594" s="3" t="s">
        <v>5466</v>
      </c>
      <c r="D594" s="9">
        <v>3400</v>
      </c>
      <c r="E594" s="9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8273</v>
      </c>
      <c r="O594" s="7">
        <f t="shared" si="54"/>
        <v>182.81058823529412</v>
      </c>
      <c r="P594" s="5">
        <f t="shared" si="55"/>
        <v>71.443218390804603</v>
      </c>
      <c r="Q594" t="str">
        <f t="shared" si="56"/>
        <v>publishing</v>
      </c>
      <c r="R594" t="str">
        <f t="shared" si="57"/>
        <v>nonfiction</v>
      </c>
      <c r="S594" s="13">
        <f t="shared" si="58"/>
        <v>41430.038888888892</v>
      </c>
      <c r="T594" s="13">
        <f t="shared" si="59"/>
        <v>41460.038888888892</v>
      </c>
    </row>
    <row r="595" spans="1:20" ht="48" x14ac:dyDescent="0.2">
      <c r="A595">
        <v>1357</v>
      </c>
      <c r="B595" s="3" t="s">
        <v>1358</v>
      </c>
      <c r="C595" s="3" t="s">
        <v>5467</v>
      </c>
      <c r="D595" s="9">
        <v>2000</v>
      </c>
      <c r="E595" s="9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8273</v>
      </c>
      <c r="O595" s="7">
        <f t="shared" si="54"/>
        <v>125.29999999999998</v>
      </c>
      <c r="P595" s="5">
        <f t="shared" si="55"/>
        <v>38.553846153846152</v>
      </c>
      <c r="Q595" t="str">
        <f t="shared" si="56"/>
        <v>publishing</v>
      </c>
      <c r="R595" t="str">
        <f t="shared" si="57"/>
        <v>nonfiction</v>
      </c>
      <c r="S595" s="13">
        <f t="shared" si="58"/>
        <v>41304.962233796294</v>
      </c>
      <c r="T595" s="13">
        <f t="shared" si="59"/>
        <v>41334.249305555553</v>
      </c>
    </row>
    <row r="596" spans="1:20" ht="48" x14ac:dyDescent="0.2">
      <c r="A596">
        <v>1358</v>
      </c>
      <c r="B596" s="3" t="s">
        <v>1359</v>
      </c>
      <c r="C596" s="3" t="s">
        <v>5468</v>
      </c>
      <c r="D596" s="9">
        <v>3000</v>
      </c>
      <c r="E596" s="9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8273</v>
      </c>
      <c r="O596" s="7">
        <f t="shared" si="54"/>
        <v>111.66666666666667</v>
      </c>
      <c r="P596" s="5">
        <f t="shared" si="55"/>
        <v>68.367346938775512</v>
      </c>
      <c r="Q596" t="str">
        <f t="shared" si="56"/>
        <v>publishing</v>
      </c>
      <c r="R596" t="str">
        <f t="shared" si="57"/>
        <v>nonfiction</v>
      </c>
      <c r="S596" s="13">
        <f t="shared" si="58"/>
        <v>40689.570868055554</v>
      </c>
      <c r="T596" s="13">
        <f t="shared" si="59"/>
        <v>40719.570868055554</v>
      </c>
    </row>
    <row r="597" spans="1:20" ht="48" x14ac:dyDescent="0.2">
      <c r="A597">
        <v>1359</v>
      </c>
      <c r="B597" s="3" t="s">
        <v>1360</v>
      </c>
      <c r="C597" s="3" t="s">
        <v>5469</v>
      </c>
      <c r="D597" s="9">
        <v>660</v>
      </c>
      <c r="E597" s="9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8273</v>
      </c>
      <c r="O597" s="7">
        <f t="shared" si="54"/>
        <v>115.75757575757575</v>
      </c>
      <c r="P597" s="5">
        <f t="shared" si="55"/>
        <v>40.210526315789473</v>
      </c>
      <c r="Q597" t="str">
        <f t="shared" si="56"/>
        <v>publishing</v>
      </c>
      <c r="R597" t="str">
        <f t="shared" si="57"/>
        <v>nonfiction</v>
      </c>
      <c r="S597" s="13">
        <f t="shared" si="58"/>
        <v>40668.814699074072</v>
      </c>
      <c r="T597" s="13">
        <f t="shared" si="59"/>
        <v>40730.814699074072</v>
      </c>
    </row>
    <row r="598" spans="1:20" ht="32" x14ac:dyDescent="0.2">
      <c r="A598">
        <v>1360</v>
      </c>
      <c r="B598" s="3" t="s">
        <v>1361</v>
      </c>
      <c r="C598" s="3" t="s">
        <v>5470</v>
      </c>
      <c r="D598" s="9">
        <v>1500</v>
      </c>
      <c r="E598" s="9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8273</v>
      </c>
      <c r="O598" s="7">
        <f t="shared" si="54"/>
        <v>173.2</v>
      </c>
      <c r="P598" s="5">
        <f t="shared" si="55"/>
        <v>32.074074074074076</v>
      </c>
      <c r="Q598" t="str">
        <f t="shared" si="56"/>
        <v>publishing</v>
      </c>
      <c r="R598" t="str">
        <f t="shared" si="57"/>
        <v>nonfiction</v>
      </c>
      <c r="S598" s="13">
        <f t="shared" si="58"/>
        <v>41095.900694444441</v>
      </c>
      <c r="T598" s="13">
        <f t="shared" si="59"/>
        <v>41123.900694444441</v>
      </c>
    </row>
    <row r="599" spans="1:20" ht="48" x14ac:dyDescent="0.2">
      <c r="A599">
        <v>1361</v>
      </c>
      <c r="B599" s="3" t="s">
        <v>1362</v>
      </c>
      <c r="C599" s="3" t="s">
        <v>5471</v>
      </c>
      <c r="D599" s="9">
        <v>6000</v>
      </c>
      <c r="E599" s="9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8273</v>
      </c>
      <c r="O599" s="7">
        <f t="shared" si="54"/>
        <v>125.98333333333333</v>
      </c>
      <c r="P599" s="5">
        <f t="shared" si="55"/>
        <v>28.632575757575758</v>
      </c>
      <c r="Q599" t="str">
        <f t="shared" si="56"/>
        <v>publishing</v>
      </c>
      <c r="R599" t="str">
        <f t="shared" si="57"/>
        <v>nonfiction</v>
      </c>
      <c r="S599" s="13">
        <f t="shared" si="58"/>
        <v>41781.717268518521</v>
      </c>
      <c r="T599" s="13">
        <f t="shared" si="59"/>
        <v>41811.717268518521</v>
      </c>
    </row>
    <row r="600" spans="1:20" ht="32" x14ac:dyDescent="0.2">
      <c r="A600">
        <v>1362</v>
      </c>
      <c r="B600" s="3" t="s">
        <v>1363</v>
      </c>
      <c r="C600" s="3" t="s">
        <v>5472</v>
      </c>
      <c r="D600" s="9">
        <v>1000</v>
      </c>
      <c r="E600" s="9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8273</v>
      </c>
      <c r="O600" s="7">
        <f t="shared" si="54"/>
        <v>109.1</v>
      </c>
      <c r="P600" s="5">
        <f t="shared" si="55"/>
        <v>43.64</v>
      </c>
      <c r="Q600" t="str">
        <f t="shared" si="56"/>
        <v>publishing</v>
      </c>
      <c r="R600" t="str">
        <f t="shared" si="57"/>
        <v>nonfiction</v>
      </c>
      <c r="S600" s="13">
        <f t="shared" si="58"/>
        <v>41464.934386574074</v>
      </c>
      <c r="T600" s="13">
        <f t="shared" si="59"/>
        <v>41524.934386574074</v>
      </c>
    </row>
    <row r="601" spans="1:20" ht="48" x14ac:dyDescent="0.2">
      <c r="A601">
        <v>1363</v>
      </c>
      <c r="B601" s="3" t="s">
        <v>1364</v>
      </c>
      <c r="C601" s="3" t="s">
        <v>5473</v>
      </c>
      <c r="D601" s="9">
        <v>200</v>
      </c>
      <c r="E601" s="9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8273</v>
      </c>
      <c r="O601" s="7">
        <f t="shared" si="54"/>
        <v>100</v>
      </c>
      <c r="P601" s="5">
        <f t="shared" si="55"/>
        <v>40</v>
      </c>
      <c r="Q601" t="str">
        <f t="shared" si="56"/>
        <v>publishing</v>
      </c>
      <c r="R601" t="str">
        <f t="shared" si="57"/>
        <v>nonfiction</v>
      </c>
      <c r="S601" s="13">
        <f t="shared" si="58"/>
        <v>42396.8440625</v>
      </c>
      <c r="T601" s="13">
        <f t="shared" si="59"/>
        <v>42415.332638888889</v>
      </c>
    </row>
    <row r="602" spans="1:20" ht="48" x14ac:dyDescent="0.2">
      <c r="A602">
        <v>1364</v>
      </c>
      <c r="B602" s="3" t="s">
        <v>1365</v>
      </c>
      <c r="C602" s="3" t="s">
        <v>5474</v>
      </c>
      <c r="D602" s="9">
        <v>42000</v>
      </c>
      <c r="E602" s="9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8275</v>
      </c>
      <c r="O602" s="7">
        <f t="shared" si="54"/>
        <v>118.64285714285714</v>
      </c>
      <c r="P602" s="5">
        <f t="shared" si="55"/>
        <v>346.04166666666669</v>
      </c>
      <c r="Q602" t="str">
        <f t="shared" si="56"/>
        <v>music</v>
      </c>
      <c r="R602" t="str">
        <f t="shared" si="57"/>
        <v>rock</v>
      </c>
      <c r="S602" s="13">
        <f t="shared" si="58"/>
        <v>41951.695671296293</v>
      </c>
      <c r="T602" s="13">
        <f t="shared" si="59"/>
        <v>42011.6956712963</v>
      </c>
    </row>
    <row r="603" spans="1:20" ht="48" x14ac:dyDescent="0.2">
      <c r="A603">
        <v>1365</v>
      </c>
      <c r="B603" s="3" t="s">
        <v>1366</v>
      </c>
      <c r="C603" s="3" t="s">
        <v>5475</v>
      </c>
      <c r="D603" s="9">
        <v>7500</v>
      </c>
      <c r="E603" s="9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8275</v>
      </c>
      <c r="O603" s="7">
        <f t="shared" si="54"/>
        <v>100.26666666666667</v>
      </c>
      <c r="P603" s="5">
        <f t="shared" si="55"/>
        <v>81.739130434782609</v>
      </c>
      <c r="Q603" t="str">
        <f t="shared" si="56"/>
        <v>music</v>
      </c>
      <c r="R603" t="str">
        <f t="shared" si="57"/>
        <v>rock</v>
      </c>
      <c r="S603" s="13">
        <f t="shared" si="58"/>
        <v>42049.733240740738</v>
      </c>
      <c r="T603" s="13">
        <f t="shared" si="59"/>
        <v>42079.691574074073</v>
      </c>
    </row>
    <row r="604" spans="1:20" ht="16" x14ac:dyDescent="0.2">
      <c r="A604">
        <v>1366</v>
      </c>
      <c r="B604" s="3" t="s">
        <v>1367</v>
      </c>
      <c r="C604" s="3" t="s">
        <v>5476</v>
      </c>
      <c r="D604" s="9">
        <v>7500</v>
      </c>
      <c r="E604" s="9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8275</v>
      </c>
      <c r="O604" s="7">
        <f t="shared" si="54"/>
        <v>126.48920000000001</v>
      </c>
      <c r="P604" s="5">
        <f t="shared" si="55"/>
        <v>64.535306122448986</v>
      </c>
      <c r="Q604" t="str">
        <f t="shared" si="56"/>
        <v>music</v>
      </c>
      <c r="R604" t="str">
        <f t="shared" si="57"/>
        <v>rock</v>
      </c>
      <c r="S604" s="13">
        <f t="shared" si="58"/>
        <v>41924.996099537035</v>
      </c>
      <c r="T604" s="13">
        <f t="shared" si="59"/>
        <v>41970.037766203706</v>
      </c>
    </row>
    <row r="605" spans="1:20" ht="48" x14ac:dyDescent="0.2">
      <c r="A605">
        <v>1367</v>
      </c>
      <c r="B605" s="3" t="s">
        <v>1368</v>
      </c>
      <c r="C605" s="3" t="s">
        <v>5477</v>
      </c>
      <c r="D605" s="9">
        <v>5000</v>
      </c>
      <c r="E605" s="9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8275</v>
      </c>
      <c r="O605" s="7">
        <f t="shared" si="54"/>
        <v>114.26</v>
      </c>
      <c r="P605" s="5">
        <f t="shared" si="55"/>
        <v>63.477777777777774</v>
      </c>
      <c r="Q605" t="str">
        <f t="shared" si="56"/>
        <v>music</v>
      </c>
      <c r="R605" t="str">
        <f t="shared" si="57"/>
        <v>rock</v>
      </c>
      <c r="S605" s="13">
        <f t="shared" si="58"/>
        <v>42292.002893518518</v>
      </c>
      <c r="T605" s="13">
        <f t="shared" si="59"/>
        <v>42322.044560185182</v>
      </c>
    </row>
    <row r="606" spans="1:20" ht="48" x14ac:dyDescent="0.2">
      <c r="A606">
        <v>1368</v>
      </c>
      <c r="B606" s="3" t="s">
        <v>1369</v>
      </c>
      <c r="C606" s="3" t="s">
        <v>5478</v>
      </c>
      <c r="D606" s="9">
        <v>5000</v>
      </c>
      <c r="E606" s="9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8275</v>
      </c>
      <c r="O606" s="7">
        <f t="shared" si="54"/>
        <v>110.7</v>
      </c>
      <c r="P606" s="5">
        <f t="shared" si="55"/>
        <v>63.620689655172413</v>
      </c>
      <c r="Q606" t="str">
        <f t="shared" si="56"/>
        <v>music</v>
      </c>
      <c r="R606" t="str">
        <f t="shared" si="57"/>
        <v>rock</v>
      </c>
      <c r="S606" s="13">
        <f t="shared" si="58"/>
        <v>42146.190902777773</v>
      </c>
      <c r="T606" s="13">
        <f t="shared" si="59"/>
        <v>42170.190902777773</v>
      </c>
    </row>
    <row r="607" spans="1:20" ht="48" x14ac:dyDescent="0.2">
      <c r="A607">
        <v>1369</v>
      </c>
      <c r="B607" s="3" t="s">
        <v>1370</v>
      </c>
      <c r="C607" s="3" t="s">
        <v>5479</v>
      </c>
      <c r="D607" s="9">
        <v>32360</v>
      </c>
      <c r="E607" s="9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8275</v>
      </c>
      <c r="O607" s="7">
        <f t="shared" si="54"/>
        <v>105.34805315203954</v>
      </c>
      <c r="P607" s="5">
        <f t="shared" si="55"/>
        <v>83.967068965517228</v>
      </c>
      <c r="Q607" t="str">
        <f t="shared" si="56"/>
        <v>music</v>
      </c>
      <c r="R607" t="str">
        <f t="shared" si="57"/>
        <v>rock</v>
      </c>
      <c r="S607" s="13">
        <f t="shared" si="58"/>
        <v>41710.594282407408</v>
      </c>
      <c r="T607" s="13">
        <f t="shared" si="59"/>
        <v>41740.594282407408</v>
      </c>
    </row>
    <row r="608" spans="1:20" ht="32" x14ac:dyDescent="0.2">
      <c r="A608">
        <v>1370</v>
      </c>
      <c r="B608" s="3" t="s">
        <v>1371</v>
      </c>
      <c r="C608" s="3" t="s">
        <v>5480</v>
      </c>
      <c r="D608" s="9">
        <v>1500</v>
      </c>
      <c r="E608" s="9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8275</v>
      </c>
      <c r="O608" s="7">
        <f t="shared" si="54"/>
        <v>103.66666666666666</v>
      </c>
      <c r="P608" s="5">
        <f t="shared" si="55"/>
        <v>77.75</v>
      </c>
      <c r="Q608" t="str">
        <f t="shared" si="56"/>
        <v>music</v>
      </c>
      <c r="R608" t="str">
        <f t="shared" si="57"/>
        <v>rock</v>
      </c>
      <c r="S608" s="13">
        <f t="shared" si="58"/>
        <v>41548.00335648148</v>
      </c>
      <c r="T608" s="13">
        <f t="shared" si="59"/>
        <v>41563.00335648148</v>
      </c>
    </row>
    <row r="609" spans="1:20" ht="48" x14ac:dyDescent="0.2">
      <c r="A609">
        <v>1371</v>
      </c>
      <c r="B609" s="3" t="s">
        <v>1372</v>
      </c>
      <c r="C609" s="3" t="s">
        <v>5481</v>
      </c>
      <c r="D609" s="9">
        <v>6999</v>
      </c>
      <c r="E609" s="9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8275</v>
      </c>
      <c r="O609" s="7">
        <f t="shared" si="54"/>
        <v>107.08672667523933</v>
      </c>
      <c r="P609" s="5">
        <f t="shared" si="55"/>
        <v>107.07142857142857</v>
      </c>
      <c r="Q609" t="str">
        <f t="shared" si="56"/>
        <v>music</v>
      </c>
      <c r="R609" t="str">
        <f t="shared" si="57"/>
        <v>rock</v>
      </c>
      <c r="S609" s="13">
        <f t="shared" si="58"/>
        <v>42101.758587962962</v>
      </c>
      <c r="T609" s="13">
        <f t="shared" si="59"/>
        <v>42131.758587962962</v>
      </c>
    </row>
    <row r="610" spans="1:20" ht="16" x14ac:dyDescent="0.2">
      <c r="A610">
        <v>1372</v>
      </c>
      <c r="B610" s="3" t="s">
        <v>1373</v>
      </c>
      <c r="C610" s="3" t="s">
        <v>5482</v>
      </c>
      <c r="D610" s="9">
        <v>500</v>
      </c>
      <c r="E610" s="9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8275</v>
      </c>
      <c r="O610" s="7">
        <f t="shared" si="54"/>
        <v>124</v>
      </c>
      <c r="P610" s="5">
        <f t="shared" si="55"/>
        <v>38.75</v>
      </c>
      <c r="Q610" t="str">
        <f t="shared" si="56"/>
        <v>music</v>
      </c>
      <c r="R610" t="str">
        <f t="shared" si="57"/>
        <v>rock</v>
      </c>
      <c r="S610" s="13">
        <f t="shared" si="58"/>
        <v>41072.739953703705</v>
      </c>
      <c r="T610" s="13">
        <f t="shared" si="59"/>
        <v>41102.739953703705</v>
      </c>
    </row>
    <row r="611" spans="1:20" ht="32" x14ac:dyDescent="0.2">
      <c r="A611">
        <v>1373</v>
      </c>
      <c r="B611" s="3" t="s">
        <v>1374</v>
      </c>
      <c r="C611" s="3" t="s">
        <v>5483</v>
      </c>
      <c r="D611" s="9">
        <v>10000</v>
      </c>
      <c r="E611" s="9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8275</v>
      </c>
      <c r="O611" s="7">
        <f t="shared" si="54"/>
        <v>105.01</v>
      </c>
      <c r="P611" s="5">
        <f t="shared" si="55"/>
        <v>201.94230769230768</v>
      </c>
      <c r="Q611" t="str">
        <f t="shared" si="56"/>
        <v>music</v>
      </c>
      <c r="R611" t="str">
        <f t="shared" si="57"/>
        <v>rock</v>
      </c>
      <c r="S611" s="13">
        <f t="shared" si="58"/>
        <v>42704.95177083333</v>
      </c>
      <c r="T611" s="13">
        <f t="shared" si="59"/>
        <v>42734.95177083333</v>
      </c>
    </row>
    <row r="612" spans="1:20" ht="48" x14ac:dyDescent="0.2">
      <c r="A612">
        <v>1374</v>
      </c>
      <c r="B612" s="3" t="s">
        <v>1375</v>
      </c>
      <c r="C612" s="3" t="s">
        <v>5484</v>
      </c>
      <c r="D612" s="9">
        <v>1500</v>
      </c>
      <c r="E612" s="9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8275</v>
      </c>
      <c r="O612" s="7">
        <f t="shared" si="54"/>
        <v>189.46666666666667</v>
      </c>
      <c r="P612" s="5">
        <f t="shared" si="55"/>
        <v>43.060606060606062</v>
      </c>
      <c r="Q612" t="str">
        <f t="shared" si="56"/>
        <v>music</v>
      </c>
      <c r="R612" t="str">
        <f t="shared" si="57"/>
        <v>rock</v>
      </c>
      <c r="S612" s="13">
        <f t="shared" si="58"/>
        <v>42424.161898148144</v>
      </c>
      <c r="T612" s="13">
        <f t="shared" si="59"/>
        <v>42454.12023148148</v>
      </c>
    </row>
    <row r="613" spans="1:20" ht="48" x14ac:dyDescent="0.2">
      <c r="A613">
        <v>1375</v>
      </c>
      <c r="B613" s="3" t="s">
        <v>1376</v>
      </c>
      <c r="C613" s="3" t="s">
        <v>5485</v>
      </c>
      <c r="D613" s="9">
        <v>4000</v>
      </c>
      <c r="E613" s="9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8275</v>
      </c>
      <c r="O613" s="7">
        <f t="shared" si="54"/>
        <v>171.32499999999999</v>
      </c>
      <c r="P613" s="5">
        <f t="shared" si="55"/>
        <v>62.871559633027523</v>
      </c>
      <c r="Q613" t="str">
        <f t="shared" si="56"/>
        <v>music</v>
      </c>
      <c r="R613" t="str">
        <f t="shared" si="57"/>
        <v>rock</v>
      </c>
      <c r="S613" s="13">
        <f t="shared" si="58"/>
        <v>42720.066192129627</v>
      </c>
      <c r="T613" s="13">
        <f t="shared" si="59"/>
        <v>42750.066192129627</v>
      </c>
    </row>
    <row r="614" spans="1:20" ht="32" x14ac:dyDescent="0.2">
      <c r="A614">
        <v>1376</v>
      </c>
      <c r="B614" s="3" t="s">
        <v>1377</v>
      </c>
      <c r="C614" s="3" t="s">
        <v>5486</v>
      </c>
      <c r="D614" s="9">
        <v>3700</v>
      </c>
      <c r="E614" s="9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8275</v>
      </c>
      <c r="O614" s="7">
        <f t="shared" si="54"/>
        <v>252.48648648648651</v>
      </c>
      <c r="P614" s="5">
        <f t="shared" si="55"/>
        <v>55.607142857142854</v>
      </c>
      <c r="Q614" t="str">
        <f t="shared" si="56"/>
        <v>music</v>
      </c>
      <c r="R614" t="str">
        <f t="shared" si="57"/>
        <v>rock</v>
      </c>
      <c r="S614" s="13">
        <f t="shared" si="58"/>
        <v>42677.669050925921</v>
      </c>
      <c r="T614" s="13">
        <f t="shared" si="59"/>
        <v>42707.710717592592</v>
      </c>
    </row>
    <row r="615" spans="1:20" ht="48" x14ac:dyDescent="0.2">
      <c r="A615">
        <v>1377</v>
      </c>
      <c r="B615" s="3" t="s">
        <v>1378</v>
      </c>
      <c r="C615" s="3" t="s">
        <v>5487</v>
      </c>
      <c r="D615" s="9">
        <v>1300</v>
      </c>
      <c r="E615" s="9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8275</v>
      </c>
      <c r="O615" s="7">
        <f t="shared" si="54"/>
        <v>116.15384615384616</v>
      </c>
      <c r="P615" s="5">
        <f t="shared" si="55"/>
        <v>48.70967741935484</v>
      </c>
      <c r="Q615" t="str">
        <f t="shared" si="56"/>
        <v>music</v>
      </c>
      <c r="R615" t="str">
        <f t="shared" si="57"/>
        <v>rock</v>
      </c>
      <c r="S615" s="13">
        <f t="shared" si="58"/>
        <v>42747.219560185185</v>
      </c>
      <c r="T615" s="13">
        <f t="shared" si="59"/>
        <v>42769.174305555556</v>
      </c>
    </row>
    <row r="616" spans="1:20" ht="16" x14ac:dyDescent="0.2">
      <c r="A616">
        <v>1378</v>
      </c>
      <c r="B616" s="3" t="s">
        <v>1379</v>
      </c>
      <c r="C616" s="3" t="s">
        <v>5488</v>
      </c>
      <c r="D616" s="9">
        <v>2000</v>
      </c>
      <c r="E616" s="9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8275</v>
      </c>
      <c r="O616" s="7">
        <f t="shared" si="54"/>
        <v>203.35000000000002</v>
      </c>
      <c r="P616" s="5">
        <f t="shared" si="55"/>
        <v>30.578947368421051</v>
      </c>
      <c r="Q616" t="str">
        <f t="shared" si="56"/>
        <v>music</v>
      </c>
      <c r="R616" t="str">
        <f t="shared" si="57"/>
        <v>rock</v>
      </c>
      <c r="S616" s="13">
        <f t="shared" si="58"/>
        <v>42568.759374999994</v>
      </c>
      <c r="T616" s="13">
        <f t="shared" si="59"/>
        <v>42583.759374999994</v>
      </c>
    </row>
    <row r="617" spans="1:20" ht="32" x14ac:dyDescent="0.2">
      <c r="A617">
        <v>1379</v>
      </c>
      <c r="B617" s="3" t="s">
        <v>1380</v>
      </c>
      <c r="C617" s="3" t="s">
        <v>5489</v>
      </c>
      <c r="D617" s="9">
        <v>10000</v>
      </c>
      <c r="E617" s="9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8275</v>
      </c>
      <c r="O617" s="7">
        <f t="shared" si="54"/>
        <v>111.60000000000001</v>
      </c>
      <c r="P617" s="5">
        <f t="shared" si="55"/>
        <v>73.907284768211923</v>
      </c>
      <c r="Q617" t="str">
        <f t="shared" si="56"/>
        <v>music</v>
      </c>
      <c r="R617" t="str">
        <f t="shared" si="57"/>
        <v>rock</v>
      </c>
      <c r="S617" s="13">
        <f t="shared" si="58"/>
        <v>42130.491620370376</v>
      </c>
      <c r="T617" s="13">
        <f t="shared" si="59"/>
        <v>42160.491620370376</v>
      </c>
    </row>
    <row r="618" spans="1:20" ht="32" x14ac:dyDescent="0.2">
      <c r="A618">
        <v>1380</v>
      </c>
      <c r="B618" s="3" t="s">
        <v>1381</v>
      </c>
      <c r="C618" s="3" t="s">
        <v>5490</v>
      </c>
      <c r="D618" s="9">
        <v>25</v>
      </c>
      <c r="E618" s="9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8275</v>
      </c>
      <c r="O618" s="7">
        <f t="shared" si="54"/>
        <v>424</v>
      </c>
      <c r="P618" s="5">
        <f t="shared" si="55"/>
        <v>21.2</v>
      </c>
      <c r="Q618" t="str">
        <f t="shared" si="56"/>
        <v>music</v>
      </c>
      <c r="R618" t="str">
        <f t="shared" si="57"/>
        <v>rock</v>
      </c>
      <c r="S618" s="13">
        <f t="shared" si="58"/>
        <v>42141.762800925921</v>
      </c>
      <c r="T618" s="13">
        <f t="shared" si="59"/>
        <v>42164.083333333328</v>
      </c>
    </row>
    <row r="619" spans="1:20" ht="48" x14ac:dyDescent="0.2">
      <c r="A619">
        <v>1381</v>
      </c>
      <c r="B619" s="3" t="s">
        <v>1382</v>
      </c>
      <c r="C619" s="3" t="s">
        <v>5491</v>
      </c>
      <c r="D619" s="9">
        <v>5000</v>
      </c>
      <c r="E619" s="9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8275</v>
      </c>
      <c r="O619" s="7">
        <f t="shared" si="54"/>
        <v>107.1</v>
      </c>
      <c r="P619" s="5">
        <f t="shared" si="55"/>
        <v>73.356164383561648</v>
      </c>
      <c r="Q619" t="str">
        <f t="shared" si="56"/>
        <v>music</v>
      </c>
      <c r="R619" t="str">
        <f t="shared" si="57"/>
        <v>rock</v>
      </c>
      <c r="S619" s="13">
        <f t="shared" si="58"/>
        <v>42703.214409722219</v>
      </c>
      <c r="T619" s="13">
        <f t="shared" si="59"/>
        <v>42733.214409722219</v>
      </c>
    </row>
    <row r="620" spans="1:20" ht="48" x14ac:dyDescent="0.2">
      <c r="A620">
        <v>1382</v>
      </c>
      <c r="B620" s="3" t="s">
        <v>1383</v>
      </c>
      <c r="C620" s="3" t="s">
        <v>5492</v>
      </c>
      <c r="D620" s="9">
        <v>8000</v>
      </c>
      <c r="E620" s="9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8275</v>
      </c>
      <c r="O620" s="7">
        <f t="shared" si="54"/>
        <v>104.3625</v>
      </c>
      <c r="P620" s="5">
        <f t="shared" si="55"/>
        <v>56.412162162162161</v>
      </c>
      <c r="Q620" t="str">
        <f t="shared" si="56"/>
        <v>music</v>
      </c>
      <c r="R620" t="str">
        <f t="shared" si="57"/>
        <v>rock</v>
      </c>
      <c r="S620" s="13">
        <f t="shared" si="58"/>
        <v>41370.800185185188</v>
      </c>
      <c r="T620" s="13">
        <f t="shared" si="59"/>
        <v>41400.800185185188</v>
      </c>
    </row>
    <row r="621" spans="1:20" ht="48" x14ac:dyDescent="0.2">
      <c r="A621">
        <v>1383</v>
      </c>
      <c r="B621" s="3" t="s">
        <v>1384</v>
      </c>
      <c r="C621" s="3" t="s">
        <v>5493</v>
      </c>
      <c r="D621" s="9">
        <v>2200</v>
      </c>
      <c r="E621" s="9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8275</v>
      </c>
      <c r="O621" s="7">
        <f t="shared" si="54"/>
        <v>212.40909090909091</v>
      </c>
      <c r="P621" s="5">
        <f t="shared" si="55"/>
        <v>50.247311827956992</v>
      </c>
      <c r="Q621" t="str">
        <f t="shared" si="56"/>
        <v>music</v>
      </c>
      <c r="R621" t="str">
        <f t="shared" si="57"/>
        <v>rock</v>
      </c>
      <c r="S621" s="13">
        <f t="shared" si="58"/>
        <v>42707.074976851851</v>
      </c>
      <c r="T621" s="13">
        <f t="shared" si="59"/>
        <v>42727.074976851851</v>
      </c>
    </row>
    <row r="622" spans="1:20" ht="48" x14ac:dyDescent="0.2">
      <c r="A622">
        <v>1384</v>
      </c>
      <c r="B622" s="3" t="s">
        <v>1385</v>
      </c>
      <c r="C622" s="3" t="s">
        <v>5494</v>
      </c>
      <c r="D622" s="9">
        <v>3500</v>
      </c>
      <c r="E622" s="9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8275</v>
      </c>
      <c r="O622" s="7">
        <f t="shared" si="54"/>
        <v>124.08571428571429</v>
      </c>
      <c r="P622" s="5">
        <f t="shared" si="55"/>
        <v>68.936507936507937</v>
      </c>
      <c r="Q622" t="str">
        <f t="shared" si="56"/>
        <v>music</v>
      </c>
      <c r="R622" t="str">
        <f t="shared" si="57"/>
        <v>rock</v>
      </c>
      <c r="S622" s="13">
        <f t="shared" si="58"/>
        <v>42160.735208333332</v>
      </c>
      <c r="T622" s="13">
        <f t="shared" si="59"/>
        <v>42190.735208333332</v>
      </c>
    </row>
    <row r="623" spans="1:20" ht="48" x14ac:dyDescent="0.2">
      <c r="A623">
        <v>1385</v>
      </c>
      <c r="B623" s="3" t="s">
        <v>1386</v>
      </c>
      <c r="C623" s="3" t="s">
        <v>5495</v>
      </c>
      <c r="D623" s="9">
        <v>8000</v>
      </c>
      <c r="E623" s="9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8275</v>
      </c>
      <c r="O623" s="7">
        <f t="shared" si="54"/>
        <v>110.406125</v>
      </c>
      <c r="P623" s="5">
        <f t="shared" si="55"/>
        <v>65.914104477611943</v>
      </c>
      <c r="Q623" t="str">
        <f t="shared" si="56"/>
        <v>music</v>
      </c>
      <c r="R623" t="str">
        <f t="shared" si="57"/>
        <v>rock</v>
      </c>
      <c r="S623" s="13">
        <f t="shared" si="58"/>
        <v>42433.688900462963</v>
      </c>
      <c r="T623" s="13">
        <f t="shared" si="59"/>
        <v>42489.507638888885</v>
      </c>
    </row>
    <row r="624" spans="1:20" ht="32" x14ac:dyDescent="0.2">
      <c r="A624">
        <v>1386</v>
      </c>
      <c r="B624" s="3" t="s">
        <v>1387</v>
      </c>
      <c r="C624" s="3" t="s">
        <v>5496</v>
      </c>
      <c r="D624" s="9">
        <v>400</v>
      </c>
      <c r="E624" s="9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8275</v>
      </c>
      <c r="O624" s="7">
        <f t="shared" si="54"/>
        <v>218.75</v>
      </c>
      <c r="P624" s="5">
        <f t="shared" si="55"/>
        <v>62.5</v>
      </c>
      <c r="Q624" t="str">
        <f t="shared" si="56"/>
        <v>music</v>
      </c>
      <c r="R624" t="str">
        <f t="shared" si="57"/>
        <v>rock</v>
      </c>
      <c r="S624" s="13">
        <f t="shared" si="58"/>
        <v>42184.646863425922</v>
      </c>
      <c r="T624" s="13">
        <f t="shared" si="59"/>
        <v>42214.646863425922</v>
      </c>
    </row>
    <row r="625" spans="1:20" ht="48" x14ac:dyDescent="0.2">
      <c r="A625">
        <v>1387</v>
      </c>
      <c r="B625" s="3" t="s">
        <v>1388</v>
      </c>
      <c r="C625" s="3" t="s">
        <v>5497</v>
      </c>
      <c r="D625" s="9">
        <v>4000</v>
      </c>
      <c r="E625" s="9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8275</v>
      </c>
      <c r="O625" s="7">
        <f t="shared" si="54"/>
        <v>136.625</v>
      </c>
      <c r="P625" s="5">
        <f t="shared" si="55"/>
        <v>70.064102564102569</v>
      </c>
      <c r="Q625" t="str">
        <f t="shared" si="56"/>
        <v>music</v>
      </c>
      <c r="R625" t="str">
        <f t="shared" si="57"/>
        <v>rock</v>
      </c>
      <c r="S625" s="13">
        <f t="shared" si="58"/>
        <v>42126.92123842593</v>
      </c>
      <c r="T625" s="13">
        <f t="shared" si="59"/>
        <v>42158.1875</v>
      </c>
    </row>
    <row r="626" spans="1:20" ht="48" x14ac:dyDescent="0.2">
      <c r="A626">
        <v>1388</v>
      </c>
      <c r="B626" s="3" t="s">
        <v>1389</v>
      </c>
      <c r="C626" s="3" t="s">
        <v>5498</v>
      </c>
      <c r="D626" s="9">
        <v>5000</v>
      </c>
      <c r="E626" s="9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8275</v>
      </c>
      <c r="O626" s="7">
        <f t="shared" si="54"/>
        <v>134.8074</v>
      </c>
      <c r="P626" s="5">
        <f t="shared" si="55"/>
        <v>60.181874999999998</v>
      </c>
      <c r="Q626" t="str">
        <f t="shared" si="56"/>
        <v>music</v>
      </c>
      <c r="R626" t="str">
        <f t="shared" si="57"/>
        <v>rock</v>
      </c>
      <c r="S626" s="13">
        <f t="shared" si="58"/>
        <v>42634.614780092597</v>
      </c>
      <c r="T626" s="13">
        <f t="shared" si="59"/>
        <v>42660.676388888889</v>
      </c>
    </row>
    <row r="627" spans="1:20" ht="32" x14ac:dyDescent="0.2">
      <c r="A627">
        <v>1389</v>
      </c>
      <c r="B627" s="3" t="s">
        <v>1390</v>
      </c>
      <c r="C627" s="3" t="s">
        <v>5499</v>
      </c>
      <c r="D627" s="9">
        <v>500</v>
      </c>
      <c r="E627" s="9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8275</v>
      </c>
      <c r="O627" s="7">
        <f t="shared" si="54"/>
        <v>145.4</v>
      </c>
      <c r="P627" s="5">
        <f t="shared" si="55"/>
        <v>21.382352941176471</v>
      </c>
      <c r="Q627" t="str">
        <f t="shared" si="56"/>
        <v>music</v>
      </c>
      <c r="R627" t="str">
        <f t="shared" si="57"/>
        <v>rock</v>
      </c>
      <c r="S627" s="13">
        <f t="shared" si="58"/>
        <v>42565.480983796297</v>
      </c>
      <c r="T627" s="13">
        <f t="shared" si="59"/>
        <v>42595.480983796297</v>
      </c>
    </row>
    <row r="628" spans="1:20" ht="48" x14ac:dyDescent="0.2">
      <c r="A628">
        <v>1390</v>
      </c>
      <c r="B628" s="3" t="s">
        <v>1391</v>
      </c>
      <c r="C628" s="3" t="s">
        <v>5500</v>
      </c>
      <c r="D628" s="9">
        <v>2800</v>
      </c>
      <c r="E628" s="9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8275</v>
      </c>
      <c r="O628" s="7">
        <f t="shared" si="54"/>
        <v>109.10714285714285</v>
      </c>
      <c r="P628" s="5">
        <f t="shared" si="55"/>
        <v>160.78947368421052</v>
      </c>
      <c r="Q628" t="str">
        <f t="shared" si="56"/>
        <v>music</v>
      </c>
      <c r="R628" t="str">
        <f t="shared" si="57"/>
        <v>rock</v>
      </c>
      <c r="S628" s="13">
        <f t="shared" si="58"/>
        <v>42087.803310185183</v>
      </c>
      <c r="T628" s="13">
        <f t="shared" si="59"/>
        <v>42121.716666666667</v>
      </c>
    </row>
    <row r="629" spans="1:20" ht="48" x14ac:dyDescent="0.2">
      <c r="A629">
        <v>1391</v>
      </c>
      <c r="B629" s="3" t="s">
        <v>1392</v>
      </c>
      <c r="C629" s="3" t="s">
        <v>5501</v>
      </c>
      <c r="D629" s="9">
        <v>500</v>
      </c>
      <c r="E629" s="9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8275</v>
      </c>
      <c r="O629" s="7">
        <f t="shared" si="54"/>
        <v>110.2</v>
      </c>
      <c r="P629" s="5">
        <f t="shared" si="55"/>
        <v>42.384615384615387</v>
      </c>
      <c r="Q629" t="str">
        <f t="shared" si="56"/>
        <v>music</v>
      </c>
      <c r="R629" t="str">
        <f t="shared" si="57"/>
        <v>rock</v>
      </c>
      <c r="S629" s="13">
        <f t="shared" si="58"/>
        <v>42193.650671296295</v>
      </c>
      <c r="T629" s="13">
        <f t="shared" si="59"/>
        <v>42238.207638888889</v>
      </c>
    </row>
    <row r="630" spans="1:20" ht="48" x14ac:dyDescent="0.2">
      <c r="A630">
        <v>1392</v>
      </c>
      <c r="B630" s="3" t="s">
        <v>1393</v>
      </c>
      <c r="C630" s="3" t="s">
        <v>5502</v>
      </c>
      <c r="D630" s="9">
        <v>2500</v>
      </c>
      <c r="E630" s="9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8275</v>
      </c>
      <c r="O630" s="7">
        <f t="shared" si="54"/>
        <v>113.64000000000001</v>
      </c>
      <c r="P630" s="5">
        <f t="shared" si="55"/>
        <v>27.317307692307693</v>
      </c>
      <c r="Q630" t="str">
        <f t="shared" si="56"/>
        <v>music</v>
      </c>
      <c r="R630" t="str">
        <f t="shared" si="57"/>
        <v>rock</v>
      </c>
      <c r="S630" s="13">
        <f t="shared" si="58"/>
        <v>42401.154930555553</v>
      </c>
      <c r="T630" s="13">
        <f t="shared" si="59"/>
        <v>42432.154930555553</v>
      </c>
    </row>
    <row r="631" spans="1:20" ht="16" x14ac:dyDescent="0.2">
      <c r="A631">
        <v>1393</v>
      </c>
      <c r="B631" s="3" t="s">
        <v>1394</v>
      </c>
      <c r="C631" s="3" t="s">
        <v>5503</v>
      </c>
      <c r="D631" s="9">
        <v>10000</v>
      </c>
      <c r="E631" s="9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8275</v>
      </c>
      <c r="O631" s="7">
        <f t="shared" si="54"/>
        <v>102.35000000000001</v>
      </c>
      <c r="P631" s="5">
        <f t="shared" si="55"/>
        <v>196.82692307692307</v>
      </c>
      <c r="Q631" t="str">
        <f t="shared" si="56"/>
        <v>music</v>
      </c>
      <c r="R631" t="str">
        <f t="shared" si="57"/>
        <v>rock</v>
      </c>
      <c r="S631" s="13">
        <f t="shared" si="58"/>
        <v>42553.681979166664</v>
      </c>
      <c r="T631" s="13">
        <f t="shared" si="59"/>
        <v>42583.681979166664</v>
      </c>
    </row>
    <row r="632" spans="1:20" ht="48" x14ac:dyDescent="0.2">
      <c r="A632">
        <v>1394</v>
      </c>
      <c r="B632" s="3" t="s">
        <v>1395</v>
      </c>
      <c r="C632" s="3" t="s">
        <v>5504</v>
      </c>
      <c r="D632" s="9">
        <v>750</v>
      </c>
      <c r="E632" s="9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8275</v>
      </c>
      <c r="O632" s="7">
        <f t="shared" si="54"/>
        <v>122.13333333333334</v>
      </c>
      <c r="P632" s="5">
        <f t="shared" si="55"/>
        <v>53.882352941176471</v>
      </c>
      <c r="Q632" t="str">
        <f t="shared" si="56"/>
        <v>music</v>
      </c>
      <c r="R632" t="str">
        <f t="shared" si="57"/>
        <v>rock</v>
      </c>
      <c r="S632" s="13">
        <f t="shared" si="58"/>
        <v>42752.144976851851</v>
      </c>
      <c r="T632" s="13">
        <f t="shared" si="59"/>
        <v>42795.125</v>
      </c>
    </row>
    <row r="633" spans="1:20" ht="16" x14ac:dyDescent="0.2">
      <c r="A633">
        <v>1395</v>
      </c>
      <c r="B633" s="3" t="s">
        <v>1396</v>
      </c>
      <c r="C633" s="3" t="s">
        <v>5505</v>
      </c>
      <c r="D633" s="9">
        <v>3500</v>
      </c>
      <c r="E633" s="9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8275</v>
      </c>
      <c r="O633" s="7">
        <f t="shared" si="54"/>
        <v>111.88571428571427</v>
      </c>
      <c r="P633" s="5">
        <f t="shared" si="55"/>
        <v>47.756097560975611</v>
      </c>
      <c r="Q633" t="str">
        <f t="shared" si="56"/>
        <v>music</v>
      </c>
      <c r="R633" t="str">
        <f t="shared" si="57"/>
        <v>rock</v>
      </c>
      <c r="S633" s="13">
        <f t="shared" si="58"/>
        <v>42719.90834490741</v>
      </c>
      <c r="T633" s="13">
        <f t="shared" si="59"/>
        <v>42749.90834490741</v>
      </c>
    </row>
    <row r="634" spans="1:20" ht="48" x14ac:dyDescent="0.2">
      <c r="A634">
        <v>1396</v>
      </c>
      <c r="B634" s="3" t="s">
        <v>1397</v>
      </c>
      <c r="C634" s="3" t="s">
        <v>5506</v>
      </c>
      <c r="D634" s="9">
        <v>6000</v>
      </c>
      <c r="E634" s="9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8275</v>
      </c>
      <c r="O634" s="7">
        <f t="shared" si="54"/>
        <v>107.3</v>
      </c>
      <c r="P634" s="5">
        <f t="shared" si="55"/>
        <v>88.191780821917803</v>
      </c>
      <c r="Q634" t="str">
        <f t="shared" si="56"/>
        <v>music</v>
      </c>
      <c r="R634" t="str">
        <f t="shared" si="57"/>
        <v>rock</v>
      </c>
      <c r="S634" s="13">
        <f t="shared" si="58"/>
        <v>42018.99863425926</v>
      </c>
      <c r="T634" s="13">
        <f t="shared" si="59"/>
        <v>42048.99863425926</v>
      </c>
    </row>
    <row r="635" spans="1:20" ht="48" x14ac:dyDescent="0.2">
      <c r="A635">
        <v>1397</v>
      </c>
      <c r="B635" s="3" t="s">
        <v>1398</v>
      </c>
      <c r="C635" s="3" t="s">
        <v>5507</v>
      </c>
      <c r="D635" s="9">
        <v>10000</v>
      </c>
      <c r="E635" s="9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8275</v>
      </c>
      <c r="O635" s="7">
        <f t="shared" si="54"/>
        <v>113.85000000000001</v>
      </c>
      <c r="P635" s="5">
        <f t="shared" si="55"/>
        <v>72.056962025316452</v>
      </c>
      <c r="Q635" t="str">
        <f t="shared" si="56"/>
        <v>music</v>
      </c>
      <c r="R635" t="str">
        <f t="shared" si="57"/>
        <v>rock</v>
      </c>
      <c r="S635" s="13">
        <f t="shared" si="58"/>
        <v>42640.917939814812</v>
      </c>
      <c r="T635" s="13">
        <f t="shared" si="59"/>
        <v>42670.888194444444</v>
      </c>
    </row>
    <row r="636" spans="1:20" ht="48" x14ac:dyDescent="0.2">
      <c r="A636">
        <v>1398</v>
      </c>
      <c r="B636" s="3" t="s">
        <v>1399</v>
      </c>
      <c r="C636" s="3" t="s">
        <v>5508</v>
      </c>
      <c r="D636" s="9">
        <v>4400</v>
      </c>
      <c r="E636" s="9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8275</v>
      </c>
      <c r="O636" s="7">
        <f t="shared" si="54"/>
        <v>109.68181818181819</v>
      </c>
      <c r="P636" s="5">
        <f t="shared" si="55"/>
        <v>74.246153846153845</v>
      </c>
      <c r="Q636" t="str">
        <f t="shared" si="56"/>
        <v>music</v>
      </c>
      <c r="R636" t="str">
        <f t="shared" si="57"/>
        <v>rock</v>
      </c>
      <c r="S636" s="13">
        <f t="shared" si="58"/>
        <v>42526.874236111107</v>
      </c>
      <c r="T636" s="13">
        <f t="shared" si="59"/>
        <v>42556.874236111107</v>
      </c>
    </row>
    <row r="637" spans="1:20" ht="48" x14ac:dyDescent="0.2">
      <c r="A637">
        <v>1399</v>
      </c>
      <c r="B637" s="3" t="s">
        <v>1400</v>
      </c>
      <c r="C637" s="3" t="s">
        <v>5509</v>
      </c>
      <c r="D637" s="9">
        <v>9000</v>
      </c>
      <c r="E637" s="9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8275</v>
      </c>
      <c r="O637" s="7">
        <f t="shared" si="54"/>
        <v>126.14444444444443</v>
      </c>
      <c r="P637" s="5">
        <f t="shared" si="55"/>
        <v>61.701086956521742</v>
      </c>
      <c r="Q637" t="str">
        <f t="shared" si="56"/>
        <v>music</v>
      </c>
      <c r="R637" t="str">
        <f t="shared" si="57"/>
        <v>rock</v>
      </c>
      <c r="S637" s="13">
        <f t="shared" si="58"/>
        <v>41889.004317129627</v>
      </c>
      <c r="T637" s="13">
        <f t="shared" si="59"/>
        <v>41919.004317129627</v>
      </c>
    </row>
    <row r="638" spans="1:20" ht="48" x14ac:dyDescent="0.2">
      <c r="A638">
        <v>1400</v>
      </c>
      <c r="B638" s="3" t="s">
        <v>1401</v>
      </c>
      <c r="C638" s="3" t="s">
        <v>5510</v>
      </c>
      <c r="D638" s="9">
        <v>350</v>
      </c>
      <c r="E638" s="9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8275</v>
      </c>
      <c r="O638" s="7">
        <f t="shared" si="54"/>
        <v>167.42857142857144</v>
      </c>
      <c r="P638" s="5">
        <f t="shared" si="55"/>
        <v>17.235294117647058</v>
      </c>
      <c r="Q638" t="str">
        <f t="shared" si="56"/>
        <v>music</v>
      </c>
      <c r="R638" t="str">
        <f t="shared" si="57"/>
        <v>rock</v>
      </c>
      <c r="S638" s="13">
        <f t="shared" si="58"/>
        <v>42498.341122685189</v>
      </c>
      <c r="T638" s="13">
        <f t="shared" si="59"/>
        <v>42533.229166666672</v>
      </c>
    </row>
    <row r="639" spans="1:20" ht="48" x14ac:dyDescent="0.2">
      <c r="A639">
        <v>1401</v>
      </c>
      <c r="B639" s="3" t="s">
        <v>1402</v>
      </c>
      <c r="C639" s="3" t="s">
        <v>5511</v>
      </c>
      <c r="D639" s="9">
        <v>2500</v>
      </c>
      <c r="E639" s="9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8275</v>
      </c>
      <c r="O639" s="7">
        <f t="shared" si="54"/>
        <v>496.52000000000004</v>
      </c>
      <c r="P639" s="5">
        <f t="shared" si="55"/>
        <v>51.720833333333331</v>
      </c>
      <c r="Q639" t="str">
        <f t="shared" si="56"/>
        <v>music</v>
      </c>
      <c r="R639" t="str">
        <f t="shared" si="57"/>
        <v>rock</v>
      </c>
      <c r="S639" s="13">
        <f t="shared" si="58"/>
        <v>41399.99622685185</v>
      </c>
      <c r="T639" s="13">
        <f t="shared" si="59"/>
        <v>41420.99622685185</v>
      </c>
    </row>
    <row r="640" spans="1:20" ht="48" x14ac:dyDescent="0.2">
      <c r="A640">
        <v>1402</v>
      </c>
      <c r="B640" s="3" t="s">
        <v>1403</v>
      </c>
      <c r="C640" s="3" t="s">
        <v>5512</v>
      </c>
      <c r="D640" s="9">
        <v>2500</v>
      </c>
      <c r="E640" s="9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8275</v>
      </c>
      <c r="O640" s="7">
        <f t="shared" si="54"/>
        <v>109.16</v>
      </c>
      <c r="P640" s="5">
        <f t="shared" si="55"/>
        <v>24.150442477876105</v>
      </c>
      <c r="Q640" t="str">
        <f t="shared" si="56"/>
        <v>music</v>
      </c>
      <c r="R640" t="str">
        <f t="shared" si="57"/>
        <v>rock</v>
      </c>
      <c r="S640" s="13">
        <f t="shared" si="58"/>
        <v>42065.053368055553</v>
      </c>
      <c r="T640" s="13">
        <f t="shared" si="59"/>
        <v>42125.011701388896</v>
      </c>
    </row>
    <row r="641" spans="1:20" ht="48" x14ac:dyDescent="0.2">
      <c r="A641">
        <v>1403</v>
      </c>
      <c r="B641" s="3" t="s">
        <v>1404</v>
      </c>
      <c r="C641" s="3" t="s">
        <v>5513</v>
      </c>
      <c r="D641" s="9">
        <v>4000</v>
      </c>
      <c r="E641" s="9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8275</v>
      </c>
      <c r="O641" s="7">
        <f t="shared" si="54"/>
        <v>102.57499999999999</v>
      </c>
      <c r="P641" s="5">
        <f t="shared" si="55"/>
        <v>62.166666666666664</v>
      </c>
      <c r="Q641" t="str">
        <f t="shared" si="56"/>
        <v>music</v>
      </c>
      <c r="R641" t="str">
        <f t="shared" si="57"/>
        <v>rock</v>
      </c>
      <c r="S641" s="13">
        <f t="shared" si="58"/>
        <v>41451.062905092593</v>
      </c>
      <c r="T641" s="13">
        <f t="shared" si="59"/>
        <v>41481.062905092593</v>
      </c>
    </row>
    <row r="642" spans="1:20" ht="32" x14ac:dyDescent="0.2">
      <c r="A642">
        <v>1461</v>
      </c>
      <c r="B642" s="3" t="s">
        <v>1462</v>
      </c>
      <c r="C642" s="3" t="s">
        <v>5571</v>
      </c>
      <c r="D642" s="9">
        <v>15000</v>
      </c>
      <c r="E642" s="9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8287</v>
      </c>
      <c r="O642" s="7">
        <f t="shared" ref="O642:O705" si="60">(E642/D642)*100</f>
        <v>101.24459999999999</v>
      </c>
      <c r="P642" s="5">
        <f t="shared" ref="P642:P705" si="61">IFERROR(E642/L642,0)</f>
        <v>44.66673529411765</v>
      </c>
      <c r="Q642" t="str">
        <f t="shared" ref="Q642:Q705" si="62">LEFT(N642,FIND("/",N642)-1)</f>
        <v>publishing</v>
      </c>
      <c r="R642" t="str">
        <f t="shared" ref="R642:R705" si="63">RIGHT(N642,LEN(N642)-FIND("/",N642))</f>
        <v>radio &amp; podcasts</v>
      </c>
      <c r="S642" s="13">
        <f t="shared" ref="S642:S705" si="64">(((J642/60)/60)/24)+DATE(1970,1,1)</f>
        <v>41899.645300925928</v>
      </c>
      <c r="T642" s="13">
        <f t="shared" ref="T642:T705" si="65">(((I642/60)/60)/24)+DATE(1970,1,1)</f>
        <v>41933</v>
      </c>
    </row>
    <row r="643" spans="1:20" ht="32" x14ac:dyDescent="0.2">
      <c r="A643">
        <v>1462</v>
      </c>
      <c r="B643" s="3" t="s">
        <v>1463</v>
      </c>
      <c r="C643" s="3" t="s">
        <v>5572</v>
      </c>
      <c r="D643" s="9">
        <v>4000</v>
      </c>
      <c r="E643" s="9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8287</v>
      </c>
      <c r="O643" s="7">
        <f t="shared" si="60"/>
        <v>108.5175</v>
      </c>
      <c r="P643" s="5">
        <f t="shared" si="61"/>
        <v>28.937999999999999</v>
      </c>
      <c r="Q643" t="str">
        <f t="shared" si="62"/>
        <v>publishing</v>
      </c>
      <c r="R643" t="str">
        <f t="shared" si="63"/>
        <v>radio &amp; podcasts</v>
      </c>
      <c r="S643" s="13">
        <f t="shared" si="64"/>
        <v>41344.662858796299</v>
      </c>
      <c r="T643" s="13">
        <f t="shared" si="65"/>
        <v>41374.662858796299</v>
      </c>
    </row>
    <row r="644" spans="1:20" ht="48" x14ac:dyDescent="0.2">
      <c r="A644">
        <v>1463</v>
      </c>
      <c r="B644" s="3" t="s">
        <v>1464</v>
      </c>
      <c r="C644" s="3" t="s">
        <v>5573</v>
      </c>
      <c r="D644" s="9">
        <v>600</v>
      </c>
      <c r="E644" s="9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8287</v>
      </c>
      <c r="O644" s="7">
        <f t="shared" si="60"/>
        <v>147.66666666666666</v>
      </c>
      <c r="P644" s="5">
        <f t="shared" si="61"/>
        <v>35.44</v>
      </c>
      <c r="Q644" t="str">
        <f t="shared" si="62"/>
        <v>publishing</v>
      </c>
      <c r="R644" t="str">
        <f t="shared" si="63"/>
        <v>radio &amp; podcasts</v>
      </c>
      <c r="S644" s="13">
        <f t="shared" si="64"/>
        <v>41326.911319444444</v>
      </c>
      <c r="T644" s="13">
        <f t="shared" si="65"/>
        <v>41371.869652777779</v>
      </c>
    </row>
    <row r="645" spans="1:20" ht="16" x14ac:dyDescent="0.2">
      <c r="A645">
        <v>1464</v>
      </c>
      <c r="B645" s="3" t="s">
        <v>1465</v>
      </c>
      <c r="C645" s="3" t="s">
        <v>5574</v>
      </c>
      <c r="D645" s="9">
        <v>5000</v>
      </c>
      <c r="E645" s="9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8287</v>
      </c>
      <c r="O645" s="7">
        <f t="shared" si="60"/>
        <v>163.19999999999999</v>
      </c>
      <c r="P645" s="5">
        <f t="shared" si="61"/>
        <v>34.871794871794869</v>
      </c>
      <c r="Q645" t="str">
        <f t="shared" si="62"/>
        <v>publishing</v>
      </c>
      <c r="R645" t="str">
        <f t="shared" si="63"/>
        <v>radio &amp; podcasts</v>
      </c>
      <c r="S645" s="13">
        <f t="shared" si="64"/>
        <v>41291.661550925928</v>
      </c>
      <c r="T645" s="13">
        <f t="shared" si="65"/>
        <v>41321.661550925928</v>
      </c>
    </row>
    <row r="646" spans="1:20" ht="48" x14ac:dyDescent="0.2">
      <c r="A646">
        <v>1465</v>
      </c>
      <c r="B646" s="3" t="s">
        <v>1466</v>
      </c>
      <c r="C646" s="3" t="s">
        <v>5575</v>
      </c>
      <c r="D646" s="9">
        <v>30000</v>
      </c>
      <c r="E646" s="9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8287</v>
      </c>
      <c r="O646" s="7">
        <f t="shared" si="60"/>
        <v>456.41449999999998</v>
      </c>
      <c r="P646" s="5">
        <f t="shared" si="61"/>
        <v>52.622732513451197</v>
      </c>
      <c r="Q646" t="str">
        <f t="shared" si="62"/>
        <v>publishing</v>
      </c>
      <c r="R646" t="str">
        <f t="shared" si="63"/>
        <v>radio &amp; podcasts</v>
      </c>
      <c r="S646" s="13">
        <f t="shared" si="64"/>
        <v>40959.734398148146</v>
      </c>
      <c r="T646" s="13">
        <f t="shared" si="65"/>
        <v>40990.125</v>
      </c>
    </row>
    <row r="647" spans="1:20" ht="48" x14ac:dyDescent="0.2">
      <c r="A647">
        <v>1466</v>
      </c>
      <c r="B647" s="3" t="s">
        <v>1467</v>
      </c>
      <c r="C647" s="3" t="s">
        <v>5576</v>
      </c>
      <c r="D647" s="9">
        <v>16000</v>
      </c>
      <c r="E647" s="9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8287</v>
      </c>
      <c r="O647" s="7">
        <f t="shared" si="60"/>
        <v>107.87731249999999</v>
      </c>
      <c r="P647" s="5">
        <f t="shared" si="61"/>
        <v>69.598266129032254</v>
      </c>
      <c r="Q647" t="str">
        <f t="shared" si="62"/>
        <v>publishing</v>
      </c>
      <c r="R647" t="str">
        <f t="shared" si="63"/>
        <v>radio &amp; podcasts</v>
      </c>
      <c r="S647" s="13">
        <f t="shared" si="64"/>
        <v>42340.172060185185</v>
      </c>
      <c r="T647" s="13">
        <f t="shared" si="65"/>
        <v>42381.208333333328</v>
      </c>
    </row>
    <row r="648" spans="1:20" ht="32" x14ac:dyDescent="0.2">
      <c r="A648">
        <v>1467</v>
      </c>
      <c r="B648" s="3" t="s">
        <v>1468</v>
      </c>
      <c r="C648" s="3" t="s">
        <v>5577</v>
      </c>
      <c r="D648" s="9">
        <v>40000</v>
      </c>
      <c r="E648" s="9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8287</v>
      </c>
      <c r="O648" s="7">
        <f t="shared" si="60"/>
        <v>115.08</v>
      </c>
      <c r="P648" s="5">
        <f t="shared" si="61"/>
        <v>76.72</v>
      </c>
      <c r="Q648" t="str">
        <f t="shared" si="62"/>
        <v>publishing</v>
      </c>
      <c r="R648" t="str">
        <f t="shared" si="63"/>
        <v>radio &amp; podcasts</v>
      </c>
      <c r="S648" s="13">
        <f t="shared" si="64"/>
        <v>40933.80190972222</v>
      </c>
      <c r="T648" s="13">
        <f t="shared" si="65"/>
        <v>40993.760243055556</v>
      </c>
    </row>
    <row r="649" spans="1:20" ht="48" x14ac:dyDescent="0.2">
      <c r="A649">
        <v>1468</v>
      </c>
      <c r="B649" s="3" t="s">
        <v>1469</v>
      </c>
      <c r="C649" s="3" t="s">
        <v>5578</v>
      </c>
      <c r="D649" s="9">
        <v>9500</v>
      </c>
      <c r="E649" s="9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8287</v>
      </c>
      <c r="O649" s="7">
        <f t="shared" si="60"/>
        <v>102.36842105263158</v>
      </c>
      <c r="P649" s="5">
        <f t="shared" si="61"/>
        <v>33.191126279863482</v>
      </c>
      <c r="Q649" t="str">
        <f t="shared" si="62"/>
        <v>publishing</v>
      </c>
      <c r="R649" t="str">
        <f t="shared" si="63"/>
        <v>radio &amp; podcasts</v>
      </c>
      <c r="S649" s="13">
        <f t="shared" si="64"/>
        <v>40646.014456018522</v>
      </c>
      <c r="T649" s="13">
        <f t="shared" si="65"/>
        <v>40706.014456018522</v>
      </c>
    </row>
    <row r="650" spans="1:20" ht="32" x14ac:dyDescent="0.2">
      <c r="A650">
        <v>1469</v>
      </c>
      <c r="B650" s="3" t="s">
        <v>1470</v>
      </c>
      <c r="C650" s="3" t="s">
        <v>5579</v>
      </c>
      <c r="D650" s="9">
        <v>44250</v>
      </c>
      <c r="E650" s="9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8287</v>
      </c>
      <c r="O650" s="7">
        <f t="shared" si="60"/>
        <v>108.42485875706214</v>
      </c>
      <c r="P650" s="5">
        <f t="shared" si="61"/>
        <v>149.46417445482865</v>
      </c>
      <c r="Q650" t="str">
        <f t="shared" si="62"/>
        <v>publishing</v>
      </c>
      <c r="R650" t="str">
        <f t="shared" si="63"/>
        <v>radio &amp; podcasts</v>
      </c>
      <c r="S650" s="13">
        <f t="shared" si="64"/>
        <v>41290.598483796297</v>
      </c>
      <c r="T650" s="13">
        <f t="shared" si="65"/>
        <v>41320.598483796297</v>
      </c>
    </row>
    <row r="651" spans="1:20" ht="48" x14ac:dyDescent="0.2">
      <c r="A651">
        <v>1470</v>
      </c>
      <c r="B651" s="3" t="s">
        <v>1471</v>
      </c>
      <c r="C651" s="3" t="s">
        <v>5580</v>
      </c>
      <c r="D651" s="9">
        <v>1500</v>
      </c>
      <c r="E651" s="9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8287</v>
      </c>
      <c r="O651" s="7">
        <f t="shared" si="60"/>
        <v>125.13333333333334</v>
      </c>
      <c r="P651" s="5">
        <f t="shared" si="61"/>
        <v>23.172839506172838</v>
      </c>
      <c r="Q651" t="str">
        <f t="shared" si="62"/>
        <v>publishing</v>
      </c>
      <c r="R651" t="str">
        <f t="shared" si="63"/>
        <v>radio &amp; podcasts</v>
      </c>
      <c r="S651" s="13">
        <f t="shared" si="64"/>
        <v>41250.827118055553</v>
      </c>
      <c r="T651" s="13">
        <f t="shared" si="65"/>
        <v>41271.827118055553</v>
      </c>
    </row>
    <row r="652" spans="1:20" ht="48" x14ac:dyDescent="0.2">
      <c r="A652">
        <v>1471</v>
      </c>
      <c r="B652" s="3" t="s">
        <v>1472</v>
      </c>
      <c r="C652" s="3" t="s">
        <v>5581</v>
      </c>
      <c r="D652" s="9">
        <v>32000</v>
      </c>
      <c r="E652" s="9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8287</v>
      </c>
      <c r="O652" s="7">
        <f t="shared" si="60"/>
        <v>103.840625</v>
      </c>
      <c r="P652" s="5">
        <f t="shared" si="61"/>
        <v>96.877551020408163</v>
      </c>
      <c r="Q652" t="str">
        <f t="shared" si="62"/>
        <v>publishing</v>
      </c>
      <c r="R652" t="str">
        <f t="shared" si="63"/>
        <v>radio &amp; podcasts</v>
      </c>
      <c r="S652" s="13">
        <f t="shared" si="64"/>
        <v>42073.957569444443</v>
      </c>
      <c r="T652" s="13">
        <f t="shared" si="65"/>
        <v>42103.957569444443</v>
      </c>
    </row>
    <row r="653" spans="1:20" ht="48" x14ac:dyDescent="0.2">
      <c r="A653">
        <v>1472</v>
      </c>
      <c r="B653" s="3" t="s">
        <v>1473</v>
      </c>
      <c r="C653" s="3" t="s">
        <v>5582</v>
      </c>
      <c r="D653" s="9">
        <v>25000</v>
      </c>
      <c r="E653" s="9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8287</v>
      </c>
      <c r="O653" s="7">
        <f t="shared" si="60"/>
        <v>138.70400000000001</v>
      </c>
      <c r="P653" s="5">
        <f t="shared" si="61"/>
        <v>103.20238095238095</v>
      </c>
      <c r="Q653" t="str">
        <f t="shared" si="62"/>
        <v>publishing</v>
      </c>
      <c r="R653" t="str">
        <f t="shared" si="63"/>
        <v>radio &amp; podcasts</v>
      </c>
      <c r="S653" s="13">
        <f t="shared" si="64"/>
        <v>41533.542858796296</v>
      </c>
      <c r="T653" s="13">
        <f t="shared" si="65"/>
        <v>41563.542858796296</v>
      </c>
    </row>
    <row r="654" spans="1:20" ht="16" x14ac:dyDescent="0.2">
      <c r="A654">
        <v>1473</v>
      </c>
      <c r="B654" s="3" t="s">
        <v>1474</v>
      </c>
      <c r="C654" s="3" t="s">
        <v>5583</v>
      </c>
      <c r="D654" s="9">
        <v>1500</v>
      </c>
      <c r="E654" s="9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8287</v>
      </c>
      <c r="O654" s="7">
        <f t="shared" si="60"/>
        <v>120.51600000000001</v>
      </c>
      <c r="P654" s="5">
        <f t="shared" si="61"/>
        <v>38.462553191489363</v>
      </c>
      <c r="Q654" t="str">
        <f t="shared" si="62"/>
        <v>publishing</v>
      </c>
      <c r="R654" t="str">
        <f t="shared" si="63"/>
        <v>radio &amp; podcasts</v>
      </c>
      <c r="S654" s="13">
        <f t="shared" si="64"/>
        <v>40939.979618055557</v>
      </c>
      <c r="T654" s="13">
        <f t="shared" si="65"/>
        <v>40969.979618055557</v>
      </c>
    </row>
    <row r="655" spans="1:20" ht="48" x14ac:dyDescent="0.2">
      <c r="A655">
        <v>1474</v>
      </c>
      <c r="B655" s="3" t="s">
        <v>1475</v>
      </c>
      <c r="C655" s="3" t="s">
        <v>5584</v>
      </c>
      <c r="D655" s="9">
        <v>3000</v>
      </c>
      <c r="E655" s="9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8287</v>
      </c>
      <c r="O655" s="7">
        <f t="shared" si="60"/>
        <v>112.26666666666667</v>
      </c>
      <c r="P655" s="5">
        <f t="shared" si="61"/>
        <v>44.315789473684212</v>
      </c>
      <c r="Q655" t="str">
        <f t="shared" si="62"/>
        <v>publishing</v>
      </c>
      <c r="R655" t="str">
        <f t="shared" si="63"/>
        <v>radio &amp; podcasts</v>
      </c>
      <c r="S655" s="13">
        <f t="shared" si="64"/>
        <v>41500.727916666663</v>
      </c>
      <c r="T655" s="13">
        <f t="shared" si="65"/>
        <v>41530.727916666663</v>
      </c>
    </row>
    <row r="656" spans="1:20" ht="48" x14ac:dyDescent="0.2">
      <c r="A656">
        <v>1475</v>
      </c>
      <c r="B656" s="3" t="s">
        <v>1476</v>
      </c>
      <c r="C656" s="3" t="s">
        <v>5585</v>
      </c>
      <c r="D656" s="9">
        <v>15000</v>
      </c>
      <c r="E656" s="9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8287</v>
      </c>
      <c r="O656" s="7">
        <f t="shared" si="60"/>
        <v>188.66966666666667</v>
      </c>
      <c r="P656" s="5">
        <f t="shared" si="61"/>
        <v>64.173356009070289</v>
      </c>
      <c r="Q656" t="str">
        <f t="shared" si="62"/>
        <v>publishing</v>
      </c>
      <c r="R656" t="str">
        <f t="shared" si="63"/>
        <v>radio &amp; podcasts</v>
      </c>
      <c r="S656" s="13">
        <f t="shared" si="64"/>
        <v>41960.722951388889</v>
      </c>
      <c r="T656" s="13">
        <f t="shared" si="65"/>
        <v>41993.207638888889</v>
      </c>
    </row>
    <row r="657" spans="1:20" ht="32" x14ac:dyDescent="0.2">
      <c r="A657">
        <v>1476</v>
      </c>
      <c r="B657" s="3" t="s">
        <v>1477</v>
      </c>
      <c r="C657" s="3" t="s">
        <v>5586</v>
      </c>
      <c r="D657" s="9">
        <v>6000</v>
      </c>
      <c r="E657" s="9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8287</v>
      </c>
      <c r="O657" s="7">
        <f t="shared" si="60"/>
        <v>661.55466666666666</v>
      </c>
      <c r="P657" s="5">
        <f t="shared" si="61"/>
        <v>43.333275109170302</v>
      </c>
      <c r="Q657" t="str">
        <f t="shared" si="62"/>
        <v>publishing</v>
      </c>
      <c r="R657" t="str">
        <f t="shared" si="63"/>
        <v>radio &amp; podcasts</v>
      </c>
      <c r="S657" s="13">
        <f t="shared" si="64"/>
        <v>40766.041921296295</v>
      </c>
      <c r="T657" s="13">
        <f t="shared" si="65"/>
        <v>40796.041921296295</v>
      </c>
    </row>
    <row r="658" spans="1:20" ht="48" x14ac:dyDescent="0.2">
      <c r="A658">
        <v>1477</v>
      </c>
      <c r="B658" s="3" t="s">
        <v>1478</v>
      </c>
      <c r="C658" s="3" t="s">
        <v>5587</v>
      </c>
      <c r="D658" s="9">
        <v>30000</v>
      </c>
      <c r="E658" s="9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8287</v>
      </c>
      <c r="O658" s="7">
        <f t="shared" si="60"/>
        <v>111.31</v>
      </c>
      <c r="P658" s="5">
        <f t="shared" si="61"/>
        <v>90.495934959349597</v>
      </c>
      <c r="Q658" t="str">
        <f t="shared" si="62"/>
        <v>publishing</v>
      </c>
      <c r="R658" t="str">
        <f t="shared" si="63"/>
        <v>radio &amp; podcasts</v>
      </c>
      <c r="S658" s="13">
        <f t="shared" si="64"/>
        <v>40840.615787037037</v>
      </c>
      <c r="T658" s="13">
        <f t="shared" si="65"/>
        <v>40900.125</v>
      </c>
    </row>
    <row r="659" spans="1:20" ht="48" x14ac:dyDescent="0.2">
      <c r="A659">
        <v>1478</v>
      </c>
      <c r="B659" s="3" t="s">
        <v>1479</v>
      </c>
      <c r="C659" s="3" t="s">
        <v>5588</v>
      </c>
      <c r="D659" s="9">
        <v>50000</v>
      </c>
      <c r="E659" s="9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8287</v>
      </c>
      <c r="O659" s="7">
        <f t="shared" si="60"/>
        <v>1181.6142199999999</v>
      </c>
      <c r="P659" s="5">
        <f t="shared" si="61"/>
        <v>29.187190495010373</v>
      </c>
      <c r="Q659" t="str">
        <f t="shared" si="62"/>
        <v>publishing</v>
      </c>
      <c r="R659" t="str">
        <f t="shared" si="63"/>
        <v>radio &amp; podcasts</v>
      </c>
      <c r="S659" s="13">
        <f t="shared" si="64"/>
        <v>41394.871678240743</v>
      </c>
      <c r="T659" s="13">
        <f t="shared" si="65"/>
        <v>41408.871678240743</v>
      </c>
    </row>
    <row r="660" spans="1:20" ht="48" x14ac:dyDescent="0.2">
      <c r="A660">
        <v>1479</v>
      </c>
      <c r="B660" s="3" t="s">
        <v>1480</v>
      </c>
      <c r="C660" s="3" t="s">
        <v>5589</v>
      </c>
      <c r="D660" s="9">
        <v>1600</v>
      </c>
      <c r="E660" s="9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8287</v>
      </c>
      <c r="O660" s="7">
        <f t="shared" si="60"/>
        <v>137.375</v>
      </c>
      <c r="P660" s="5">
        <f t="shared" si="61"/>
        <v>30.95774647887324</v>
      </c>
      <c r="Q660" t="str">
        <f t="shared" si="62"/>
        <v>publishing</v>
      </c>
      <c r="R660" t="str">
        <f t="shared" si="63"/>
        <v>radio &amp; podcasts</v>
      </c>
      <c r="S660" s="13">
        <f t="shared" si="64"/>
        <v>41754.745243055557</v>
      </c>
      <c r="T660" s="13">
        <f t="shared" si="65"/>
        <v>41769.165972222225</v>
      </c>
    </row>
    <row r="661" spans="1:20" ht="48" x14ac:dyDescent="0.2">
      <c r="A661">
        <v>1480</v>
      </c>
      <c r="B661" s="3" t="s">
        <v>1481</v>
      </c>
      <c r="C661" s="3" t="s">
        <v>5590</v>
      </c>
      <c r="D661" s="9">
        <v>50000</v>
      </c>
      <c r="E661" s="9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8287</v>
      </c>
      <c r="O661" s="7">
        <f t="shared" si="60"/>
        <v>117.04040000000001</v>
      </c>
      <c r="P661" s="5">
        <f t="shared" si="61"/>
        <v>92.157795275590544</v>
      </c>
      <c r="Q661" t="str">
        <f t="shared" si="62"/>
        <v>publishing</v>
      </c>
      <c r="R661" t="str">
        <f t="shared" si="63"/>
        <v>radio &amp; podcasts</v>
      </c>
      <c r="S661" s="13">
        <f t="shared" si="64"/>
        <v>41464.934016203704</v>
      </c>
      <c r="T661" s="13">
        <f t="shared" si="65"/>
        <v>41481.708333333336</v>
      </c>
    </row>
    <row r="662" spans="1:20" ht="32" x14ac:dyDescent="0.2">
      <c r="A662">
        <v>1501</v>
      </c>
      <c r="B662" s="3" t="s">
        <v>1502</v>
      </c>
      <c r="C662" s="3" t="s">
        <v>5611</v>
      </c>
      <c r="D662" s="9">
        <v>52000</v>
      </c>
      <c r="E662" s="9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8284</v>
      </c>
      <c r="O662" s="7">
        <f t="shared" si="60"/>
        <v>166.33076923076925</v>
      </c>
      <c r="P662" s="5">
        <f t="shared" si="61"/>
        <v>97.731073446327684</v>
      </c>
      <c r="Q662" t="str">
        <f t="shared" si="62"/>
        <v>photography</v>
      </c>
      <c r="R662" t="str">
        <f t="shared" si="63"/>
        <v>photobooks</v>
      </c>
      <c r="S662" s="13">
        <f t="shared" si="64"/>
        <v>42163.583599537036</v>
      </c>
      <c r="T662" s="13">
        <f t="shared" si="65"/>
        <v>42193.583599537036</v>
      </c>
    </row>
    <row r="663" spans="1:20" ht="48" x14ac:dyDescent="0.2">
      <c r="A663">
        <v>1502</v>
      </c>
      <c r="B663" s="3" t="s">
        <v>1503</v>
      </c>
      <c r="C663" s="3" t="s">
        <v>5612</v>
      </c>
      <c r="D663" s="9">
        <v>22000</v>
      </c>
      <c r="E663" s="9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8284</v>
      </c>
      <c r="O663" s="7">
        <f t="shared" si="60"/>
        <v>101.44545454545455</v>
      </c>
      <c r="P663" s="5">
        <f t="shared" si="61"/>
        <v>67.835866261398181</v>
      </c>
      <c r="Q663" t="str">
        <f t="shared" si="62"/>
        <v>photography</v>
      </c>
      <c r="R663" t="str">
        <f t="shared" si="63"/>
        <v>photobooks</v>
      </c>
      <c r="S663" s="13">
        <f t="shared" si="64"/>
        <v>42426.542592592596</v>
      </c>
      <c r="T663" s="13">
        <f t="shared" si="65"/>
        <v>42454.916666666672</v>
      </c>
    </row>
    <row r="664" spans="1:20" ht="48" x14ac:dyDescent="0.2">
      <c r="A664">
        <v>1503</v>
      </c>
      <c r="B664" s="3" t="s">
        <v>1504</v>
      </c>
      <c r="C664" s="3" t="s">
        <v>5613</v>
      </c>
      <c r="D664" s="9">
        <v>3750</v>
      </c>
      <c r="E664" s="9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8284</v>
      </c>
      <c r="O664" s="7">
        <f t="shared" si="60"/>
        <v>107.89146666666667</v>
      </c>
      <c r="P664" s="5">
        <f t="shared" si="61"/>
        <v>56.98492957746479</v>
      </c>
      <c r="Q664" t="str">
        <f t="shared" si="62"/>
        <v>photography</v>
      </c>
      <c r="R664" t="str">
        <f t="shared" si="63"/>
        <v>photobooks</v>
      </c>
      <c r="S664" s="13">
        <f t="shared" si="64"/>
        <v>42606.347233796296</v>
      </c>
      <c r="T664" s="13">
        <f t="shared" si="65"/>
        <v>42666.347233796296</v>
      </c>
    </row>
    <row r="665" spans="1:20" ht="32" x14ac:dyDescent="0.2">
      <c r="A665">
        <v>1504</v>
      </c>
      <c r="B665" s="3" t="s">
        <v>1505</v>
      </c>
      <c r="C665" s="3" t="s">
        <v>5614</v>
      </c>
      <c r="D665" s="9">
        <v>6500</v>
      </c>
      <c r="E665" s="9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8284</v>
      </c>
      <c r="O665" s="7">
        <f t="shared" si="60"/>
        <v>277.93846153846158</v>
      </c>
      <c r="P665" s="5">
        <f t="shared" si="61"/>
        <v>67.159851301115239</v>
      </c>
      <c r="Q665" t="str">
        <f t="shared" si="62"/>
        <v>photography</v>
      </c>
      <c r="R665" t="str">
        <f t="shared" si="63"/>
        <v>photobooks</v>
      </c>
      <c r="S665" s="13">
        <f t="shared" si="64"/>
        <v>41772.657685185186</v>
      </c>
      <c r="T665" s="13">
        <f t="shared" si="65"/>
        <v>41800.356249999997</v>
      </c>
    </row>
    <row r="666" spans="1:20" ht="48" x14ac:dyDescent="0.2">
      <c r="A666">
        <v>1505</v>
      </c>
      <c r="B666" s="3" t="s">
        <v>1506</v>
      </c>
      <c r="C666" s="3" t="s">
        <v>5615</v>
      </c>
      <c r="D666" s="9">
        <v>16000</v>
      </c>
      <c r="E666" s="9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8284</v>
      </c>
      <c r="O666" s="7">
        <f t="shared" si="60"/>
        <v>103.58125</v>
      </c>
      <c r="P666" s="5">
        <f t="shared" si="61"/>
        <v>48.037681159420288</v>
      </c>
      <c r="Q666" t="str">
        <f t="shared" si="62"/>
        <v>photography</v>
      </c>
      <c r="R666" t="str">
        <f t="shared" si="63"/>
        <v>photobooks</v>
      </c>
      <c r="S666" s="13">
        <f t="shared" si="64"/>
        <v>42414.44332175926</v>
      </c>
      <c r="T666" s="13">
        <f t="shared" si="65"/>
        <v>42451.834027777775</v>
      </c>
    </row>
    <row r="667" spans="1:20" ht="48" x14ac:dyDescent="0.2">
      <c r="A667">
        <v>1506</v>
      </c>
      <c r="B667" s="3" t="s">
        <v>1507</v>
      </c>
      <c r="C667" s="3" t="s">
        <v>5616</v>
      </c>
      <c r="D667" s="9">
        <v>1500</v>
      </c>
      <c r="E667" s="9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8284</v>
      </c>
      <c r="O667" s="7">
        <f t="shared" si="60"/>
        <v>111.4</v>
      </c>
      <c r="P667" s="5">
        <f t="shared" si="61"/>
        <v>38.860465116279073</v>
      </c>
      <c r="Q667" t="str">
        <f t="shared" si="62"/>
        <v>photography</v>
      </c>
      <c r="R667" t="str">
        <f t="shared" si="63"/>
        <v>photobooks</v>
      </c>
      <c r="S667" s="13">
        <f t="shared" si="64"/>
        <v>41814.785925925928</v>
      </c>
      <c r="T667" s="13">
        <f t="shared" si="65"/>
        <v>41844.785925925928</v>
      </c>
    </row>
    <row r="668" spans="1:20" ht="48" x14ac:dyDescent="0.2">
      <c r="A668">
        <v>1507</v>
      </c>
      <c r="B668" s="3" t="s">
        <v>1508</v>
      </c>
      <c r="C668" s="3" t="s">
        <v>5617</v>
      </c>
      <c r="D668" s="9">
        <v>1200</v>
      </c>
      <c r="E668" s="9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8284</v>
      </c>
      <c r="O668" s="7">
        <f t="shared" si="60"/>
        <v>215</v>
      </c>
      <c r="P668" s="5">
        <f t="shared" si="61"/>
        <v>78.181818181818187</v>
      </c>
      <c r="Q668" t="str">
        <f t="shared" si="62"/>
        <v>photography</v>
      </c>
      <c r="R668" t="str">
        <f t="shared" si="63"/>
        <v>photobooks</v>
      </c>
      <c r="S668" s="13">
        <f t="shared" si="64"/>
        <v>40254.450335648151</v>
      </c>
      <c r="T668" s="13">
        <f t="shared" si="65"/>
        <v>40313.340277777781</v>
      </c>
    </row>
    <row r="669" spans="1:20" ht="48" x14ac:dyDescent="0.2">
      <c r="A669">
        <v>1508</v>
      </c>
      <c r="B669" s="3" t="s">
        <v>1509</v>
      </c>
      <c r="C669" s="3" t="s">
        <v>5618</v>
      </c>
      <c r="D669" s="9">
        <v>18500</v>
      </c>
      <c r="E669" s="9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8284</v>
      </c>
      <c r="O669" s="7">
        <f t="shared" si="60"/>
        <v>110.76216216216217</v>
      </c>
      <c r="P669" s="5">
        <f t="shared" si="61"/>
        <v>97.113744075829388</v>
      </c>
      <c r="Q669" t="str">
        <f t="shared" si="62"/>
        <v>photography</v>
      </c>
      <c r="R669" t="str">
        <f t="shared" si="63"/>
        <v>photobooks</v>
      </c>
      <c r="S669" s="13">
        <f t="shared" si="64"/>
        <v>41786.614363425928</v>
      </c>
      <c r="T669" s="13">
        <f t="shared" si="65"/>
        <v>41817.614363425928</v>
      </c>
    </row>
    <row r="670" spans="1:20" ht="48" x14ac:dyDescent="0.2">
      <c r="A670">
        <v>1509</v>
      </c>
      <c r="B670" s="3" t="s">
        <v>1510</v>
      </c>
      <c r="C670" s="3" t="s">
        <v>5619</v>
      </c>
      <c r="D670" s="9">
        <v>17500</v>
      </c>
      <c r="E670" s="9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8284</v>
      </c>
      <c r="O670" s="7">
        <f t="shared" si="60"/>
        <v>123.64125714285714</v>
      </c>
      <c r="P670" s="5">
        <f t="shared" si="61"/>
        <v>110.39397959183674</v>
      </c>
      <c r="Q670" t="str">
        <f t="shared" si="62"/>
        <v>photography</v>
      </c>
      <c r="R670" t="str">
        <f t="shared" si="63"/>
        <v>photobooks</v>
      </c>
      <c r="S670" s="13">
        <f t="shared" si="64"/>
        <v>42751.533391203702</v>
      </c>
      <c r="T670" s="13">
        <f t="shared" si="65"/>
        <v>42780.957638888889</v>
      </c>
    </row>
    <row r="671" spans="1:20" ht="48" x14ac:dyDescent="0.2">
      <c r="A671">
        <v>1510</v>
      </c>
      <c r="B671" s="3" t="s">
        <v>1511</v>
      </c>
      <c r="C671" s="3" t="s">
        <v>5620</v>
      </c>
      <c r="D671" s="9">
        <v>16000</v>
      </c>
      <c r="E671" s="9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8284</v>
      </c>
      <c r="O671" s="7">
        <f t="shared" si="60"/>
        <v>101.03500000000001</v>
      </c>
      <c r="P671" s="5">
        <f t="shared" si="61"/>
        <v>39.91506172839506</v>
      </c>
      <c r="Q671" t="str">
        <f t="shared" si="62"/>
        <v>photography</v>
      </c>
      <c r="R671" t="str">
        <f t="shared" si="63"/>
        <v>photobooks</v>
      </c>
      <c r="S671" s="13">
        <f t="shared" si="64"/>
        <v>41809.385162037033</v>
      </c>
      <c r="T671" s="13">
        <f t="shared" si="65"/>
        <v>41839.385162037033</v>
      </c>
    </row>
    <row r="672" spans="1:20" ht="48" x14ac:dyDescent="0.2">
      <c r="A672">
        <v>1511</v>
      </c>
      <c r="B672" s="3" t="s">
        <v>1512</v>
      </c>
      <c r="C672" s="3" t="s">
        <v>5621</v>
      </c>
      <c r="D672" s="9">
        <v>14000</v>
      </c>
      <c r="E672" s="9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8284</v>
      </c>
      <c r="O672" s="7">
        <f t="shared" si="60"/>
        <v>111.79285714285714</v>
      </c>
      <c r="P672" s="5">
        <f t="shared" si="61"/>
        <v>75.975728155339809</v>
      </c>
      <c r="Q672" t="str">
        <f t="shared" si="62"/>
        <v>photography</v>
      </c>
      <c r="R672" t="str">
        <f t="shared" si="63"/>
        <v>photobooks</v>
      </c>
      <c r="S672" s="13">
        <f t="shared" si="64"/>
        <v>42296.583379629628</v>
      </c>
      <c r="T672" s="13">
        <f t="shared" si="65"/>
        <v>42326.625046296293</v>
      </c>
    </row>
    <row r="673" spans="1:20" ht="48" x14ac:dyDescent="0.2">
      <c r="A673">
        <v>1512</v>
      </c>
      <c r="B673" s="3" t="s">
        <v>1513</v>
      </c>
      <c r="C673" s="3" t="s">
        <v>5622</v>
      </c>
      <c r="D673" s="9">
        <v>3500</v>
      </c>
      <c r="E673" s="9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8284</v>
      </c>
      <c r="O673" s="7">
        <f t="shared" si="60"/>
        <v>558.7714285714286</v>
      </c>
      <c r="P673" s="5">
        <f t="shared" si="61"/>
        <v>58.379104477611939</v>
      </c>
      <c r="Q673" t="str">
        <f t="shared" si="62"/>
        <v>photography</v>
      </c>
      <c r="R673" t="str">
        <f t="shared" si="63"/>
        <v>photobooks</v>
      </c>
      <c r="S673" s="13">
        <f t="shared" si="64"/>
        <v>42741.684479166666</v>
      </c>
      <c r="T673" s="13">
        <f t="shared" si="65"/>
        <v>42771.684479166666</v>
      </c>
    </row>
    <row r="674" spans="1:20" ht="48" x14ac:dyDescent="0.2">
      <c r="A674">
        <v>1513</v>
      </c>
      <c r="B674" s="3" t="s">
        <v>1514</v>
      </c>
      <c r="C674" s="3" t="s">
        <v>5623</v>
      </c>
      <c r="D674" s="9">
        <v>8000</v>
      </c>
      <c r="E674" s="9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8284</v>
      </c>
      <c r="O674" s="7">
        <f t="shared" si="60"/>
        <v>150.01875000000001</v>
      </c>
      <c r="P674" s="5">
        <f t="shared" si="61"/>
        <v>55.82093023255814</v>
      </c>
      <c r="Q674" t="str">
        <f t="shared" si="62"/>
        <v>photography</v>
      </c>
      <c r="R674" t="str">
        <f t="shared" si="63"/>
        <v>photobooks</v>
      </c>
      <c r="S674" s="13">
        <f t="shared" si="64"/>
        <v>41806.637337962966</v>
      </c>
      <c r="T674" s="13">
        <f t="shared" si="65"/>
        <v>41836.637337962966</v>
      </c>
    </row>
    <row r="675" spans="1:20" ht="48" x14ac:dyDescent="0.2">
      <c r="A675">
        <v>1514</v>
      </c>
      <c r="B675" s="3" t="s">
        <v>1515</v>
      </c>
      <c r="C675" s="3" t="s">
        <v>5624</v>
      </c>
      <c r="D675" s="9">
        <v>25000</v>
      </c>
      <c r="E675" s="9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8284</v>
      </c>
      <c r="O675" s="7">
        <f t="shared" si="60"/>
        <v>106.476</v>
      </c>
      <c r="P675" s="5">
        <f t="shared" si="61"/>
        <v>151.24431818181819</v>
      </c>
      <c r="Q675" t="str">
        <f t="shared" si="62"/>
        <v>photography</v>
      </c>
      <c r="R675" t="str">
        <f t="shared" si="63"/>
        <v>photobooks</v>
      </c>
      <c r="S675" s="13">
        <f t="shared" si="64"/>
        <v>42234.597685185188</v>
      </c>
      <c r="T675" s="13">
        <f t="shared" si="65"/>
        <v>42274.597685185188</v>
      </c>
    </row>
    <row r="676" spans="1:20" ht="48" x14ac:dyDescent="0.2">
      <c r="A676">
        <v>1515</v>
      </c>
      <c r="B676" s="3" t="s">
        <v>1516</v>
      </c>
      <c r="C676" s="3" t="s">
        <v>5625</v>
      </c>
      <c r="D676" s="9">
        <v>300000</v>
      </c>
      <c r="E676" s="9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8284</v>
      </c>
      <c r="O676" s="7">
        <f t="shared" si="60"/>
        <v>157.18899999999999</v>
      </c>
      <c r="P676" s="5">
        <f t="shared" si="61"/>
        <v>849.67027027027029</v>
      </c>
      <c r="Q676" t="str">
        <f t="shared" si="62"/>
        <v>photography</v>
      </c>
      <c r="R676" t="str">
        <f t="shared" si="63"/>
        <v>photobooks</v>
      </c>
      <c r="S676" s="13">
        <f t="shared" si="64"/>
        <v>42415.253437499996</v>
      </c>
      <c r="T676" s="13">
        <f t="shared" si="65"/>
        <v>42445.211770833332</v>
      </c>
    </row>
    <row r="677" spans="1:20" ht="48" x14ac:dyDescent="0.2">
      <c r="A677">
        <v>1516</v>
      </c>
      <c r="B677" s="3" t="s">
        <v>1517</v>
      </c>
      <c r="C677" s="3" t="s">
        <v>5626</v>
      </c>
      <c r="D677" s="9">
        <v>17000</v>
      </c>
      <c r="E677" s="9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8284</v>
      </c>
      <c r="O677" s="7">
        <f t="shared" si="60"/>
        <v>108.65882352941176</v>
      </c>
      <c r="P677" s="5">
        <f t="shared" si="61"/>
        <v>159.24137931034483</v>
      </c>
      <c r="Q677" t="str">
        <f t="shared" si="62"/>
        <v>photography</v>
      </c>
      <c r="R677" t="str">
        <f t="shared" si="63"/>
        <v>photobooks</v>
      </c>
      <c r="S677" s="13">
        <f t="shared" si="64"/>
        <v>42619.466342592597</v>
      </c>
      <c r="T677" s="13">
        <f t="shared" si="65"/>
        <v>42649.583333333328</v>
      </c>
    </row>
    <row r="678" spans="1:20" ht="48" x14ac:dyDescent="0.2">
      <c r="A678">
        <v>1517</v>
      </c>
      <c r="B678" s="3" t="s">
        <v>1518</v>
      </c>
      <c r="C678" s="3" t="s">
        <v>5627</v>
      </c>
      <c r="D678" s="9">
        <v>15000</v>
      </c>
      <c r="E678" s="9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8284</v>
      </c>
      <c r="O678" s="7">
        <f t="shared" si="60"/>
        <v>161.97999999999999</v>
      </c>
      <c r="P678" s="5">
        <f t="shared" si="61"/>
        <v>39.507317073170732</v>
      </c>
      <c r="Q678" t="str">
        <f t="shared" si="62"/>
        <v>photography</v>
      </c>
      <c r="R678" t="str">
        <f t="shared" si="63"/>
        <v>photobooks</v>
      </c>
      <c r="S678" s="13">
        <f t="shared" si="64"/>
        <v>41948.56658564815</v>
      </c>
      <c r="T678" s="13">
        <f t="shared" si="65"/>
        <v>41979.25</v>
      </c>
    </row>
    <row r="679" spans="1:20" ht="32" x14ac:dyDescent="0.2">
      <c r="A679">
        <v>1518</v>
      </c>
      <c r="B679" s="3" t="s">
        <v>1519</v>
      </c>
      <c r="C679" s="3" t="s">
        <v>5628</v>
      </c>
      <c r="D679" s="9">
        <v>15000</v>
      </c>
      <c r="E679" s="9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8284</v>
      </c>
      <c r="O679" s="7">
        <f t="shared" si="60"/>
        <v>205.36666666666665</v>
      </c>
      <c r="P679" s="5">
        <f t="shared" si="61"/>
        <v>130.52966101694915</v>
      </c>
      <c r="Q679" t="str">
        <f t="shared" si="62"/>
        <v>photography</v>
      </c>
      <c r="R679" t="str">
        <f t="shared" si="63"/>
        <v>photobooks</v>
      </c>
      <c r="S679" s="13">
        <f t="shared" si="64"/>
        <v>41760.8200462963</v>
      </c>
      <c r="T679" s="13">
        <f t="shared" si="65"/>
        <v>41790.8200462963</v>
      </c>
    </row>
    <row r="680" spans="1:20" ht="48" x14ac:dyDescent="0.2">
      <c r="A680">
        <v>1519</v>
      </c>
      <c r="B680" s="3" t="s">
        <v>1520</v>
      </c>
      <c r="C680" s="3" t="s">
        <v>5629</v>
      </c>
      <c r="D680" s="9">
        <v>9000</v>
      </c>
      <c r="E680" s="9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8284</v>
      </c>
      <c r="O680" s="7">
        <f t="shared" si="60"/>
        <v>103.36388888888889</v>
      </c>
      <c r="P680" s="5">
        <f t="shared" si="61"/>
        <v>64.156896551724131</v>
      </c>
      <c r="Q680" t="str">
        <f t="shared" si="62"/>
        <v>photography</v>
      </c>
      <c r="R680" t="str">
        <f t="shared" si="63"/>
        <v>photobooks</v>
      </c>
      <c r="S680" s="13">
        <f t="shared" si="64"/>
        <v>41782.741701388892</v>
      </c>
      <c r="T680" s="13">
        <f t="shared" si="65"/>
        <v>41810.915972222225</v>
      </c>
    </row>
    <row r="681" spans="1:20" ht="32" x14ac:dyDescent="0.2">
      <c r="A681">
        <v>1520</v>
      </c>
      <c r="B681" s="3" t="s">
        <v>1521</v>
      </c>
      <c r="C681" s="3" t="s">
        <v>5630</v>
      </c>
      <c r="D681" s="9">
        <v>18000</v>
      </c>
      <c r="E681" s="9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8284</v>
      </c>
      <c r="O681" s="7">
        <f t="shared" si="60"/>
        <v>103.47222222222223</v>
      </c>
      <c r="P681" s="5">
        <f t="shared" si="61"/>
        <v>111.52694610778443</v>
      </c>
      <c r="Q681" t="str">
        <f t="shared" si="62"/>
        <v>photography</v>
      </c>
      <c r="R681" t="str">
        <f t="shared" si="63"/>
        <v>photobooks</v>
      </c>
      <c r="S681" s="13">
        <f t="shared" si="64"/>
        <v>41955.857789351852</v>
      </c>
      <c r="T681" s="13">
        <f t="shared" si="65"/>
        <v>41992.166666666672</v>
      </c>
    </row>
    <row r="682" spans="1:20" ht="48" x14ac:dyDescent="0.2">
      <c r="A682">
        <v>1521</v>
      </c>
      <c r="B682" s="3" t="s">
        <v>1522</v>
      </c>
      <c r="C682" s="3" t="s">
        <v>5631</v>
      </c>
      <c r="D682" s="9">
        <v>37500</v>
      </c>
      <c r="E682" s="9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8284</v>
      </c>
      <c r="O682" s="7">
        <f t="shared" si="60"/>
        <v>106.81333333333333</v>
      </c>
      <c r="P682" s="5">
        <f t="shared" si="61"/>
        <v>170.44680851063831</v>
      </c>
      <c r="Q682" t="str">
        <f t="shared" si="62"/>
        <v>photography</v>
      </c>
      <c r="R682" t="str">
        <f t="shared" si="63"/>
        <v>photobooks</v>
      </c>
      <c r="S682" s="13">
        <f t="shared" si="64"/>
        <v>42493.167719907404</v>
      </c>
      <c r="T682" s="13">
        <f t="shared" si="65"/>
        <v>42528.167719907404</v>
      </c>
    </row>
    <row r="683" spans="1:20" ht="48" x14ac:dyDescent="0.2">
      <c r="A683">
        <v>1522</v>
      </c>
      <c r="B683" s="3" t="s">
        <v>1523</v>
      </c>
      <c r="C683" s="3" t="s">
        <v>5632</v>
      </c>
      <c r="D683" s="9">
        <v>43500</v>
      </c>
      <c r="E683" s="9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8284</v>
      </c>
      <c r="O683" s="7">
        <f t="shared" si="60"/>
        <v>138.96574712643678</v>
      </c>
      <c r="P683" s="5">
        <f t="shared" si="61"/>
        <v>133.7391592920354</v>
      </c>
      <c r="Q683" t="str">
        <f t="shared" si="62"/>
        <v>photography</v>
      </c>
      <c r="R683" t="str">
        <f t="shared" si="63"/>
        <v>photobooks</v>
      </c>
      <c r="S683" s="13">
        <f t="shared" si="64"/>
        <v>41899.830312500002</v>
      </c>
      <c r="T683" s="13">
        <f t="shared" si="65"/>
        <v>41929.830312500002</v>
      </c>
    </row>
    <row r="684" spans="1:20" ht="48" x14ac:dyDescent="0.2">
      <c r="A684">
        <v>1523</v>
      </c>
      <c r="B684" s="3" t="s">
        <v>1524</v>
      </c>
      <c r="C684" s="3" t="s">
        <v>5633</v>
      </c>
      <c r="D684" s="9">
        <v>18500</v>
      </c>
      <c r="E684" s="9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8284</v>
      </c>
      <c r="O684" s="7">
        <f t="shared" si="60"/>
        <v>124.84324324324325</v>
      </c>
      <c r="P684" s="5">
        <f t="shared" si="61"/>
        <v>95.834024896265561</v>
      </c>
      <c r="Q684" t="str">
        <f t="shared" si="62"/>
        <v>photography</v>
      </c>
      <c r="R684" t="str">
        <f t="shared" si="63"/>
        <v>photobooks</v>
      </c>
      <c r="S684" s="13">
        <f t="shared" si="64"/>
        <v>41964.751342592594</v>
      </c>
      <c r="T684" s="13">
        <f t="shared" si="65"/>
        <v>41996</v>
      </c>
    </row>
    <row r="685" spans="1:20" ht="48" x14ac:dyDescent="0.2">
      <c r="A685">
        <v>1524</v>
      </c>
      <c r="B685" s="3" t="s">
        <v>1525</v>
      </c>
      <c r="C685" s="3" t="s">
        <v>5634</v>
      </c>
      <c r="D685" s="9">
        <v>3000</v>
      </c>
      <c r="E685" s="9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8284</v>
      </c>
      <c r="O685" s="7">
        <f t="shared" si="60"/>
        <v>206.99999999999997</v>
      </c>
      <c r="P685" s="5">
        <f t="shared" si="61"/>
        <v>221.78571428571428</v>
      </c>
      <c r="Q685" t="str">
        <f t="shared" si="62"/>
        <v>photography</v>
      </c>
      <c r="R685" t="str">
        <f t="shared" si="63"/>
        <v>photobooks</v>
      </c>
      <c r="S685" s="13">
        <f t="shared" si="64"/>
        <v>42756.501041666663</v>
      </c>
      <c r="T685" s="13">
        <f t="shared" si="65"/>
        <v>42786.501041666663</v>
      </c>
    </row>
    <row r="686" spans="1:20" ht="48" x14ac:dyDescent="0.2">
      <c r="A686">
        <v>1525</v>
      </c>
      <c r="B686" s="3" t="s">
        <v>1526</v>
      </c>
      <c r="C686" s="3" t="s">
        <v>5635</v>
      </c>
      <c r="D686" s="9">
        <v>2600</v>
      </c>
      <c r="E686" s="9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8284</v>
      </c>
      <c r="O686" s="7">
        <f t="shared" si="60"/>
        <v>174.00576923076923</v>
      </c>
      <c r="P686" s="5">
        <f t="shared" si="61"/>
        <v>32.315357142857138</v>
      </c>
      <c r="Q686" t="str">
        <f t="shared" si="62"/>
        <v>photography</v>
      </c>
      <c r="R686" t="str">
        <f t="shared" si="63"/>
        <v>photobooks</v>
      </c>
      <c r="S686" s="13">
        <f t="shared" si="64"/>
        <v>42570.702986111108</v>
      </c>
      <c r="T686" s="13">
        <f t="shared" si="65"/>
        <v>42600.702986111108</v>
      </c>
    </row>
    <row r="687" spans="1:20" ht="48" x14ac:dyDescent="0.2">
      <c r="A687">
        <v>1526</v>
      </c>
      <c r="B687" s="3" t="s">
        <v>1527</v>
      </c>
      <c r="C687" s="3" t="s">
        <v>5636</v>
      </c>
      <c r="D687" s="9">
        <v>23000</v>
      </c>
      <c r="E687" s="9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8284</v>
      </c>
      <c r="O687" s="7">
        <f t="shared" si="60"/>
        <v>120.32608695652173</v>
      </c>
      <c r="P687" s="5">
        <f t="shared" si="61"/>
        <v>98.839285714285708</v>
      </c>
      <c r="Q687" t="str">
        <f t="shared" si="62"/>
        <v>photography</v>
      </c>
      <c r="R687" t="str">
        <f t="shared" si="63"/>
        <v>photobooks</v>
      </c>
      <c r="S687" s="13">
        <f t="shared" si="64"/>
        <v>42339.276006944448</v>
      </c>
      <c r="T687" s="13">
        <f t="shared" si="65"/>
        <v>42388.276006944448</v>
      </c>
    </row>
    <row r="688" spans="1:20" ht="32" x14ac:dyDescent="0.2">
      <c r="A688">
        <v>1527</v>
      </c>
      <c r="B688" s="3" t="s">
        <v>1528</v>
      </c>
      <c r="C688" s="3" t="s">
        <v>5637</v>
      </c>
      <c r="D688" s="9">
        <v>3500</v>
      </c>
      <c r="E688" s="9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8284</v>
      </c>
      <c r="O688" s="7">
        <f t="shared" si="60"/>
        <v>110.44428571428573</v>
      </c>
      <c r="P688" s="5">
        <f t="shared" si="61"/>
        <v>55.222142857142863</v>
      </c>
      <c r="Q688" t="str">
        <f t="shared" si="62"/>
        <v>photography</v>
      </c>
      <c r="R688" t="str">
        <f t="shared" si="63"/>
        <v>photobooks</v>
      </c>
      <c r="S688" s="13">
        <f t="shared" si="64"/>
        <v>42780.600532407407</v>
      </c>
      <c r="T688" s="13">
        <f t="shared" si="65"/>
        <v>42808.558865740735</v>
      </c>
    </row>
    <row r="689" spans="1:20" ht="32" x14ac:dyDescent="0.2">
      <c r="A689">
        <v>1528</v>
      </c>
      <c r="B689" s="3" t="s">
        <v>1529</v>
      </c>
      <c r="C689" s="3" t="s">
        <v>5638</v>
      </c>
      <c r="D689" s="9">
        <v>3000</v>
      </c>
      <c r="E689" s="9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8284</v>
      </c>
      <c r="O689" s="7">
        <f t="shared" si="60"/>
        <v>281.56666666666666</v>
      </c>
      <c r="P689" s="5">
        <f t="shared" si="61"/>
        <v>52.793750000000003</v>
      </c>
      <c r="Q689" t="str">
        <f t="shared" si="62"/>
        <v>photography</v>
      </c>
      <c r="R689" t="str">
        <f t="shared" si="63"/>
        <v>photobooks</v>
      </c>
      <c r="S689" s="13">
        <f t="shared" si="64"/>
        <v>42736.732893518521</v>
      </c>
      <c r="T689" s="13">
        <f t="shared" si="65"/>
        <v>42767</v>
      </c>
    </row>
    <row r="690" spans="1:20" ht="32" x14ac:dyDescent="0.2">
      <c r="A690">
        <v>1529</v>
      </c>
      <c r="B690" s="3" t="s">
        <v>1530</v>
      </c>
      <c r="C690" s="3" t="s">
        <v>5639</v>
      </c>
      <c r="D690" s="9">
        <v>19000</v>
      </c>
      <c r="E690" s="9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8284</v>
      </c>
      <c r="O690" s="7">
        <f t="shared" si="60"/>
        <v>100.67894736842105</v>
      </c>
      <c r="P690" s="5">
        <f t="shared" si="61"/>
        <v>135.66666666666666</v>
      </c>
      <c r="Q690" t="str">
        <f t="shared" si="62"/>
        <v>photography</v>
      </c>
      <c r="R690" t="str">
        <f t="shared" si="63"/>
        <v>photobooks</v>
      </c>
      <c r="S690" s="13">
        <f t="shared" si="64"/>
        <v>42052.628703703704</v>
      </c>
      <c r="T690" s="13">
        <f t="shared" si="65"/>
        <v>42082.587037037039</v>
      </c>
    </row>
    <row r="691" spans="1:20" ht="48" x14ac:dyDescent="0.2">
      <c r="A691">
        <v>1530</v>
      </c>
      <c r="B691" s="3" t="s">
        <v>1531</v>
      </c>
      <c r="C691" s="3" t="s">
        <v>5640</v>
      </c>
      <c r="D691" s="9">
        <v>35000</v>
      </c>
      <c r="E691" s="9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8284</v>
      </c>
      <c r="O691" s="7">
        <f t="shared" si="60"/>
        <v>134.82571428571427</v>
      </c>
      <c r="P691" s="5">
        <f t="shared" si="61"/>
        <v>53.991990846681922</v>
      </c>
      <c r="Q691" t="str">
        <f t="shared" si="62"/>
        <v>photography</v>
      </c>
      <c r="R691" t="str">
        <f t="shared" si="63"/>
        <v>photobooks</v>
      </c>
      <c r="S691" s="13">
        <f t="shared" si="64"/>
        <v>42275.767303240747</v>
      </c>
      <c r="T691" s="13">
        <f t="shared" si="65"/>
        <v>42300.767303240747</v>
      </c>
    </row>
    <row r="692" spans="1:20" ht="48" x14ac:dyDescent="0.2">
      <c r="A692">
        <v>1531</v>
      </c>
      <c r="B692" s="3" t="s">
        <v>1532</v>
      </c>
      <c r="C692" s="3" t="s">
        <v>5641</v>
      </c>
      <c r="D692" s="9">
        <v>2350</v>
      </c>
      <c r="E692" s="9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8284</v>
      </c>
      <c r="O692" s="7">
        <f t="shared" si="60"/>
        <v>175.95744680851064</v>
      </c>
      <c r="P692" s="5">
        <f t="shared" si="61"/>
        <v>56.643835616438359</v>
      </c>
      <c r="Q692" t="str">
        <f t="shared" si="62"/>
        <v>photography</v>
      </c>
      <c r="R692" t="str">
        <f t="shared" si="63"/>
        <v>photobooks</v>
      </c>
      <c r="S692" s="13">
        <f t="shared" si="64"/>
        <v>41941.802384259259</v>
      </c>
      <c r="T692" s="13">
        <f t="shared" si="65"/>
        <v>41974.125</v>
      </c>
    </row>
    <row r="693" spans="1:20" ht="48" x14ac:dyDescent="0.2">
      <c r="A693">
        <v>1532</v>
      </c>
      <c r="B693" s="3" t="s">
        <v>1533</v>
      </c>
      <c r="C693" s="3" t="s">
        <v>5642</v>
      </c>
      <c r="D693" s="9">
        <v>5000</v>
      </c>
      <c r="E693" s="9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8284</v>
      </c>
      <c r="O693" s="7">
        <f t="shared" si="60"/>
        <v>484.02000000000004</v>
      </c>
      <c r="P693" s="5">
        <f t="shared" si="61"/>
        <v>82.316326530612244</v>
      </c>
      <c r="Q693" t="str">
        <f t="shared" si="62"/>
        <v>photography</v>
      </c>
      <c r="R693" t="str">
        <f t="shared" si="63"/>
        <v>photobooks</v>
      </c>
      <c r="S693" s="13">
        <f t="shared" si="64"/>
        <v>42391.475289351853</v>
      </c>
      <c r="T693" s="13">
        <f t="shared" si="65"/>
        <v>42415.625</v>
      </c>
    </row>
    <row r="694" spans="1:20" ht="32" x14ac:dyDescent="0.2">
      <c r="A694">
        <v>1533</v>
      </c>
      <c r="B694" s="3" t="s">
        <v>1534</v>
      </c>
      <c r="C694" s="3" t="s">
        <v>5643</v>
      </c>
      <c r="D694" s="9">
        <v>45000</v>
      </c>
      <c r="E694" s="9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8284</v>
      </c>
      <c r="O694" s="7">
        <f t="shared" si="60"/>
        <v>145.14000000000001</v>
      </c>
      <c r="P694" s="5">
        <f t="shared" si="61"/>
        <v>88.26081081081081</v>
      </c>
      <c r="Q694" t="str">
        <f t="shared" si="62"/>
        <v>photography</v>
      </c>
      <c r="R694" t="str">
        <f t="shared" si="63"/>
        <v>photobooks</v>
      </c>
      <c r="S694" s="13">
        <f t="shared" si="64"/>
        <v>42443.00204861111</v>
      </c>
      <c r="T694" s="13">
        <f t="shared" si="65"/>
        <v>42492.165972222225</v>
      </c>
    </row>
    <row r="695" spans="1:20" ht="48" x14ac:dyDescent="0.2">
      <c r="A695">
        <v>1534</v>
      </c>
      <c r="B695" s="3" t="s">
        <v>1535</v>
      </c>
      <c r="C695" s="3" t="s">
        <v>5644</v>
      </c>
      <c r="D695" s="9">
        <v>7500</v>
      </c>
      <c r="E695" s="9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8284</v>
      </c>
      <c r="O695" s="7">
        <f t="shared" si="60"/>
        <v>417.73333333333335</v>
      </c>
      <c r="P695" s="5">
        <f t="shared" si="61"/>
        <v>84.905149051490511</v>
      </c>
      <c r="Q695" t="str">
        <f t="shared" si="62"/>
        <v>photography</v>
      </c>
      <c r="R695" t="str">
        <f t="shared" si="63"/>
        <v>photobooks</v>
      </c>
      <c r="S695" s="13">
        <f t="shared" si="64"/>
        <v>42221.67432870371</v>
      </c>
      <c r="T695" s="13">
        <f t="shared" si="65"/>
        <v>42251.67432870371</v>
      </c>
    </row>
    <row r="696" spans="1:20" ht="48" x14ac:dyDescent="0.2">
      <c r="A696">
        <v>1535</v>
      </c>
      <c r="B696" s="3" t="s">
        <v>1536</v>
      </c>
      <c r="C696" s="3" t="s">
        <v>5645</v>
      </c>
      <c r="D696" s="9">
        <v>4000</v>
      </c>
      <c r="E696" s="9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8284</v>
      </c>
      <c r="O696" s="7">
        <f t="shared" si="60"/>
        <v>132.42499999999998</v>
      </c>
      <c r="P696" s="5">
        <f t="shared" si="61"/>
        <v>48.154545454545456</v>
      </c>
      <c r="Q696" t="str">
        <f t="shared" si="62"/>
        <v>photography</v>
      </c>
      <c r="R696" t="str">
        <f t="shared" si="63"/>
        <v>photobooks</v>
      </c>
      <c r="S696" s="13">
        <f t="shared" si="64"/>
        <v>42484.829062500001</v>
      </c>
      <c r="T696" s="13">
        <f t="shared" si="65"/>
        <v>42513.916666666672</v>
      </c>
    </row>
    <row r="697" spans="1:20" ht="48" x14ac:dyDescent="0.2">
      <c r="A697">
        <v>1536</v>
      </c>
      <c r="B697" s="3" t="s">
        <v>1537</v>
      </c>
      <c r="C697" s="3" t="s">
        <v>5646</v>
      </c>
      <c r="D697" s="9">
        <v>12000</v>
      </c>
      <c r="E697" s="9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8284</v>
      </c>
      <c r="O697" s="7">
        <f t="shared" si="60"/>
        <v>250.30841666666666</v>
      </c>
      <c r="P697" s="5">
        <f t="shared" si="61"/>
        <v>66.015406593406595</v>
      </c>
      <c r="Q697" t="str">
        <f t="shared" si="62"/>
        <v>photography</v>
      </c>
      <c r="R697" t="str">
        <f t="shared" si="63"/>
        <v>photobooks</v>
      </c>
      <c r="S697" s="13">
        <f t="shared" si="64"/>
        <v>42213.802199074074</v>
      </c>
      <c r="T697" s="13">
        <f t="shared" si="65"/>
        <v>42243.802199074074</v>
      </c>
    </row>
    <row r="698" spans="1:20" ht="48" x14ac:dyDescent="0.2">
      <c r="A698">
        <v>1537</v>
      </c>
      <c r="B698" s="3" t="s">
        <v>1538</v>
      </c>
      <c r="C698" s="3" t="s">
        <v>5647</v>
      </c>
      <c r="D698" s="9">
        <v>12000</v>
      </c>
      <c r="E698" s="9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8284</v>
      </c>
      <c r="O698" s="7">
        <f t="shared" si="60"/>
        <v>179.9</v>
      </c>
      <c r="P698" s="5">
        <f t="shared" si="61"/>
        <v>96.375</v>
      </c>
      <c r="Q698" t="str">
        <f t="shared" si="62"/>
        <v>photography</v>
      </c>
      <c r="R698" t="str">
        <f t="shared" si="63"/>
        <v>photobooks</v>
      </c>
      <c r="S698" s="13">
        <f t="shared" si="64"/>
        <v>42552.315127314811</v>
      </c>
      <c r="T698" s="13">
        <f t="shared" si="65"/>
        <v>42588.75</v>
      </c>
    </row>
    <row r="699" spans="1:20" ht="48" x14ac:dyDescent="0.2">
      <c r="A699">
        <v>1538</v>
      </c>
      <c r="B699" s="3" t="s">
        <v>1539</v>
      </c>
      <c r="C699" s="3" t="s">
        <v>5648</v>
      </c>
      <c r="D699" s="9">
        <v>7000</v>
      </c>
      <c r="E699" s="9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8284</v>
      </c>
      <c r="O699" s="7">
        <f t="shared" si="60"/>
        <v>102.62857142857142</v>
      </c>
      <c r="P699" s="5">
        <f t="shared" si="61"/>
        <v>156.17391304347825</v>
      </c>
      <c r="Q699" t="str">
        <f t="shared" si="62"/>
        <v>photography</v>
      </c>
      <c r="R699" t="str">
        <f t="shared" si="63"/>
        <v>photobooks</v>
      </c>
      <c r="S699" s="13">
        <f t="shared" si="64"/>
        <v>41981.782060185185</v>
      </c>
      <c r="T699" s="13">
        <f t="shared" si="65"/>
        <v>42026.782060185185</v>
      </c>
    </row>
    <row r="700" spans="1:20" ht="48" x14ac:dyDescent="0.2">
      <c r="A700">
        <v>1539</v>
      </c>
      <c r="B700" s="3" t="s">
        <v>1540</v>
      </c>
      <c r="C700" s="3" t="s">
        <v>5649</v>
      </c>
      <c r="D700" s="9">
        <v>20000</v>
      </c>
      <c r="E700" s="9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8284</v>
      </c>
      <c r="O700" s="7">
        <f t="shared" si="60"/>
        <v>135.98609999999999</v>
      </c>
      <c r="P700" s="5">
        <f t="shared" si="61"/>
        <v>95.764859154929582</v>
      </c>
      <c r="Q700" t="str">
        <f t="shared" si="62"/>
        <v>photography</v>
      </c>
      <c r="R700" t="str">
        <f t="shared" si="63"/>
        <v>photobooks</v>
      </c>
      <c r="S700" s="13">
        <f t="shared" si="64"/>
        <v>42705.919201388882</v>
      </c>
      <c r="T700" s="13">
        <f t="shared" si="65"/>
        <v>42738.919201388882</v>
      </c>
    </row>
    <row r="701" spans="1:20" ht="48" x14ac:dyDescent="0.2">
      <c r="A701">
        <v>1540</v>
      </c>
      <c r="B701" s="3" t="s">
        <v>1541</v>
      </c>
      <c r="C701" s="3" t="s">
        <v>5650</v>
      </c>
      <c r="D701" s="9">
        <v>15000</v>
      </c>
      <c r="E701" s="9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8284</v>
      </c>
      <c r="O701" s="7">
        <f t="shared" si="60"/>
        <v>117.86666666666667</v>
      </c>
      <c r="P701" s="5">
        <f t="shared" si="61"/>
        <v>180.40816326530611</v>
      </c>
      <c r="Q701" t="str">
        <f t="shared" si="62"/>
        <v>photography</v>
      </c>
      <c r="R701" t="str">
        <f t="shared" si="63"/>
        <v>photobooks</v>
      </c>
      <c r="S701" s="13">
        <f t="shared" si="64"/>
        <v>41939.00712962963</v>
      </c>
      <c r="T701" s="13">
        <f t="shared" si="65"/>
        <v>41969.052083333328</v>
      </c>
    </row>
    <row r="702" spans="1:20" ht="48" x14ac:dyDescent="0.2">
      <c r="A702">
        <v>1601</v>
      </c>
      <c r="B702" s="3" t="s">
        <v>1602</v>
      </c>
      <c r="C702" s="3" t="s">
        <v>5711</v>
      </c>
      <c r="D702" s="9">
        <v>2500</v>
      </c>
      <c r="E702" s="9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8275</v>
      </c>
      <c r="O702" s="7">
        <f t="shared" si="60"/>
        <v>108.2492</v>
      </c>
      <c r="P702" s="5">
        <f t="shared" si="61"/>
        <v>48.325535714285714</v>
      </c>
      <c r="Q702" t="str">
        <f t="shared" si="62"/>
        <v>music</v>
      </c>
      <c r="R702" t="str">
        <f t="shared" si="63"/>
        <v>rock</v>
      </c>
      <c r="S702" s="13">
        <f t="shared" si="64"/>
        <v>40638.092974537038</v>
      </c>
      <c r="T702" s="13">
        <f t="shared" si="65"/>
        <v>40668.092974537038</v>
      </c>
    </row>
    <row r="703" spans="1:20" ht="48" x14ac:dyDescent="0.2">
      <c r="A703">
        <v>1602</v>
      </c>
      <c r="B703" s="3" t="s">
        <v>1603</v>
      </c>
      <c r="C703" s="3" t="s">
        <v>5712</v>
      </c>
      <c r="D703" s="9">
        <v>1500</v>
      </c>
      <c r="E703" s="9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8275</v>
      </c>
      <c r="O703" s="7">
        <f t="shared" si="60"/>
        <v>100.16666666666667</v>
      </c>
      <c r="P703" s="5">
        <f t="shared" si="61"/>
        <v>46.953125</v>
      </c>
      <c r="Q703" t="str">
        <f t="shared" si="62"/>
        <v>music</v>
      </c>
      <c r="R703" t="str">
        <f t="shared" si="63"/>
        <v>rock</v>
      </c>
      <c r="S703" s="13">
        <f t="shared" si="64"/>
        <v>40788.297650462962</v>
      </c>
      <c r="T703" s="13">
        <f t="shared" si="65"/>
        <v>40830.958333333336</v>
      </c>
    </row>
    <row r="704" spans="1:20" ht="32" x14ac:dyDescent="0.2">
      <c r="A704">
        <v>1603</v>
      </c>
      <c r="B704" s="3" t="s">
        <v>1604</v>
      </c>
      <c r="C704" s="3" t="s">
        <v>5713</v>
      </c>
      <c r="D704" s="9">
        <v>2000</v>
      </c>
      <c r="E704" s="9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8275</v>
      </c>
      <c r="O704" s="7">
        <f t="shared" si="60"/>
        <v>100.03299999999999</v>
      </c>
      <c r="P704" s="5">
        <f t="shared" si="61"/>
        <v>66.688666666666663</v>
      </c>
      <c r="Q704" t="str">
        <f t="shared" si="62"/>
        <v>music</v>
      </c>
      <c r="R704" t="str">
        <f t="shared" si="63"/>
        <v>rock</v>
      </c>
      <c r="S704" s="13">
        <f t="shared" si="64"/>
        <v>40876.169664351852</v>
      </c>
      <c r="T704" s="13">
        <f t="shared" si="65"/>
        <v>40936.169664351852</v>
      </c>
    </row>
    <row r="705" spans="1:20" ht="48" x14ac:dyDescent="0.2">
      <c r="A705">
        <v>1604</v>
      </c>
      <c r="B705" s="3" t="s">
        <v>1605</v>
      </c>
      <c r="C705" s="3" t="s">
        <v>5714</v>
      </c>
      <c r="D705" s="9">
        <v>2800</v>
      </c>
      <c r="E705" s="9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8275</v>
      </c>
      <c r="O705" s="7">
        <f t="shared" si="60"/>
        <v>122.10714285714286</v>
      </c>
      <c r="P705" s="5">
        <f t="shared" si="61"/>
        <v>48.842857142857142</v>
      </c>
      <c r="Q705" t="str">
        <f t="shared" si="62"/>
        <v>music</v>
      </c>
      <c r="R705" t="str">
        <f t="shared" si="63"/>
        <v>rock</v>
      </c>
      <c r="S705" s="13">
        <f t="shared" si="64"/>
        <v>40945.845312500001</v>
      </c>
      <c r="T705" s="13">
        <f t="shared" si="65"/>
        <v>40985.80364583333</v>
      </c>
    </row>
    <row r="706" spans="1:20" ht="48" x14ac:dyDescent="0.2">
      <c r="A706">
        <v>1605</v>
      </c>
      <c r="B706" s="3" t="s">
        <v>1606</v>
      </c>
      <c r="C706" s="3" t="s">
        <v>5715</v>
      </c>
      <c r="D706" s="9">
        <v>6000</v>
      </c>
      <c r="E706" s="9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8275</v>
      </c>
      <c r="O706" s="7">
        <f t="shared" ref="O706:O769" si="66">(E706/D706)*100</f>
        <v>100.69333333333334</v>
      </c>
      <c r="P706" s="5">
        <f t="shared" ref="P706:P769" si="67">IFERROR(E706/L706,0)</f>
        <v>137.30909090909091</v>
      </c>
      <c r="Q706" t="str">
        <f t="shared" ref="Q706:Q769" si="68">LEFT(N706,FIND("/",N706)-1)</f>
        <v>music</v>
      </c>
      <c r="R706" t="str">
        <f t="shared" ref="R706:R769" si="69">RIGHT(N706,LEN(N706)-FIND("/",N706))</f>
        <v>rock</v>
      </c>
      <c r="S706" s="13">
        <f t="shared" ref="S706:S769" si="70">(((J706/60)/60)/24)+DATE(1970,1,1)</f>
        <v>40747.012881944444</v>
      </c>
      <c r="T706" s="13">
        <f t="shared" ref="T706:T769" si="71">(((I706/60)/60)/24)+DATE(1970,1,1)</f>
        <v>40756.291666666664</v>
      </c>
    </row>
    <row r="707" spans="1:20" ht="48" x14ac:dyDescent="0.2">
      <c r="A707">
        <v>1606</v>
      </c>
      <c r="B707" s="3" t="s">
        <v>1607</v>
      </c>
      <c r="C707" s="3" t="s">
        <v>5716</v>
      </c>
      <c r="D707" s="9">
        <v>8000</v>
      </c>
      <c r="E707" s="9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8275</v>
      </c>
      <c r="O707" s="7">
        <f t="shared" si="66"/>
        <v>101.004125</v>
      </c>
      <c r="P707" s="5">
        <f t="shared" si="67"/>
        <v>87.829673913043479</v>
      </c>
      <c r="Q707" t="str">
        <f t="shared" si="68"/>
        <v>music</v>
      </c>
      <c r="R707" t="str">
        <f t="shared" si="69"/>
        <v>rock</v>
      </c>
      <c r="S707" s="13">
        <f t="shared" si="70"/>
        <v>40536.111550925925</v>
      </c>
      <c r="T707" s="13">
        <f t="shared" si="71"/>
        <v>40626.069884259261</v>
      </c>
    </row>
    <row r="708" spans="1:20" ht="48" x14ac:dyDescent="0.2">
      <c r="A708">
        <v>1607</v>
      </c>
      <c r="B708" s="3" t="s">
        <v>1608</v>
      </c>
      <c r="C708" s="3" t="s">
        <v>5717</v>
      </c>
      <c r="D708" s="9">
        <v>10000</v>
      </c>
      <c r="E708" s="9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8275</v>
      </c>
      <c r="O708" s="7">
        <f t="shared" si="66"/>
        <v>145.11000000000001</v>
      </c>
      <c r="P708" s="5">
        <f t="shared" si="67"/>
        <v>70.785365853658533</v>
      </c>
      <c r="Q708" t="str">
        <f t="shared" si="68"/>
        <v>music</v>
      </c>
      <c r="R708" t="str">
        <f t="shared" si="69"/>
        <v>rock</v>
      </c>
      <c r="S708" s="13">
        <f t="shared" si="70"/>
        <v>41053.80846064815</v>
      </c>
      <c r="T708" s="13">
        <f t="shared" si="71"/>
        <v>41074.80846064815</v>
      </c>
    </row>
    <row r="709" spans="1:20" ht="32" x14ac:dyDescent="0.2">
      <c r="A709">
        <v>1608</v>
      </c>
      <c r="B709" s="3" t="s">
        <v>1609</v>
      </c>
      <c r="C709" s="3" t="s">
        <v>5718</v>
      </c>
      <c r="D709" s="9">
        <v>1200</v>
      </c>
      <c r="E709" s="9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8275</v>
      </c>
      <c r="O709" s="7">
        <f t="shared" si="66"/>
        <v>101.25</v>
      </c>
      <c r="P709" s="5">
        <f t="shared" si="67"/>
        <v>52.826086956521742</v>
      </c>
      <c r="Q709" t="str">
        <f t="shared" si="68"/>
        <v>music</v>
      </c>
      <c r="R709" t="str">
        <f t="shared" si="69"/>
        <v>rock</v>
      </c>
      <c r="S709" s="13">
        <f t="shared" si="70"/>
        <v>41607.83085648148</v>
      </c>
      <c r="T709" s="13">
        <f t="shared" si="71"/>
        <v>41640.226388888892</v>
      </c>
    </row>
    <row r="710" spans="1:20" ht="48" x14ac:dyDescent="0.2">
      <c r="A710">
        <v>1609</v>
      </c>
      <c r="B710" s="3" t="s">
        <v>1610</v>
      </c>
      <c r="C710" s="3" t="s">
        <v>5719</v>
      </c>
      <c r="D710" s="9">
        <v>1500</v>
      </c>
      <c r="E710" s="9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8275</v>
      </c>
      <c r="O710" s="7">
        <f t="shared" si="66"/>
        <v>118.33333333333333</v>
      </c>
      <c r="P710" s="5">
        <f t="shared" si="67"/>
        <v>443.75</v>
      </c>
      <c r="Q710" t="str">
        <f t="shared" si="68"/>
        <v>music</v>
      </c>
      <c r="R710" t="str">
        <f t="shared" si="69"/>
        <v>rock</v>
      </c>
      <c r="S710" s="13">
        <f t="shared" si="70"/>
        <v>40796.001261574071</v>
      </c>
      <c r="T710" s="13">
        <f t="shared" si="71"/>
        <v>40849.333333333336</v>
      </c>
    </row>
    <row r="711" spans="1:20" ht="32" x14ac:dyDescent="0.2">
      <c r="A711">
        <v>1610</v>
      </c>
      <c r="B711" s="3" t="s">
        <v>1611</v>
      </c>
      <c r="C711" s="3" t="s">
        <v>5720</v>
      </c>
      <c r="D711" s="9">
        <v>2000</v>
      </c>
      <c r="E711" s="9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8275</v>
      </c>
      <c r="O711" s="7">
        <f t="shared" si="66"/>
        <v>271.85000000000002</v>
      </c>
      <c r="P711" s="5">
        <f t="shared" si="67"/>
        <v>48.544642857142854</v>
      </c>
      <c r="Q711" t="str">
        <f t="shared" si="68"/>
        <v>music</v>
      </c>
      <c r="R711" t="str">
        <f t="shared" si="69"/>
        <v>rock</v>
      </c>
      <c r="S711" s="13">
        <f t="shared" si="70"/>
        <v>41228.924884259257</v>
      </c>
      <c r="T711" s="13">
        <f t="shared" si="71"/>
        <v>41258.924884259257</v>
      </c>
    </row>
    <row r="712" spans="1:20" ht="16" x14ac:dyDescent="0.2">
      <c r="A712">
        <v>1611</v>
      </c>
      <c r="B712" s="3" t="s">
        <v>1612</v>
      </c>
      <c r="C712" s="3" t="s">
        <v>5721</v>
      </c>
      <c r="D712" s="9">
        <v>800</v>
      </c>
      <c r="E712" s="9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8275</v>
      </c>
      <c r="O712" s="7">
        <f t="shared" si="66"/>
        <v>125.125</v>
      </c>
      <c r="P712" s="5">
        <f t="shared" si="67"/>
        <v>37.074074074074076</v>
      </c>
      <c r="Q712" t="str">
        <f t="shared" si="68"/>
        <v>music</v>
      </c>
      <c r="R712" t="str">
        <f t="shared" si="69"/>
        <v>rock</v>
      </c>
      <c r="S712" s="13">
        <f t="shared" si="70"/>
        <v>41409.00037037037</v>
      </c>
      <c r="T712" s="13">
        <f t="shared" si="71"/>
        <v>41430.00037037037</v>
      </c>
    </row>
    <row r="713" spans="1:20" ht="32" x14ac:dyDescent="0.2">
      <c r="A713">
        <v>1612</v>
      </c>
      <c r="B713" s="3" t="s">
        <v>1613</v>
      </c>
      <c r="C713" s="3" t="s">
        <v>5722</v>
      </c>
      <c r="D713" s="9">
        <v>500</v>
      </c>
      <c r="E713" s="9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8275</v>
      </c>
      <c r="O713" s="7">
        <f t="shared" si="66"/>
        <v>110.00000000000001</v>
      </c>
      <c r="P713" s="5">
        <f t="shared" si="67"/>
        <v>50</v>
      </c>
      <c r="Q713" t="str">
        <f t="shared" si="68"/>
        <v>music</v>
      </c>
      <c r="R713" t="str">
        <f t="shared" si="69"/>
        <v>rock</v>
      </c>
      <c r="S713" s="13">
        <f t="shared" si="70"/>
        <v>41246.874814814815</v>
      </c>
      <c r="T713" s="13">
        <f t="shared" si="71"/>
        <v>41276.874814814815</v>
      </c>
    </row>
    <row r="714" spans="1:20" ht="48" x14ac:dyDescent="0.2">
      <c r="A714">
        <v>1613</v>
      </c>
      <c r="B714" s="3" t="s">
        <v>1614</v>
      </c>
      <c r="C714" s="3" t="s">
        <v>5723</v>
      </c>
      <c r="D714" s="9">
        <v>1000</v>
      </c>
      <c r="E714" s="9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8275</v>
      </c>
      <c r="O714" s="7">
        <f t="shared" si="66"/>
        <v>101.49999999999999</v>
      </c>
      <c r="P714" s="5">
        <f t="shared" si="67"/>
        <v>39.03846153846154</v>
      </c>
      <c r="Q714" t="str">
        <f t="shared" si="68"/>
        <v>music</v>
      </c>
      <c r="R714" t="str">
        <f t="shared" si="69"/>
        <v>rock</v>
      </c>
      <c r="S714" s="13">
        <f t="shared" si="70"/>
        <v>41082.069467592592</v>
      </c>
      <c r="T714" s="13">
        <f t="shared" si="71"/>
        <v>41112.069467592592</v>
      </c>
    </row>
    <row r="715" spans="1:20" ht="48" x14ac:dyDescent="0.2">
      <c r="A715">
        <v>1614</v>
      </c>
      <c r="B715" s="3" t="s">
        <v>1615</v>
      </c>
      <c r="C715" s="3" t="s">
        <v>5724</v>
      </c>
      <c r="D715" s="9">
        <v>5000</v>
      </c>
      <c r="E715" s="9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8275</v>
      </c>
      <c r="O715" s="7">
        <f t="shared" si="66"/>
        <v>102.69999999999999</v>
      </c>
      <c r="P715" s="5">
        <f t="shared" si="67"/>
        <v>66.688311688311686</v>
      </c>
      <c r="Q715" t="str">
        <f t="shared" si="68"/>
        <v>music</v>
      </c>
      <c r="R715" t="str">
        <f t="shared" si="69"/>
        <v>rock</v>
      </c>
      <c r="S715" s="13">
        <f t="shared" si="70"/>
        <v>41794.981122685182</v>
      </c>
      <c r="T715" s="13">
        <f t="shared" si="71"/>
        <v>41854.708333333336</v>
      </c>
    </row>
    <row r="716" spans="1:20" ht="48" x14ac:dyDescent="0.2">
      <c r="A716">
        <v>1615</v>
      </c>
      <c r="B716" s="3" t="s">
        <v>1616</v>
      </c>
      <c r="C716" s="3" t="s">
        <v>5725</v>
      </c>
      <c r="D716" s="9">
        <v>8000</v>
      </c>
      <c r="E716" s="9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8275</v>
      </c>
      <c r="O716" s="7">
        <f t="shared" si="66"/>
        <v>114.12500000000001</v>
      </c>
      <c r="P716" s="5">
        <f t="shared" si="67"/>
        <v>67.132352941176464</v>
      </c>
      <c r="Q716" t="str">
        <f t="shared" si="68"/>
        <v>music</v>
      </c>
      <c r="R716" t="str">
        <f t="shared" si="69"/>
        <v>rock</v>
      </c>
      <c r="S716" s="13">
        <f t="shared" si="70"/>
        <v>40845.050879629627</v>
      </c>
      <c r="T716" s="13">
        <f t="shared" si="71"/>
        <v>40890.092546296299</v>
      </c>
    </row>
    <row r="717" spans="1:20" ht="48" x14ac:dyDescent="0.2">
      <c r="A717">
        <v>1616</v>
      </c>
      <c r="B717" s="3" t="s">
        <v>1617</v>
      </c>
      <c r="C717" s="3" t="s">
        <v>5726</v>
      </c>
      <c r="D717" s="9">
        <v>10000</v>
      </c>
      <c r="E717" s="9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8275</v>
      </c>
      <c r="O717" s="7">
        <f t="shared" si="66"/>
        <v>104.2</v>
      </c>
      <c r="P717" s="5">
        <f t="shared" si="67"/>
        <v>66.369426751592357</v>
      </c>
      <c r="Q717" t="str">
        <f t="shared" si="68"/>
        <v>music</v>
      </c>
      <c r="R717" t="str">
        <f t="shared" si="69"/>
        <v>rock</v>
      </c>
      <c r="S717" s="13">
        <f t="shared" si="70"/>
        <v>41194.715520833335</v>
      </c>
      <c r="T717" s="13">
        <f t="shared" si="71"/>
        <v>41235.916666666664</v>
      </c>
    </row>
    <row r="718" spans="1:20" ht="32" x14ac:dyDescent="0.2">
      <c r="A718">
        <v>1617</v>
      </c>
      <c r="B718" s="3" t="s">
        <v>1618</v>
      </c>
      <c r="C718" s="3" t="s">
        <v>5727</v>
      </c>
      <c r="D718" s="9">
        <v>7000</v>
      </c>
      <c r="E718" s="9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8275</v>
      </c>
      <c r="O718" s="7">
        <f t="shared" si="66"/>
        <v>145.85714285714286</v>
      </c>
      <c r="P718" s="5">
        <f t="shared" si="67"/>
        <v>64.620253164556956</v>
      </c>
      <c r="Q718" t="str">
        <f t="shared" si="68"/>
        <v>music</v>
      </c>
      <c r="R718" t="str">
        <f t="shared" si="69"/>
        <v>rock</v>
      </c>
      <c r="S718" s="13">
        <f t="shared" si="70"/>
        <v>41546.664212962962</v>
      </c>
      <c r="T718" s="13">
        <f t="shared" si="71"/>
        <v>41579.791666666664</v>
      </c>
    </row>
    <row r="719" spans="1:20" ht="32" x14ac:dyDescent="0.2">
      <c r="A719">
        <v>1618</v>
      </c>
      <c r="B719" s="3" t="s">
        <v>1619</v>
      </c>
      <c r="C719" s="3" t="s">
        <v>5728</v>
      </c>
      <c r="D719" s="9">
        <v>1500</v>
      </c>
      <c r="E719" s="9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8275</v>
      </c>
      <c r="O719" s="7">
        <f t="shared" si="66"/>
        <v>105.06666666666666</v>
      </c>
      <c r="P719" s="5">
        <f t="shared" si="67"/>
        <v>58.370370370370374</v>
      </c>
      <c r="Q719" t="str">
        <f t="shared" si="68"/>
        <v>music</v>
      </c>
      <c r="R719" t="str">
        <f t="shared" si="69"/>
        <v>rock</v>
      </c>
      <c r="S719" s="13">
        <f t="shared" si="70"/>
        <v>41301.654340277775</v>
      </c>
      <c r="T719" s="13">
        <f t="shared" si="71"/>
        <v>41341.654340277775</v>
      </c>
    </row>
    <row r="720" spans="1:20" ht="48" x14ac:dyDescent="0.2">
      <c r="A720">
        <v>1619</v>
      </c>
      <c r="B720" s="3" t="s">
        <v>1620</v>
      </c>
      <c r="C720" s="3" t="s">
        <v>5729</v>
      </c>
      <c r="D720" s="9">
        <v>1500</v>
      </c>
      <c r="E720" s="9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8275</v>
      </c>
      <c r="O720" s="7">
        <f t="shared" si="66"/>
        <v>133.33333333333331</v>
      </c>
      <c r="P720" s="5">
        <f t="shared" si="67"/>
        <v>86.956521739130437</v>
      </c>
      <c r="Q720" t="str">
        <f t="shared" si="68"/>
        <v>music</v>
      </c>
      <c r="R720" t="str">
        <f t="shared" si="69"/>
        <v>rock</v>
      </c>
      <c r="S720" s="13">
        <f t="shared" si="70"/>
        <v>41876.18618055556</v>
      </c>
      <c r="T720" s="13">
        <f t="shared" si="71"/>
        <v>41897.18618055556</v>
      </c>
    </row>
    <row r="721" spans="1:20" ht="32" x14ac:dyDescent="0.2">
      <c r="A721">
        <v>1620</v>
      </c>
      <c r="B721" s="3" t="s">
        <v>1621</v>
      </c>
      <c r="C721" s="3" t="s">
        <v>5730</v>
      </c>
      <c r="D721" s="9">
        <v>1000</v>
      </c>
      <c r="E721" s="9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8275</v>
      </c>
      <c r="O721" s="7">
        <f t="shared" si="66"/>
        <v>112.99999999999999</v>
      </c>
      <c r="P721" s="5">
        <f t="shared" si="67"/>
        <v>66.470588235294116</v>
      </c>
      <c r="Q721" t="str">
        <f t="shared" si="68"/>
        <v>music</v>
      </c>
      <c r="R721" t="str">
        <f t="shared" si="69"/>
        <v>rock</v>
      </c>
      <c r="S721" s="13">
        <f t="shared" si="70"/>
        <v>41321.339583333334</v>
      </c>
      <c r="T721" s="13">
        <f t="shared" si="71"/>
        <v>41328.339583333334</v>
      </c>
    </row>
    <row r="722" spans="1:20" ht="48" x14ac:dyDescent="0.2">
      <c r="A722">
        <v>1621</v>
      </c>
      <c r="B722" s="3" t="s">
        <v>1622</v>
      </c>
      <c r="C722" s="3" t="s">
        <v>5731</v>
      </c>
      <c r="D722" s="9">
        <v>5000</v>
      </c>
      <c r="E722" s="9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8275</v>
      </c>
      <c r="O722" s="7">
        <f t="shared" si="66"/>
        <v>121.2</v>
      </c>
      <c r="P722" s="5">
        <f t="shared" si="67"/>
        <v>163.78378378378378</v>
      </c>
      <c r="Q722" t="str">
        <f t="shared" si="68"/>
        <v>music</v>
      </c>
      <c r="R722" t="str">
        <f t="shared" si="69"/>
        <v>rock</v>
      </c>
      <c r="S722" s="13">
        <f t="shared" si="70"/>
        <v>41003.60665509259</v>
      </c>
      <c r="T722" s="13">
        <f t="shared" si="71"/>
        <v>41057.165972222225</v>
      </c>
    </row>
    <row r="723" spans="1:20" ht="48" x14ac:dyDescent="0.2">
      <c r="A723">
        <v>1622</v>
      </c>
      <c r="B723" s="3" t="s">
        <v>1623</v>
      </c>
      <c r="C723" s="3" t="s">
        <v>5732</v>
      </c>
      <c r="D723" s="9">
        <v>6900</v>
      </c>
      <c r="E723" s="9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8275</v>
      </c>
      <c r="O723" s="7">
        <f t="shared" si="66"/>
        <v>101.72463768115942</v>
      </c>
      <c r="P723" s="5">
        <f t="shared" si="67"/>
        <v>107.98461538461538</v>
      </c>
      <c r="Q723" t="str">
        <f t="shared" si="68"/>
        <v>music</v>
      </c>
      <c r="R723" t="str">
        <f t="shared" si="69"/>
        <v>rock</v>
      </c>
      <c r="S723" s="13">
        <f t="shared" si="70"/>
        <v>41950.29483796296</v>
      </c>
      <c r="T723" s="13">
        <f t="shared" si="71"/>
        <v>41990.332638888889</v>
      </c>
    </row>
    <row r="724" spans="1:20" ht="48" x14ac:dyDescent="0.2">
      <c r="A724">
        <v>1623</v>
      </c>
      <c r="B724" s="3" t="s">
        <v>1624</v>
      </c>
      <c r="C724" s="3" t="s">
        <v>5733</v>
      </c>
      <c r="D724" s="9">
        <v>750</v>
      </c>
      <c r="E724" s="9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8275</v>
      </c>
      <c r="O724" s="7">
        <f t="shared" si="66"/>
        <v>101.06666666666666</v>
      </c>
      <c r="P724" s="5">
        <f t="shared" si="67"/>
        <v>42.111111111111114</v>
      </c>
      <c r="Q724" t="str">
        <f t="shared" si="68"/>
        <v>music</v>
      </c>
      <c r="R724" t="str">
        <f t="shared" si="69"/>
        <v>rock</v>
      </c>
      <c r="S724" s="13">
        <f t="shared" si="70"/>
        <v>41453.688530092593</v>
      </c>
      <c r="T724" s="13">
        <f t="shared" si="71"/>
        <v>41513.688530092593</v>
      </c>
    </row>
    <row r="725" spans="1:20" ht="32" x14ac:dyDescent="0.2">
      <c r="A725">
        <v>1624</v>
      </c>
      <c r="B725" s="3" t="s">
        <v>1625</v>
      </c>
      <c r="C725" s="3" t="s">
        <v>5734</v>
      </c>
      <c r="D725" s="9">
        <v>1000</v>
      </c>
      <c r="E725" s="9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8275</v>
      </c>
      <c r="O725" s="7">
        <f t="shared" si="66"/>
        <v>118</v>
      </c>
      <c r="P725" s="5">
        <f t="shared" si="67"/>
        <v>47.2</v>
      </c>
      <c r="Q725" t="str">
        <f t="shared" si="68"/>
        <v>music</v>
      </c>
      <c r="R725" t="str">
        <f t="shared" si="69"/>
        <v>rock</v>
      </c>
      <c r="S725" s="13">
        <f t="shared" si="70"/>
        <v>41243.367303240739</v>
      </c>
      <c r="T725" s="13">
        <f t="shared" si="71"/>
        <v>41283.367303240739</v>
      </c>
    </row>
    <row r="726" spans="1:20" ht="48" x14ac:dyDescent="0.2">
      <c r="A726">
        <v>1625</v>
      </c>
      <c r="B726" s="3" t="s">
        <v>1626</v>
      </c>
      <c r="C726" s="3" t="s">
        <v>5735</v>
      </c>
      <c r="D726" s="9">
        <v>7500</v>
      </c>
      <c r="E726" s="9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8275</v>
      </c>
      <c r="O726" s="7">
        <f t="shared" si="66"/>
        <v>155.33333333333331</v>
      </c>
      <c r="P726" s="5">
        <f t="shared" si="67"/>
        <v>112.01923076923077</v>
      </c>
      <c r="Q726" t="str">
        <f t="shared" si="68"/>
        <v>music</v>
      </c>
      <c r="R726" t="str">
        <f t="shared" si="69"/>
        <v>rock</v>
      </c>
      <c r="S726" s="13">
        <f t="shared" si="70"/>
        <v>41135.699687500004</v>
      </c>
      <c r="T726" s="13">
        <f t="shared" si="71"/>
        <v>41163.699687500004</v>
      </c>
    </row>
    <row r="727" spans="1:20" ht="48" x14ac:dyDescent="0.2">
      <c r="A727">
        <v>1626</v>
      </c>
      <c r="B727" s="3" t="s">
        <v>1627</v>
      </c>
      <c r="C727" s="3" t="s">
        <v>5736</v>
      </c>
      <c r="D727" s="9">
        <v>8000</v>
      </c>
      <c r="E727" s="9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8275</v>
      </c>
      <c r="O727" s="7">
        <f t="shared" si="66"/>
        <v>101.18750000000001</v>
      </c>
      <c r="P727" s="5">
        <f t="shared" si="67"/>
        <v>74.953703703703709</v>
      </c>
      <c r="Q727" t="str">
        <f t="shared" si="68"/>
        <v>music</v>
      </c>
      <c r="R727" t="str">
        <f t="shared" si="69"/>
        <v>rock</v>
      </c>
      <c r="S727" s="13">
        <f t="shared" si="70"/>
        <v>41579.847997685189</v>
      </c>
      <c r="T727" s="13">
        <f t="shared" si="71"/>
        <v>41609.889664351853</v>
      </c>
    </row>
    <row r="728" spans="1:20" ht="48" x14ac:dyDescent="0.2">
      <c r="A728">
        <v>1627</v>
      </c>
      <c r="B728" s="3" t="s">
        <v>1628</v>
      </c>
      <c r="C728" s="3" t="s">
        <v>5737</v>
      </c>
      <c r="D728" s="9">
        <v>2000</v>
      </c>
      <c r="E728" s="9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8275</v>
      </c>
      <c r="O728" s="7">
        <f t="shared" si="66"/>
        <v>117</v>
      </c>
      <c r="P728" s="5">
        <f t="shared" si="67"/>
        <v>61.578947368421055</v>
      </c>
      <c r="Q728" t="str">
        <f t="shared" si="68"/>
        <v>music</v>
      </c>
      <c r="R728" t="str">
        <f t="shared" si="69"/>
        <v>rock</v>
      </c>
      <c r="S728" s="13">
        <f t="shared" si="70"/>
        <v>41205.707048611112</v>
      </c>
      <c r="T728" s="13">
        <f t="shared" si="71"/>
        <v>41239.207638888889</v>
      </c>
    </row>
    <row r="729" spans="1:20" ht="32" x14ac:dyDescent="0.2">
      <c r="A729">
        <v>1628</v>
      </c>
      <c r="B729" s="3" t="s">
        <v>1629</v>
      </c>
      <c r="C729" s="3" t="s">
        <v>5738</v>
      </c>
      <c r="D729" s="9">
        <v>4000</v>
      </c>
      <c r="E729" s="9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8275</v>
      </c>
      <c r="O729" s="7">
        <f t="shared" si="66"/>
        <v>100.925</v>
      </c>
      <c r="P729" s="5">
        <f t="shared" si="67"/>
        <v>45.875</v>
      </c>
      <c r="Q729" t="str">
        <f t="shared" si="68"/>
        <v>music</v>
      </c>
      <c r="R729" t="str">
        <f t="shared" si="69"/>
        <v>rock</v>
      </c>
      <c r="S729" s="13">
        <f t="shared" si="70"/>
        <v>41774.737060185187</v>
      </c>
      <c r="T729" s="13">
        <f t="shared" si="71"/>
        <v>41807.737060185187</v>
      </c>
    </row>
    <row r="730" spans="1:20" ht="32" x14ac:dyDescent="0.2">
      <c r="A730">
        <v>1629</v>
      </c>
      <c r="B730" s="3" t="s">
        <v>1630</v>
      </c>
      <c r="C730" s="3" t="s">
        <v>5739</v>
      </c>
      <c r="D730" s="9">
        <v>6000</v>
      </c>
      <c r="E730" s="9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8275</v>
      </c>
      <c r="O730" s="7">
        <f t="shared" si="66"/>
        <v>103.66666666666666</v>
      </c>
      <c r="P730" s="5">
        <f t="shared" si="67"/>
        <v>75.853658536585371</v>
      </c>
      <c r="Q730" t="str">
        <f t="shared" si="68"/>
        <v>music</v>
      </c>
      <c r="R730" t="str">
        <f t="shared" si="69"/>
        <v>rock</v>
      </c>
      <c r="S730" s="13">
        <f t="shared" si="70"/>
        <v>41645.867280092592</v>
      </c>
      <c r="T730" s="13">
        <f t="shared" si="71"/>
        <v>41690.867280092592</v>
      </c>
    </row>
    <row r="731" spans="1:20" ht="48" x14ac:dyDescent="0.2">
      <c r="A731">
        <v>1630</v>
      </c>
      <c r="B731" s="3" t="s">
        <v>1631</v>
      </c>
      <c r="C731" s="3" t="s">
        <v>5740</v>
      </c>
      <c r="D731" s="9">
        <v>4000</v>
      </c>
      <c r="E731" s="9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8275</v>
      </c>
      <c r="O731" s="7">
        <f t="shared" si="66"/>
        <v>265.25</v>
      </c>
      <c r="P731" s="5">
        <f t="shared" si="67"/>
        <v>84.206349206349202</v>
      </c>
      <c r="Q731" t="str">
        <f t="shared" si="68"/>
        <v>music</v>
      </c>
      <c r="R731" t="str">
        <f t="shared" si="69"/>
        <v>rock</v>
      </c>
      <c r="S731" s="13">
        <f t="shared" si="70"/>
        <v>40939.837673611109</v>
      </c>
      <c r="T731" s="13">
        <f t="shared" si="71"/>
        <v>40970.290972222225</v>
      </c>
    </row>
    <row r="732" spans="1:20" ht="48" x14ac:dyDescent="0.2">
      <c r="A732">
        <v>1631</v>
      </c>
      <c r="B732" s="3" t="s">
        <v>1632</v>
      </c>
      <c r="C732" s="3" t="s">
        <v>5741</v>
      </c>
      <c r="D732" s="9">
        <v>10000</v>
      </c>
      <c r="E732" s="9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8275</v>
      </c>
      <c r="O732" s="7">
        <f t="shared" si="66"/>
        <v>155.91</v>
      </c>
      <c r="P732" s="5">
        <f t="shared" si="67"/>
        <v>117.22556390977444</v>
      </c>
      <c r="Q732" t="str">
        <f t="shared" si="68"/>
        <v>music</v>
      </c>
      <c r="R732" t="str">
        <f t="shared" si="69"/>
        <v>rock</v>
      </c>
      <c r="S732" s="13">
        <f t="shared" si="70"/>
        <v>41164.859502314815</v>
      </c>
      <c r="T732" s="13">
        <f t="shared" si="71"/>
        <v>41194.859502314815</v>
      </c>
    </row>
    <row r="733" spans="1:20" ht="48" x14ac:dyDescent="0.2">
      <c r="A733">
        <v>1632</v>
      </c>
      <c r="B733" s="3" t="s">
        <v>1633</v>
      </c>
      <c r="C733" s="3" t="s">
        <v>5742</v>
      </c>
      <c r="D733" s="9">
        <v>4000</v>
      </c>
      <c r="E733" s="9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8275</v>
      </c>
      <c r="O733" s="7">
        <f t="shared" si="66"/>
        <v>101.62500000000001</v>
      </c>
      <c r="P733" s="5">
        <f t="shared" si="67"/>
        <v>86.489361702127653</v>
      </c>
      <c r="Q733" t="str">
        <f t="shared" si="68"/>
        <v>music</v>
      </c>
      <c r="R733" t="str">
        <f t="shared" si="69"/>
        <v>rock</v>
      </c>
      <c r="S733" s="13">
        <f t="shared" si="70"/>
        <v>40750.340902777774</v>
      </c>
      <c r="T733" s="13">
        <f t="shared" si="71"/>
        <v>40810.340902777774</v>
      </c>
    </row>
    <row r="734" spans="1:20" ht="48" x14ac:dyDescent="0.2">
      <c r="A734">
        <v>1633</v>
      </c>
      <c r="B734" s="3" t="s">
        <v>1634</v>
      </c>
      <c r="C734" s="3" t="s">
        <v>5743</v>
      </c>
      <c r="D734" s="9">
        <v>10000</v>
      </c>
      <c r="E734" s="9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8275</v>
      </c>
      <c r="O734" s="7">
        <f t="shared" si="66"/>
        <v>100</v>
      </c>
      <c r="P734" s="5">
        <f t="shared" si="67"/>
        <v>172.41379310344828</v>
      </c>
      <c r="Q734" t="str">
        <f t="shared" si="68"/>
        <v>music</v>
      </c>
      <c r="R734" t="str">
        <f t="shared" si="69"/>
        <v>rock</v>
      </c>
      <c r="S734" s="13">
        <f t="shared" si="70"/>
        <v>40896.883750000001</v>
      </c>
      <c r="T734" s="13">
        <f t="shared" si="71"/>
        <v>40924.208333333336</v>
      </c>
    </row>
    <row r="735" spans="1:20" ht="32" x14ac:dyDescent="0.2">
      <c r="A735">
        <v>1634</v>
      </c>
      <c r="B735" s="3" t="s">
        <v>1635</v>
      </c>
      <c r="C735" s="3" t="s">
        <v>5744</v>
      </c>
      <c r="D735" s="9">
        <v>2000</v>
      </c>
      <c r="E735" s="9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8275</v>
      </c>
      <c r="O735" s="7">
        <f t="shared" si="66"/>
        <v>100.49999999999999</v>
      </c>
      <c r="P735" s="5">
        <f t="shared" si="67"/>
        <v>62.8125</v>
      </c>
      <c r="Q735" t="str">
        <f t="shared" si="68"/>
        <v>music</v>
      </c>
      <c r="R735" t="str">
        <f t="shared" si="69"/>
        <v>rock</v>
      </c>
      <c r="S735" s="13">
        <f t="shared" si="70"/>
        <v>40658.189826388887</v>
      </c>
      <c r="T735" s="13">
        <f t="shared" si="71"/>
        <v>40696.249305555553</v>
      </c>
    </row>
    <row r="736" spans="1:20" ht="48" x14ac:dyDescent="0.2">
      <c r="A736">
        <v>1635</v>
      </c>
      <c r="B736" s="3" t="s">
        <v>1636</v>
      </c>
      <c r="C736" s="3" t="s">
        <v>5745</v>
      </c>
      <c r="D736" s="9">
        <v>2000</v>
      </c>
      <c r="E736" s="9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8275</v>
      </c>
      <c r="O736" s="7">
        <f t="shared" si="66"/>
        <v>125.29999999999998</v>
      </c>
      <c r="P736" s="5">
        <f t="shared" si="67"/>
        <v>67.729729729729726</v>
      </c>
      <c r="Q736" t="str">
        <f t="shared" si="68"/>
        <v>music</v>
      </c>
      <c r="R736" t="str">
        <f t="shared" si="69"/>
        <v>rock</v>
      </c>
      <c r="S736" s="13">
        <f t="shared" si="70"/>
        <v>42502.868761574078</v>
      </c>
      <c r="T736" s="13">
        <f t="shared" si="71"/>
        <v>42562.868761574078</v>
      </c>
    </row>
    <row r="737" spans="1:20" ht="48" x14ac:dyDescent="0.2">
      <c r="A737">
        <v>1636</v>
      </c>
      <c r="B737" s="3" t="s">
        <v>1637</v>
      </c>
      <c r="C737" s="3" t="s">
        <v>5746</v>
      </c>
      <c r="D737" s="9">
        <v>4500</v>
      </c>
      <c r="E737" s="9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8275</v>
      </c>
      <c r="O737" s="7">
        <f t="shared" si="66"/>
        <v>103.55555555555556</v>
      </c>
      <c r="P737" s="5">
        <f t="shared" si="67"/>
        <v>53.5632183908046</v>
      </c>
      <c r="Q737" t="str">
        <f t="shared" si="68"/>
        <v>music</v>
      </c>
      <c r="R737" t="str">
        <f t="shared" si="69"/>
        <v>rock</v>
      </c>
      <c r="S737" s="13">
        <f t="shared" si="70"/>
        <v>40663.08666666667</v>
      </c>
      <c r="T737" s="13">
        <f t="shared" si="71"/>
        <v>40706.166666666664</v>
      </c>
    </row>
    <row r="738" spans="1:20" ht="48" x14ac:dyDescent="0.2">
      <c r="A738">
        <v>1637</v>
      </c>
      <c r="B738" s="3" t="s">
        <v>1638</v>
      </c>
      <c r="C738" s="3" t="s">
        <v>5747</v>
      </c>
      <c r="D738" s="9">
        <v>500</v>
      </c>
      <c r="E738" s="9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8275</v>
      </c>
      <c r="O738" s="7">
        <f t="shared" si="66"/>
        <v>103.8</v>
      </c>
      <c r="P738" s="5">
        <f t="shared" si="67"/>
        <v>34.6</v>
      </c>
      <c r="Q738" t="str">
        <f t="shared" si="68"/>
        <v>music</v>
      </c>
      <c r="R738" t="str">
        <f t="shared" si="69"/>
        <v>rock</v>
      </c>
      <c r="S738" s="13">
        <f t="shared" si="70"/>
        <v>40122.751620370371</v>
      </c>
      <c r="T738" s="13">
        <f t="shared" si="71"/>
        <v>40178.98541666667</v>
      </c>
    </row>
    <row r="739" spans="1:20" ht="32" x14ac:dyDescent="0.2">
      <c r="A739">
        <v>1638</v>
      </c>
      <c r="B739" s="3" t="s">
        <v>1639</v>
      </c>
      <c r="C739" s="3" t="s">
        <v>5748</v>
      </c>
      <c r="D739" s="9">
        <v>1000</v>
      </c>
      <c r="E739" s="9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8275</v>
      </c>
      <c r="O739" s="7">
        <f t="shared" si="66"/>
        <v>105</v>
      </c>
      <c r="P739" s="5">
        <f t="shared" si="67"/>
        <v>38.888888888888886</v>
      </c>
      <c r="Q739" t="str">
        <f t="shared" si="68"/>
        <v>music</v>
      </c>
      <c r="R739" t="str">
        <f t="shared" si="69"/>
        <v>rock</v>
      </c>
      <c r="S739" s="13">
        <f t="shared" si="70"/>
        <v>41288.68712962963</v>
      </c>
      <c r="T739" s="13">
        <f t="shared" si="71"/>
        <v>41333.892361111109</v>
      </c>
    </row>
    <row r="740" spans="1:20" ht="48" x14ac:dyDescent="0.2">
      <c r="A740">
        <v>1639</v>
      </c>
      <c r="B740" s="3" t="s">
        <v>1640</v>
      </c>
      <c r="C740" s="3" t="s">
        <v>5749</v>
      </c>
      <c r="D740" s="9">
        <v>1800</v>
      </c>
      <c r="E740" s="9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8275</v>
      </c>
      <c r="O740" s="7">
        <f t="shared" si="66"/>
        <v>100</v>
      </c>
      <c r="P740" s="5">
        <f t="shared" si="67"/>
        <v>94.736842105263165</v>
      </c>
      <c r="Q740" t="str">
        <f t="shared" si="68"/>
        <v>music</v>
      </c>
      <c r="R740" t="str">
        <f t="shared" si="69"/>
        <v>rock</v>
      </c>
      <c r="S740" s="13">
        <f t="shared" si="70"/>
        <v>40941.652372685188</v>
      </c>
      <c r="T740" s="13">
        <f t="shared" si="71"/>
        <v>40971.652372685188</v>
      </c>
    </row>
    <row r="741" spans="1:20" ht="48" x14ac:dyDescent="0.2">
      <c r="A741">
        <v>1640</v>
      </c>
      <c r="B741" s="3" t="s">
        <v>1641</v>
      </c>
      <c r="C741" s="3" t="s">
        <v>5750</v>
      </c>
      <c r="D741" s="9">
        <v>400</v>
      </c>
      <c r="E741" s="9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8275</v>
      </c>
      <c r="O741" s="7">
        <f t="shared" si="66"/>
        <v>169.86</v>
      </c>
      <c r="P741" s="5">
        <f t="shared" si="67"/>
        <v>39.967058823529413</v>
      </c>
      <c r="Q741" t="str">
        <f t="shared" si="68"/>
        <v>music</v>
      </c>
      <c r="R741" t="str">
        <f t="shared" si="69"/>
        <v>rock</v>
      </c>
      <c r="S741" s="13">
        <f t="shared" si="70"/>
        <v>40379.23096064815</v>
      </c>
      <c r="T741" s="13">
        <f t="shared" si="71"/>
        <v>40393.082638888889</v>
      </c>
    </row>
    <row r="742" spans="1:20" ht="32" x14ac:dyDescent="0.2">
      <c r="A742">
        <v>1641</v>
      </c>
      <c r="B742" s="3" t="s">
        <v>1642</v>
      </c>
      <c r="C742" s="3" t="s">
        <v>5751</v>
      </c>
      <c r="D742" s="9">
        <v>2500</v>
      </c>
      <c r="E742" s="9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8291</v>
      </c>
      <c r="O742" s="7">
        <f t="shared" si="66"/>
        <v>101.4</v>
      </c>
      <c r="P742" s="5">
        <f t="shared" si="67"/>
        <v>97.5</v>
      </c>
      <c r="Q742" t="str">
        <f t="shared" si="68"/>
        <v>music</v>
      </c>
      <c r="R742" t="str">
        <f t="shared" si="69"/>
        <v>pop</v>
      </c>
      <c r="S742" s="13">
        <f t="shared" si="70"/>
        <v>41962.596574074079</v>
      </c>
      <c r="T742" s="13">
        <f t="shared" si="71"/>
        <v>41992.596574074079</v>
      </c>
    </row>
    <row r="743" spans="1:20" ht="48" x14ac:dyDescent="0.2">
      <c r="A743">
        <v>1642</v>
      </c>
      <c r="B743" s="3" t="s">
        <v>1643</v>
      </c>
      <c r="C743" s="3" t="s">
        <v>5752</v>
      </c>
      <c r="D743" s="9">
        <v>1200</v>
      </c>
      <c r="E743" s="9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8291</v>
      </c>
      <c r="O743" s="7">
        <f t="shared" si="66"/>
        <v>100</v>
      </c>
      <c r="P743" s="5">
        <f t="shared" si="67"/>
        <v>42.857142857142854</v>
      </c>
      <c r="Q743" t="str">
        <f t="shared" si="68"/>
        <v>music</v>
      </c>
      <c r="R743" t="str">
        <f t="shared" si="69"/>
        <v>pop</v>
      </c>
      <c r="S743" s="13">
        <f t="shared" si="70"/>
        <v>40688.024618055555</v>
      </c>
      <c r="T743" s="13">
        <f t="shared" si="71"/>
        <v>40708.024618055555</v>
      </c>
    </row>
    <row r="744" spans="1:20" ht="32" x14ac:dyDescent="0.2">
      <c r="A744">
        <v>1643</v>
      </c>
      <c r="B744" s="3" t="s">
        <v>1644</v>
      </c>
      <c r="C744" s="3" t="s">
        <v>5753</v>
      </c>
      <c r="D744" s="9">
        <v>5000</v>
      </c>
      <c r="E744" s="9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8291</v>
      </c>
      <c r="O744" s="7">
        <f t="shared" si="66"/>
        <v>124.70000000000002</v>
      </c>
      <c r="P744" s="5">
        <f t="shared" si="67"/>
        <v>168.51351351351352</v>
      </c>
      <c r="Q744" t="str">
        <f t="shared" si="68"/>
        <v>music</v>
      </c>
      <c r="R744" t="str">
        <f t="shared" si="69"/>
        <v>pop</v>
      </c>
      <c r="S744" s="13">
        <f t="shared" si="70"/>
        <v>41146.824212962965</v>
      </c>
      <c r="T744" s="13">
        <f t="shared" si="71"/>
        <v>41176.824212962965</v>
      </c>
    </row>
    <row r="745" spans="1:20" ht="48" x14ac:dyDescent="0.2">
      <c r="A745">
        <v>1644</v>
      </c>
      <c r="B745" s="3" t="s">
        <v>1645</v>
      </c>
      <c r="C745" s="3" t="s">
        <v>5754</v>
      </c>
      <c r="D745" s="9">
        <v>10000</v>
      </c>
      <c r="E745" s="9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8291</v>
      </c>
      <c r="O745" s="7">
        <f t="shared" si="66"/>
        <v>109.5</v>
      </c>
      <c r="P745" s="5">
        <f t="shared" si="67"/>
        <v>85.546875</v>
      </c>
      <c r="Q745" t="str">
        <f t="shared" si="68"/>
        <v>music</v>
      </c>
      <c r="R745" t="str">
        <f t="shared" si="69"/>
        <v>pop</v>
      </c>
      <c r="S745" s="13">
        <f t="shared" si="70"/>
        <v>41175.05972222222</v>
      </c>
      <c r="T745" s="13">
        <f t="shared" si="71"/>
        <v>41235.101388888892</v>
      </c>
    </row>
    <row r="746" spans="1:20" ht="48" x14ac:dyDescent="0.2">
      <c r="A746">
        <v>1645</v>
      </c>
      <c r="B746" s="3" t="s">
        <v>1646</v>
      </c>
      <c r="C746" s="3" t="s">
        <v>5755</v>
      </c>
      <c r="D746" s="9">
        <v>5000</v>
      </c>
      <c r="E746" s="9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8291</v>
      </c>
      <c r="O746" s="7">
        <f t="shared" si="66"/>
        <v>110.80000000000001</v>
      </c>
      <c r="P746" s="5">
        <f t="shared" si="67"/>
        <v>554</v>
      </c>
      <c r="Q746" t="str">
        <f t="shared" si="68"/>
        <v>music</v>
      </c>
      <c r="R746" t="str">
        <f t="shared" si="69"/>
        <v>pop</v>
      </c>
      <c r="S746" s="13">
        <f t="shared" si="70"/>
        <v>41521.617361111108</v>
      </c>
      <c r="T746" s="13">
        <f t="shared" si="71"/>
        <v>41535.617361111108</v>
      </c>
    </row>
    <row r="747" spans="1:20" ht="48" x14ac:dyDescent="0.2">
      <c r="A747">
        <v>1646</v>
      </c>
      <c r="B747" s="3" t="s">
        <v>1647</v>
      </c>
      <c r="C747" s="3" t="s">
        <v>5756</v>
      </c>
      <c r="D747" s="9">
        <v>2000</v>
      </c>
      <c r="E747" s="9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8291</v>
      </c>
      <c r="O747" s="7">
        <f t="shared" si="66"/>
        <v>110.2</v>
      </c>
      <c r="P747" s="5">
        <f t="shared" si="67"/>
        <v>26.554216867469879</v>
      </c>
      <c r="Q747" t="str">
        <f t="shared" si="68"/>
        <v>music</v>
      </c>
      <c r="R747" t="str">
        <f t="shared" si="69"/>
        <v>pop</v>
      </c>
      <c r="S747" s="13">
        <f t="shared" si="70"/>
        <v>41833.450266203705</v>
      </c>
      <c r="T747" s="13">
        <f t="shared" si="71"/>
        <v>41865.757638888892</v>
      </c>
    </row>
    <row r="748" spans="1:20" ht="48" x14ac:dyDescent="0.2">
      <c r="A748">
        <v>1647</v>
      </c>
      <c r="B748" s="3" t="s">
        <v>1648</v>
      </c>
      <c r="C748" s="3" t="s">
        <v>5757</v>
      </c>
      <c r="D748" s="9">
        <v>5000</v>
      </c>
      <c r="E748" s="9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8291</v>
      </c>
      <c r="O748" s="7">
        <f t="shared" si="66"/>
        <v>104.71999999999998</v>
      </c>
      <c r="P748" s="5">
        <f t="shared" si="67"/>
        <v>113.82608695652173</v>
      </c>
      <c r="Q748" t="str">
        <f t="shared" si="68"/>
        <v>music</v>
      </c>
      <c r="R748" t="str">
        <f t="shared" si="69"/>
        <v>pop</v>
      </c>
      <c r="S748" s="13">
        <f t="shared" si="70"/>
        <v>41039.409456018519</v>
      </c>
      <c r="T748" s="13">
        <f t="shared" si="71"/>
        <v>41069.409456018519</v>
      </c>
    </row>
    <row r="749" spans="1:20" ht="48" x14ac:dyDescent="0.2">
      <c r="A749">
        <v>1648</v>
      </c>
      <c r="B749" s="3" t="s">
        <v>1649</v>
      </c>
      <c r="C749" s="3" t="s">
        <v>5758</v>
      </c>
      <c r="D749" s="9">
        <v>2300</v>
      </c>
      <c r="E749" s="9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8291</v>
      </c>
      <c r="O749" s="7">
        <f t="shared" si="66"/>
        <v>125.26086956521738</v>
      </c>
      <c r="P749" s="5">
        <f t="shared" si="67"/>
        <v>32.011111111111113</v>
      </c>
      <c r="Q749" t="str">
        <f t="shared" si="68"/>
        <v>music</v>
      </c>
      <c r="R749" t="str">
        <f t="shared" si="69"/>
        <v>pop</v>
      </c>
      <c r="S749" s="13">
        <f t="shared" si="70"/>
        <v>40592.704652777778</v>
      </c>
      <c r="T749" s="13">
        <f t="shared" si="71"/>
        <v>40622.662986111114</v>
      </c>
    </row>
    <row r="750" spans="1:20" ht="48" x14ac:dyDescent="0.2">
      <c r="A750">
        <v>1649</v>
      </c>
      <c r="B750" s="3" t="s">
        <v>1650</v>
      </c>
      <c r="C750" s="3" t="s">
        <v>5759</v>
      </c>
      <c r="D750" s="9">
        <v>3800</v>
      </c>
      <c r="E750" s="9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8291</v>
      </c>
      <c r="O750" s="7">
        <f t="shared" si="66"/>
        <v>100.58763157894737</v>
      </c>
      <c r="P750" s="5">
        <f t="shared" si="67"/>
        <v>47.189259259259259</v>
      </c>
      <c r="Q750" t="str">
        <f t="shared" si="68"/>
        <v>music</v>
      </c>
      <c r="R750" t="str">
        <f t="shared" si="69"/>
        <v>pop</v>
      </c>
      <c r="S750" s="13">
        <f t="shared" si="70"/>
        <v>41737.684664351851</v>
      </c>
      <c r="T750" s="13">
        <f t="shared" si="71"/>
        <v>41782.684664351851</v>
      </c>
    </row>
    <row r="751" spans="1:20" ht="32" x14ac:dyDescent="0.2">
      <c r="A751">
        <v>1650</v>
      </c>
      <c r="B751" s="3" t="s">
        <v>1651</v>
      </c>
      <c r="C751" s="3" t="s">
        <v>5760</v>
      </c>
      <c r="D751" s="9">
        <v>2000</v>
      </c>
      <c r="E751" s="9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8291</v>
      </c>
      <c r="O751" s="7">
        <f t="shared" si="66"/>
        <v>141.55000000000001</v>
      </c>
      <c r="P751" s="5">
        <f t="shared" si="67"/>
        <v>88.46875</v>
      </c>
      <c r="Q751" t="str">
        <f t="shared" si="68"/>
        <v>music</v>
      </c>
      <c r="R751" t="str">
        <f t="shared" si="69"/>
        <v>pop</v>
      </c>
      <c r="S751" s="13">
        <f t="shared" si="70"/>
        <v>41526.435613425929</v>
      </c>
      <c r="T751" s="13">
        <f t="shared" si="71"/>
        <v>41556.435613425929</v>
      </c>
    </row>
    <row r="752" spans="1:20" ht="48" x14ac:dyDescent="0.2">
      <c r="A752">
        <v>1651</v>
      </c>
      <c r="B752" s="3" t="s">
        <v>1652</v>
      </c>
      <c r="C752" s="3" t="s">
        <v>5761</v>
      </c>
      <c r="D752" s="9">
        <v>2000</v>
      </c>
      <c r="E752" s="9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8291</v>
      </c>
      <c r="O752" s="7">
        <f t="shared" si="66"/>
        <v>100.75</v>
      </c>
      <c r="P752" s="5">
        <f t="shared" si="67"/>
        <v>100.75</v>
      </c>
      <c r="Q752" t="str">
        <f t="shared" si="68"/>
        <v>music</v>
      </c>
      <c r="R752" t="str">
        <f t="shared" si="69"/>
        <v>pop</v>
      </c>
      <c r="S752" s="13">
        <f t="shared" si="70"/>
        <v>40625.900694444441</v>
      </c>
      <c r="T752" s="13">
        <f t="shared" si="71"/>
        <v>40659.290972222225</v>
      </c>
    </row>
    <row r="753" spans="1:20" ht="48" x14ac:dyDescent="0.2">
      <c r="A753">
        <v>1652</v>
      </c>
      <c r="B753" s="3" t="s">
        <v>1653</v>
      </c>
      <c r="C753" s="3" t="s">
        <v>5762</v>
      </c>
      <c r="D753" s="9">
        <v>4500</v>
      </c>
      <c r="E753" s="9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8291</v>
      </c>
      <c r="O753" s="7">
        <f t="shared" si="66"/>
        <v>100.66666666666666</v>
      </c>
      <c r="P753" s="5">
        <f t="shared" si="67"/>
        <v>64.714285714285708</v>
      </c>
      <c r="Q753" t="str">
        <f t="shared" si="68"/>
        <v>music</v>
      </c>
      <c r="R753" t="str">
        <f t="shared" si="69"/>
        <v>pop</v>
      </c>
      <c r="S753" s="13">
        <f t="shared" si="70"/>
        <v>41572.492974537039</v>
      </c>
      <c r="T753" s="13">
        <f t="shared" si="71"/>
        <v>41602.534641203703</v>
      </c>
    </row>
    <row r="754" spans="1:20" ht="48" x14ac:dyDescent="0.2">
      <c r="A754">
        <v>1653</v>
      </c>
      <c r="B754" s="3" t="s">
        <v>1654</v>
      </c>
      <c r="C754" s="3" t="s">
        <v>5763</v>
      </c>
      <c r="D754" s="9">
        <v>5000</v>
      </c>
      <c r="E754" s="9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8291</v>
      </c>
      <c r="O754" s="7">
        <f t="shared" si="66"/>
        <v>174.2304</v>
      </c>
      <c r="P754" s="5">
        <f t="shared" si="67"/>
        <v>51.854285714285716</v>
      </c>
      <c r="Q754" t="str">
        <f t="shared" si="68"/>
        <v>music</v>
      </c>
      <c r="R754" t="str">
        <f t="shared" si="69"/>
        <v>pop</v>
      </c>
      <c r="S754" s="13">
        <f t="shared" si="70"/>
        <v>40626.834444444445</v>
      </c>
      <c r="T754" s="13">
        <f t="shared" si="71"/>
        <v>40657.834444444445</v>
      </c>
    </row>
    <row r="755" spans="1:20" ht="48" x14ac:dyDescent="0.2">
      <c r="A755">
        <v>1654</v>
      </c>
      <c r="B755" s="3" t="s">
        <v>1655</v>
      </c>
      <c r="C755" s="3" t="s">
        <v>5764</v>
      </c>
      <c r="D755" s="9">
        <v>1100</v>
      </c>
      <c r="E755" s="9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8291</v>
      </c>
      <c r="O755" s="7">
        <f t="shared" si="66"/>
        <v>119.90909090909089</v>
      </c>
      <c r="P755" s="5">
        <f t="shared" si="67"/>
        <v>38.794117647058826</v>
      </c>
      <c r="Q755" t="str">
        <f t="shared" si="68"/>
        <v>music</v>
      </c>
      <c r="R755" t="str">
        <f t="shared" si="69"/>
        <v>pop</v>
      </c>
      <c r="S755" s="13">
        <f t="shared" si="70"/>
        <v>40987.890740740739</v>
      </c>
      <c r="T755" s="13">
        <f t="shared" si="71"/>
        <v>41017.890740740739</v>
      </c>
    </row>
    <row r="756" spans="1:20" ht="32" x14ac:dyDescent="0.2">
      <c r="A756">
        <v>1655</v>
      </c>
      <c r="B756" s="3" t="s">
        <v>1656</v>
      </c>
      <c r="C756" s="3" t="s">
        <v>5765</v>
      </c>
      <c r="D756" s="9">
        <v>1500</v>
      </c>
      <c r="E756" s="9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8291</v>
      </c>
      <c r="O756" s="7">
        <f t="shared" si="66"/>
        <v>142.86666666666667</v>
      </c>
      <c r="P756" s="5">
        <f t="shared" si="67"/>
        <v>44.645833333333336</v>
      </c>
      <c r="Q756" t="str">
        <f t="shared" si="68"/>
        <v>music</v>
      </c>
      <c r="R756" t="str">
        <f t="shared" si="69"/>
        <v>pop</v>
      </c>
      <c r="S756" s="13">
        <f t="shared" si="70"/>
        <v>40974.791898148149</v>
      </c>
      <c r="T756" s="13">
        <f t="shared" si="71"/>
        <v>41004.750231481477</v>
      </c>
    </row>
    <row r="757" spans="1:20" ht="64" x14ac:dyDescent="0.2">
      <c r="A757">
        <v>1656</v>
      </c>
      <c r="B757" s="3" t="s">
        <v>1657</v>
      </c>
      <c r="C757" s="3" t="s">
        <v>5766</v>
      </c>
      <c r="D757" s="9">
        <v>7500</v>
      </c>
      <c r="E757" s="9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8291</v>
      </c>
      <c r="O757" s="7">
        <f t="shared" si="66"/>
        <v>100.33493333333334</v>
      </c>
      <c r="P757" s="5">
        <f t="shared" si="67"/>
        <v>156.77333333333334</v>
      </c>
      <c r="Q757" t="str">
        <f t="shared" si="68"/>
        <v>music</v>
      </c>
      <c r="R757" t="str">
        <f t="shared" si="69"/>
        <v>pop</v>
      </c>
      <c r="S757" s="13">
        <f t="shared" si="70"/>
        <v>41226.928842592592</v>
      </c>
      <c r="T757" s="13">
        <f t="shared" si="71"/>
        <v>41256.928842592592</v>
      </c>
    </row>
    <row r="758" spans="1:20" ht="48" x14ac:dyDescent="0.2">
      <c r="A758">
        <v>1657</v>
      </c>
      <c r="B758" s="3" t="s">
        <v>1658</v>
      </c>
      <c r="C758" s="3" t="s">
        <v>5767</v>
      </c>
      <c r="D758" s="9">
        <v>25000</v>
      </c>
      <c r="E758" s="9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8291</v>
      </c>
      <c r="O758" s="7">
        <f t="shared" si="66"/>
        <v>104.93380000000001</v>
      </c>
      <c r="P758" s="5">
        <f t="shared" si="67"/>
        <v>118.70339366515837</v>
      </c>
      <c r="Q758" t="str">
        <f t="shared" si="68"/>
        <v>music</v>
      </c>
      <c r="R758" t="str">
        <f t="shared" si="69"/>
        <v>pop</v>
      </c>
      <c r="S758" s="13">
        <f t="shared" si="70"/>
        <v>41023.782037037039</v>
      </c>
      <c r="T758" s="13">
        <f t="shared" si="71"/>
        <v>41053.782037037039</v>
      </c>
    </row>
    <row r="759" spans="1:20" ht="48" x14ac:dyDescent="0.2">
      <c r="A759">
        <v>1658</v>
      </c>
      <c r="B759" s="3" t="s">
        <v>1659</v>
      </c>
      <c r="C759" s="3" t="s">
        <v>5768</v>
      </c>
      <c r="D759" s="9">
        <v>6000</v>
      </c>
      <c r="E759" s="9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8291</v>
      </c>
      <c r="O759" s="7">
        <f t="shared" si="66"/>
        <v>132.23333333333335</v>
      </c>
      <c r="P759" s="5">
        <f t="shared" si="67"/>
        <v>74.149532710280369</v>
      </c>
      <c r="Q759" t="str">
        <f t="shared" si="68"/>
        <v>music</v>
      </c>
      <c r="R759" t="str">
        <f t="shared" si="69"/>
        <v>pop</v>
      </c>
      <c r="S759" s="13">
        <f t="shared" si="70"/>
        <v>41223.22184027778</v>
      </c>
      <c r="T759" s="13">
        <f t="shared" si="71"/>
        <v>41261.597222222219</v>
      </c>
    </row>
    <row r="760" spans="1:20" ht="48" x14ac:dyDescent="0.2">
      <c r="A760">
        <v>1659</v>
      </c>
      <c r="B760" s="3" t="s">
        <v>1660</v>
      </c>
      <c r="C760" s="3" t="s">
        <v>5769</v>
      </c>
      <c r="D760" s="9">
        <v>500</v>
      </c>
      <c r="E760" s="9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8291</v>
      </c>
      <c r="O760" s="7">
        <f t="shared" si="66"/>
        <v>112.79999999999998</v>
      </c>
      <c r="P760" s="5">
        <f t="shared" si="67"/>
        <v>12.533333333333333</v>
      </c>
      <c r="Q760" t="str">
        <f t="shared" si="68"/>
        <v>music</v>
      </c>
      <c r="R760" t="str">
        <f t="shared" si="69"/>
        <v>pop</v>
      </c>
      <c r="S760" s="13">
        <f t="shared" si="70"/>
        <v>41596.913437499999</v>
      </c>
      <c r="T760" s="13">
        <f t="shared" si="71"/>
        <v>41625.5</v>
      </c>
    </row>
    <row r="761" spans="1:20" ht="48" x14ac:dyDescent="0.2">
      <c r="A761">
        <v>1660</v>
      </c>
      <c r="B761" s="3" t="s">
        <v>1661</v>
      </c>
      <c r="C761" s="3" t="s">
        <v>5770</v>
      </c>
      <c r="D761" s="9">
        <v>80</v>
      </c>
      <c r="E761" s="9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8291</v>
      </c>
      <c r="O761" s="7">
        <f t="shared" si="66"/>
        <v>1253.75</v>
      </c>
      <c r="P761" s="5">
        <f t="shared" si="67"/>
        <v>27.861111111111111</v>
      </c>
      <c r="Q761" t="str">
        <f t="shared" si="68"/>
        <v>music</v>
      </c>
      <c r="R761" t="str">
        <f t="shared" si="69"/>
        <v>pop</v>
      </c>
      <c r="S761" s="13">
        <f t="shared" si="70"/>
        <v>42459.693865740745</v>
      </c>
      <c r="T761" s="13">
        <f t="shared" si="71"/>
        <v>42490.915972222225</v>
      </c>
    </row>
    <row r="762" spans="1:20" ht="64" x14ac:dyDescent="0.2">
      <c r="A762">
        <v>1661</v>
      </c>
      <c r="B762" s="3" t="s">
        <v>1662</v>
      </c>
      <c r="C762" s="3" t="s">
        <v>5771</v>
      </c>
      <c r="D762" s="9">
        <v>7900</v>
      </c>
      <c r="E762" s="9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8291</v>
      </c>
      <c r="O762" s="7">
        <f t="shared" si="66"/>
        <v>102.50632911392405</v>
      </c>
      <c r="P762" s="5">
        <f t="shared" si="67"/>
        <v>80.178217821782184</v>
      </c>
      <c r="Q762" t="str">
        <f t="shared" si="68"/>
        <v>music</v>
      </c>
      <c r="R762" t="str">
        <f t="shared" si="69"/>
        <v>pop</v>
      </c>
      <c r="S762" s="13">
        <f t="shared" si="70"/>
        <v>42343.998043981483</v>
      </c>
      <c r="T762" s="13">
        <f t="shared" si="71"/>
        <v>42386.875</v>
      </c>
    </row>
    <row r="763" spans="1:20" ht="48" x14ac:dyDescent="0.2">
      <c r="A763">
        <v>1662</v>
      </c>
      <c r="B763" s="3" t="s">
        <v>1663</v>
      </c>
      <c r="C763" s="3" t="s">
        <v>5772</v>
      </c>
      <c r="D763" s="9">
        <v>8000</v>
      </c>
      <c r="E763" s="9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8291</v>
      </c>
      <c r="O763" s="7">
        <f t="shared" si="66"/>
        <v>102.6375</v>
      </c>
      <c r="P763" s="5">
        <f t="shared" si="67"/>
        <v>132.43548387096774</v>
      </c>
      <c r="Q763" t="str">
        <f t="shared" si="68"/>
        <v>music</v>
      </c>
      <c r="R763" t="str">
        <f t="shared" si="69"/>
        <v>pop</v>
      </c>
      <c r="S763" s="13">
        <f t="shared" si="70"/>
        <v>40848.198333333334</v>
      </c>
      <c r="T763" s="13">
        <f t="shared" si="71"/>
        <v>40908.239999999998</v>
      </c>
    </row>
    <row r="764" spans="1:20" ht="32" x14ac:dyDescent="0.2">
      <c r="A764">
        <v>1663</v>
      </c>
      <c r="B764" s="3" t="s">
        <v>1664</v>
      </c>
      <c r="C764" s="3" t="s">
        <v>5773</v>
      </c>
      <c r="D764" s="9">
        <v>1000</v>
      </c>
      <c r="E764" s="9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8291</v>
      </c>
      <c r="O764" s="7">
        <f t="shared" si="66"/>
        <v>108</v>
      </c>
      <c r="P764" s="5">
        <f t="shared" si="67"/>
        <v>33.75</v>
      </c>
      <c r="Q764" t="str">
        <f t="shared" si="68"/>
        <v>music</v>
      </c>
      <c r="R764" t="str">
        <f t="shared" si="69"/>
        <v>pop</v>
      </c>
      <c r="S764" s="13">
        <f t="shared" si="70"/>
        <v>42006.02207175926</v>
      </c>
      <c r="T764" s="13">
        <f t="shared" si="71"/>
        <v>42036.02207175926</v>
      </c>
    </row>
    <row r="765" spans="1:20" ht="48" x14ac:dyDescent="0.2">
      <c r="A765">
        <v>1664</v>
      </c>
      <c r="B765" s="3" t="s">
        <v>1665</v>
      </c>
      <c r="C765" s="3" t="s">
        <v>5774</v>
      </c>
      <c r="D765" s="9">
        <v>2500</v>
      </c>
      <c r="E765" s="9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8291</v>
      </c>
      <c r="O765" s="7">
        <f t="shared" si="66"/>
        <v>122.40879999999999</v>
      </c>
      <c r="P765" s="5">
        <f t="shared" si="67"/>
        <v>34.384494382022467</v>
      </c>
      <c r="Q765" t="str">
        <f t="shared" si="68"/>
        <v>music</v>
      </c>
      <c r="R765" t="str">
        <f t="shared" si="69"/>
        <v>pop</v>
      </c>
      <c r="S765" s="13">
        <f t="shared" si="70"/>
        <v>40939.761782407404</v>
      </c>
      <c r="T765" s="13">
        <f t="shared" si="71"/>
        <v>40984.165972222225</v>
      </c>
    </row>
    <row r="766" spans="1:20" ht="48" x14ac:dyDescent="0.2">
      <c r="A766">
        <v>1665</v>
      </c>
      <c r="B766" s="3" t="s">
        <v>1666</v>
      </c>
      <c r="C766" s="3" t="s">
        <v>5775</v>
      </c>
      <c r="D766" s="9">
        <v>3500</v>
      </c>
      <c r="E766" s="9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8291</v>
      </c>
      <c r="O766" s="7">
        <f t="shared" si="66"/>
        <v>119.45714285714286</v>
      </c>
      <c r="P766" s="5">
        <f t="shared" si="67"/>
        <v>44.956989247311824</v>
      </c>
      <c r="Q766" t="str">
        <f t="shared" si="68"/>
        <v>music</v>
      </c>
      <c r="R766" t="str">
        <f t="shared" si="69"/>
        <v>pop</v>
      </c>
      <c r="S766" s="13">
        <f t="shared" si="70"/>
        <v>40564.649456018517</v>
      </c>
      <c r="T766" s="13">
        <f t="shared" si="71"/>
        <v>40596.125</v>
      </c>
    </row>
    <row r="767" spans="1:20" ht="48" x14ac:dyDescent="0.2">
      <c r="A767">
        <v>1666</v>
      </c>
      <c r="B767" s="3" t="s">
        <v>1667</v>
      </c>
      <c r="C767" s="3" t="s">
        <v>5776</v>
      </c>
      <c r="D767" s="9">
        <v>2500</v>
      </c>
      <c r="E767" s="9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8291</v>
      </c>
      <c r="O767" s="7">
        <f t="shared" si="66"/>
        <v>160.88</v>
      </c>
      <c r="P767" s="5">
        <f t="shared" si="67"/>
        <v>41.04081632653061</v>
      </c>
      <c r="Q767" t="str">
        <f t="shared" si="68"/>
        <v>music</v>
      </c>
      <c r="R767" t="str">
        <f t="shared" si="69"/>
        <v>pop</v>
      </c>
      <c r="S767" s="13">
        <f t="shared" si="70"/>
        <v>41331.253159722226</v>
      </c>
      <c r="T767" s="13">
        <f t="shared" si="71"/>
        <v>41361.211493055554</v>
      </c>
    </row>
    <row r="768" spans="1:20" ht="48" x14ac:dyDescent="0.2">
      <c r="A768">
        <v>1667</v>
      </c>
      <c r="B768" s="3" t="s">
        <v>1668</v>
      </c>
      <c r="C768" s="3" t="s">
        <v>5777</v>
      </c>
      <c r="D768" s="9">
        <v>3400</v>
      </c>
      <c r="E768" s="9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8291</v>
      </c>
      <c r="O768" s="7">
        <f t="shared" si="66"/>
        <v>126.85294117647059</v>
      </c>
      <c r="P768" s="5">
        <f t="shared" si="67"/>
        <v>52.597560975609753</v>
      </c>
      <c r="Q768" t="str">
        <f t="shared" si="68"/>
        <v>music</v>
      </c>
      <c r="R768" t="str">
        <f t="shared" si="69"/>
        <v>pop</v>
      </c>
      <c r="S768" s="13">
        <f t="shared" si="70"/>
        <v>41682.0705787037</v>
      </c>
      <c r="T768" s="13">
        <f t="shared" si="71"/>
        <v>41709.290972222225</v>
      </c>
    </row>
    <row r="769" spans="1:20" ht="48" x14ac:dyDescent="0.2">
      <c r="A769">
        <v>1668</v>
      </c>
      <c r="B769" s="3" t="s">
        <v>1669</v>
      </c>
      <c r="C769" s="3" t="s">
        <v>5778</v>
      </c>
      <c r="D769" s="9">
        <v>8000</v>
      </c>
      <c r="E769" s="9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8291</v>
      </c>
      <c r="O769" s="7">
        <f t="shared" si="66"/>
        <v>102.6375</v>
      </c>
      <c r="P769" s="5">
        <f t="shared" si="67"/>
        <v>70.784482758620683</v>
      </c>
      <c r="Q769" t="str">
        <f t="shared" si="68"/>
        <v>music</v>
      </c>
      <c r="R769" t="str">
        <f t="shared" si="69"/>
        <v>pop</v>
      </c>
      <c r="S769" s="13">
        <f t="shared" si="70"/>
        <v>40845.14975694444</v>
      </c>
      <c r="T769" s="13">
        <f t="shared" si="71"/>
        <v>40875.191423611112</v>
      </c>
    </row>
    <row r="770" spans="1:20" ht="48" x14ac:dyDescent="0.2">
      <c r="A770">
        <v>1669</v>
      </c>
      <c r="B770" s="3" t="s">
        <v>1670</v>
      </c>
      <c r="C770" s="3" t="s">
        <v>5779</v>
      </c>
      <c r="D770" s="9">
        <v>2000</v>
      </c>
      <c r="E770" s="9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8291</v>
      </c>
      <c r="O770" s="7">
        <f t="shared" ref="O770:O833" si="72">(E770/D770)*100</f>
        <v>139.75</v>
      </c>
      <c r="P770" s="5">
        <f t="shared" ref="P770:P833" si="73">IFERROR(E770/L770,0)</f>
        <v>53.75</v>
      </c>
      <c r="Q770" t="str">
        <f t="shared" ref="Q770:Q833" si="74">LEFT(N770,FIND("/",N770)-1)</f>
        <v>music</v>
      </c>
      <c r="R770" t="str">
        <f t="shared" ref="R770:R833" si="75">RIGHT(N770,LEN(N770)-FIND("/",N770))</f>
        <v>pop</v>
      </c>
      <c r="S770" s="13">
        <f t="shared" ref="S770:S833" si="76">(((J770/60)/60)/24)+DATE(1970,1,1)</f>
        <v>42461.885138888887</v>
      </c>
      <c r="T770" s="13">
        <f t="shared" ref="T770:T833" si="77">(((I770/60)/60)/24)+DATE(1970,1,1)</f>
        <v>42521.885138888887</v>
      </c>
    </row>
    <row r="771" spans="1:20" ht="64" x14ac:dyDescent="0.2">
      <c r="A771">
        <v>1670</v>
      </c>
      <c r="B771" s="3" t="s">
        <v>1671</v>
      </c>
      <c r="C771" s="3" t="s">
        <v>5780</v>
      </c>
      <c r="D771" s="9">
        <v>1000</v>
      </c>
      <c r="E771" s="9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8291</v>
      </c>
      <c r="O771" s="7">
        <f t="shared" si="72"/>
        <v>102.60000000000001</v>
      </c>
      <c r="P771" s="5">
        <f t="shared" si="73"/>
        <v>44.608695652173914</v>
      </c>
      <c r="Q771" t="str">
        <f t="shared" si="74"/>
        <v>music</v>
      </c>
      <c r="R771" t="str">
        <f t="shared" si="75"/>
        <v>pop</v>
      </c>
      <c r="S771" s="13">
        <f t="shared" si="76"/>
        <v>40313.930543981485</v>
      </c>
      <c r="T771" s="13">
        <f t="shared" si="77"/>
        <v>40364.166666666664</v>
      </c>
    </row>
    <row r="772" spans="1:20" ht="32" x14ac:dyDescent="0.2">
      <c r="A772">
        <v>1671</v>
      </c>
      <c r="B772" s="3" t="s">
        <v>1672</v>
      </c>
      <c r="C772" s="3" t="s">
        <v>5781</v>
      </c>
      <c r="D772" s="9">
        <v>2000</v>
      </c>
      <c r="E772" s="9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8291</v>
      </c>
      <c r="O772" s="7">
        <f t="shared" si="72"/>
        <v>100.67349999999999</v>
      </c>
      <c r="P772" s="5">
        <f t="shared" si="73"/>
        <v>26.148961038961041</v>
      </c>
      <c r="Q772" t="str">
        <f t="shared" si="74"/>
        <v>music</v>
      </c>
      <c r="R772" t="str">
        <f t="shared" si="75"/>
        <v>pop</v>
      </c>
      <c r="S772" s="13">
        <f t="shared" si="76"/>
        <v>42553.54414351852</v>
      </c>
      <c r="T772" s="13">
        <f t="shared" si="77"/>
        <v>42583.54414351852</v>
      </c>
    </row>
    <row r="773" spans="1:20" ht="32" x14ac:dyDescent="0.2">
      <c r="A773">
        <v>1672</v>
      </c>
      <c r="B773" s="3" t="s">
        <v>1673</v>
      </c>
      <c r="C773" s="3" t="s">
        <v>5782</v>
      </c>
      <c r="D773" s="9">
        <v>1700</v>
      </c>
      <c r="E773" s="9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8291</v>
      </c>
      <c r="O773" s="7">
        <f t="shared" si="72"/>
        <v>112.94117647058823</v>
      </c>
      <c r="P773" s="5">
        <f t="shared" si="73"/>
        <v>39.183673469387756</v>
      </c>
      <c r="Q773" t="str">
        <f t="shared" si="74"/>
        <v>music</v>
      </c>
      <c r="R773" t="str">
        <f t="shared" si="75"/>
        <v>pop</v>
      </c>
      <c r="S773" s="13">
        <f t="shared" si="76"/>
        <v>41034.656597222223</v>
      </c>
      <c r="T773" s="13">
        <f t="shared" si="77"/>
        <v>41064.656597222223</v>
      </c>
    </row>
    <row r="774" spans="1:20" ht="48" x14ac:dyDescent="0.2">
      <c r="A774">
        <v>1673</v>
      </c>
      <c r="B774" s="3" t="s">
        <v>1674</v>
      </c>
      <c r="C774" s="3" t="s">
        <v>5783</v>
      </c>
      <c r="D774" s="9">
        <v>2100</v>
      </c>
      <c r="E774" s="9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8291</v>
      </c>
      <c r="O774" s="7">
        <f t="shared" si="72"/>
        <v>128.09523809523807</v>
      </c>
      <c r="P774" s="5">
        <f t="shared" si="73"/>
        <v>45.593220338983052</v>
      </c>
      <c r="Q774" t="str">
        <f t="shared" si="74"/>
        <v>music</v>
      </c>
      <c r="R774" t="str">
        <f t="shared" si="75"/>
        <v>pop</v>
      </c>
      <c r="S774" s="13">
        <f t="shared" si="76"/>
        <v>42039.878379629634</v>
      </c>
      <c r="T774" s="13">
        <f t="shared" si="77"/>
        <v>42069.878379629634</v>
      </c>
    </row>
    <row r="775" spans="1:20" ht="48" x14ac:dyDescent="0.2">
      <c r="A775">
        <v>1674</v>
      </c>
      <c r="B775" s="3" t="s">
        <v>1675</v>
      </c>
      <c r="C775" s="3" t="s">
        <v>5784</v>
      </c>
      <c r="D775" s="9">
        <v>5000</v>
      </c>
      <c r="E775" s="9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8291</v>
      </c>
      <c r="O775" s="7">
        <f t="shared" si="72"/>
        <v>201.7</v>
      </c>
      <c r="P775" s="5">
        <f t="shared" si="73"/>
        <v>89.247787610619469</v>
      </c>
      <c r="Q775" t="str">
        <f t="shared" si="74"/>
        <v>music</v>
      </c>
      <c r="R775" t="str">
        <f t="shared" si="75"/>
        <v>pop</v>
      </c>
      <c r="S775" s="13">
        <f t="shared" si="76"/>
        <v>42569.605393518519</v>
      </c>
      <c r="T775" s="13">
        <f t="shared" si="77"/>
        <v>42600.290972222225</v>
      </c>
    </row>
    <row r="776" spans="1:20" ht="32" x14ac:dyDescent="0.2">
      <c r="A776">
        <v>1675</v>
      </c>
      <c r="B776" s="3" t="s">
        <v>1676</v>
      </c>
      <c r="C776" s="3" t="s">
        <v>5785</v>
      </c>
      <c r="D776" s="9">
        <v>1000</v>
      </c>
      <c r="E776" s="9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8291</v>
      </c>
      <c r="O776" s="7">
        <f t="shared" si="72"/>
        <v>137.416</v>
      </c>
      <c r="P776" s="5">
        <f t="shared" si="73"/>
        <v>40.416470588235299</v>
      </c>
      <c r="Q776" t="str">
        <f t="shared" si="74"/>
        <v>music</v>
      </c>
      <c r="R776" t="str">
        <f t="shared" si="75"/>
        <v>pop</v>
      </c>
      <c r="S776" s="13">
        <f t="shared" si="76"/>
        <v>40802.733101851853</v>
      </c>
      <c r="T776" s="13">
        <f t="shared" si="77"/>
        <v>40832.918749999997</v>
      </c>
    </row>
    <row r="777" spans="1:20" ht="32" x14ac:dyDescent="0.2">
      <c r="A777">
        <v>1676</v>
      </c>
      <c r="B777" s="3" t="s">
        <v>1677</v>
      </c>
      <c r="C777" s="3" t="s">
        <v>5786</v>
      </c>
      <c r="D777" s="9">
        <v>3000</v>
      </c>
      <c r="E777" s="9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8291</v>
      </c>
      <c r="O777" s="7">
        <f t="shared" si="72"/>
        <v>115.33333333333333</v>
      </c>
      <c r="P777" s="5">
        <f t="shared" si="73"/>
        <v>82.38095238095238</v>
      </c>
      <c r="Q777" t="str">
        <f t="shared" si="74"/>
        <v>music</v>
      </c>
      <c r="R777" t="str">
        <f t="shared" si="75"/>
        <v>pop</v>
      </c>
      <c r="S777" s="13">
        <f t="shared" si="76"/>
        <v>40973.72623842593</v>
      </c>
      <c r="T777" s="13">
        <f t="shared" si="77"/>
        <v>41020.165972222225</v>
      </c>
    </row>
    <row r="778" spans="1:20" ht="48" x14ac:dyDescent="0.2">
      <c r="A778">
        <v>1677</v>
      </c>
      <c r="B778" s="3" t="s">
        <v>1678</v>
      </c>
      <c r="C778" s="3" t="s">
        <v>5787</v>
      </c>
      <c r="D778" s="9">
        <v>6000</v>
      </c>
      <c r="E778" s="9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8291</v>
      </c>
      <c r="O778" s="7">
        <f t="shared" si="72"/>
        <v>111.66666666666667</v>
      </c>
      <c r="P778" s="5">
        <f t="shared" si="73"/>
        <v>159.52380952380952</v>
      </c>
      <c r="Q778" t="str">
        <f t="shared" si="74"/>
        <v>music</v>
      </c>
      <c r="R778" t="str">
        <f t="shared" si="75"/>
        <v>pop</v>
      </c>
      <c r="S778" s="13">
        <f t="shared" si="76"/>
        <v>42416.407129629632</v>
      </c>
      <c r="T778" s="13">
        <f t="shared" si="77"/>
        <v>42476.249305555553</v>
      </c>
    </row>
    <row r="779" spans="1:20" ht="32" x14ac:dyDescent="0.2">
      <c r="A779">
        <v>1678</v>
      </c>
      <c r="B779" s="3" t="s">
        <v>1679</v>
      </c>
      <c r="C779" s="3" t="s">
        <v>5788</v>
      </c>
      <c r="D779" s="9">
        <v>1500</v>
      </c>
      <c r="E779" s="9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8291</v>
      </c>
      <c r="O779" s="7">
        <f t="shared" si="72"/>
        <v>118.39999999999999</v>
      </c>
      <c r="P779" s="5">
        <f t="shared" si="73"/>
        <v>36.244897959183675</v>
      </c>
      <c r="Q779" t="str">
        <f t="shared" si="74"/>
        <v>music</v>
      </c>
      <c r="R779" t="str">
        <f t="shared" si="75"/>
        <v>pop</v>
      </c>
      <c r="S779" s="13">
        <f t="shared" si="76"/>
        <v>41662.854988425926</v>
      </c>
      <c r="T779" s="13">
        <f t="shared" si="77"/>
        <v>41676.854988425926</v>
      </c>
    </row>
    <row r="780" spans="1:20" ht="64" x14ac:dyDescent="0.2">
      <c r="A780">
        <v>1679</v>
      </c>
      <c r="B780" s="3" t="s">
        <v>1680</v>
      </c>
      <c r="C780" s="3" t="s">
        <v>5789</v>
      </c>
      <c r="D780" s="9">
        <v>2000</v>
      </c>
      <c r="E780" s="9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8291</v>
      </c>
      <c r="O780" s="7">
        <f t="shared" si="72"/>
        <v>175</v>
      </c>
      <c r="P780" s="5">
        <f t="shared" si="73"/>
        <v>62.5</v>
      </c>
      <c r="Q780" t="str">
        <f t="shared" si="74"/>
        <v>music</v>
      </c>
      <c r="R780" t="str">
        <f t="shared" si="75"/>
        <v>pop</v>
      </c>
      <c r="S780" s="13">
        <f t="shared" si="76"/>
        <v>40723.068807870368</v>
      </c>
      <c r="T780" s="13">
        <f t="shared" si="77"/>
        <v>40746.068807870368</v>
      </c>
    </row>
    <row r="781" spans="1:20" ht="32" x14ac:dyDescent="0.2">
      <c r="A781">
        <v>1680</v>
      </c>
      <c r="B781" s="3" t="s">
        <v>1681</v>
      </c>
      <c r="C781" s="3" t="s">
        <v>5790</v>
      </c>
      <c r="D781" s="9">
        <v>1000</v>
      </c>
      <c r="E781" s="9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8291</v>
      </c>
      <c r="O781" s="7">
        <f t="shared" si="72"/>
        <v>117.5</v>
      </c>
      <c r="P781" s="5">
        <f t="shared" si="73"/>
        <v>47</v>
      </c>
      <c r="Q781" t="str">
        <f t="shared" si="74"/>
        <v>music</v>
      </c>
      <c r="R781" t="str">
        <f t="shared" si="75"/>
        <v>pop</v>
      </c>
      <c r="S781" s="13">
        <f t="shared" si="76"/>
        <v>41802.757719907408</v>
      </c>
      <c r="T781" s="13">
        <f t="shared" si="77"/>
        <v>41832.757719907408</v>
      </c>
    </row>
    <row r="782" spans="1:20" ht="32" x14ac:dyDescent="0.2">
      <c r="A782">
        <v>1741</v>
      </c>
      <c r="B782" s="3" t="s">
        <v>1742</v>
      </c>
      <c r="C782" s="3" t="s">
        <v>5851</v>
      </c>
      <c r="D782" s="9">
        <v>1200</v>
      </c>
      <c r="E782" s="9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8284</v>
      </c>
      <c r="O782" s="7">
        <f t="shared" si="72"/>
        <v>110.83333333333334</v>
      </c>
      <c r="P782" s="5">
        <f t="shared" si="73"/>
        <v>25.576923076923077</v>
      </c>
      <c r="Q782" t="str">
        <f t="shared" si="74"/>
        <v>photography</v>
      </c>
      <c r="R782" t="str">
        <f t="shared" si="75"/>
        <v>photobooks</v>
      </c>
      <c r="S782" s="13">
        <f t="shared" si="76"/>
        <v>42120.628136574072</v>
      </c>
      <c r="T782" s="13">
        <f t="shared" si="77"/>
        <v>42165.628136574072</v>
      </c>
    </row>
    <row r="783" spans="1:20" ht="48" x14ac:dyDescent="0.2">
      <c r="A783">
        <v>1742</v>
      </c>
      <c r="B783" s="3" t="s">
        <v>1743</v>
      </c>
      <c r="C783" s="3" t="s">
        <v>5852</v>
      </c>
      <c r="D783" s="9">
        <v>2000</v>
      </c>
      <c r="E783" s="9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8284</v>
      </c>
      <c r="O783" s="7">
        <f t="shared" si="72"/>
        <v>108.74999999999999</v>
      </c>
      <c r="P783" s="5">
        <f t="shared" si="73"/>
        <v>63.970588235294116</v>
      </c>
      <c r="Q783" t="str">
        <f t="shared" si="74"/>
        <v>photography</v>
      </c>
      <c r="R783" t="str">
        <f t="shared" si="75"/>
        <v>photobooks</v>
      </c>
      <c r="S783" s="13">
        <f t="shared" si="76"/>
        <v>42710.876967592587</v>
      </c>
      <c r="T783" s="13">
        <f t="shared" si="77"/>
        <v>42742.875</v>
      </c>
    </row>
    <row r="784" spans="1:20" ht="48" x14ac:dyDescent="0.2">
      <c r="A784">
        <v>1743</v>
      </c>
      <c r="B784" s="3" t="s">
        <v>1744</v>
      </c>
      <c r="C784" s="3" t="s">
        <v>5853</v>
      </c>
      <c r="D784" s="9">
        <v>6000</v>
      </c>
      <c r="E784" s="9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8284</v>
      </c>
      <c r="O784" s="7">
        <f t="shared" si="72"/>
        <v>100.41666666666667</v>
      </c>
      <c r="P784" s="5">
        <f t="shared" si="73"/>
        <v>89.925373134328353</v>
      </c>
      <c r="Q784" t="str">
        <f t="shared" si="74"/>
        <v>photography</v>
      </c>
      <c r="R784" t="str">
        <f t="shared" si="75"/>
        <v>photobooks</v>
      </c>
      <c r="S784" s="13">
        <f t="shared" si="76"/>
        <v>42586.925636574073</v>
      </c>
      <c r="T784" s="13">
        <f t="shared" si="77"/>
        <v>42609.165972222225</v>
      </c>
    </row>
    <row r="785" spans="1:20" ht="48" x14ac:dyDescent="0.2">
      <c r="A785">
        <v>1744</v>
      </c>
      <c r="B785" s="3" t="s">
        <v>1745</v>
      </c>
      <c r="C785" s="3" t="s">
        <v>5854</v>
      </c>
      <c r="D785" s="9">
        <v>5500</v>
      </c>
      <c r="E785" s="9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8284</v>
      </c>
      <c r="O785" s="7">
        <f t="shared" si="72"/>
        <v>118.45454545454545</v>
      </c>
      <c r="P785" s="5">
        <f t="shared" si="73"/>
        <v>93.071428571428569</v>
      </c>
      <c r="Q785" t="str">
        <f t="shared" si="74"/>
        <v>photography</v>
      </c>
      <c r="R785" t="str">
        <f t="shared" si="75"/>
        <v>photobooks</v>
      </c>
      <c r="S785" s="13">
        <f t="shared" si="76"/>
        <v>42026.605057870373</v>
      </c>
      <c r="T785" s="13">
        <f t="shared" si="77"/>
        <v>42071.563391203701</v>
      </c>
    </row>
    <row r="786" spans="1:20" ht="48" x14ac:dyDescent="0.2">
      <c r="A786">
        <v>1745</v>
      </c>
      <c r="B786" s="3" t="s">
        <v>1746</v>
      </c>
      <c r="C786" s="3" t="s">
        <v>5855</v>
      </c>
      <c r="D786" s="9">
        <v>7000</v>
      </c>
      <c r="E786" s="9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8284</v>
      </c>
      <c r="O786" s="7">
        <f t="shared" si="72"/>
        <v>114.01428571428571</v>
      </c>
      <c r="P786" s="5">
        <f t="shared" si="73"/>
        <v>89.674157303370791</v>
      </c>
      <c r="Q786" t="str">
        <f t="shared" si="74"/>
        <v>photography</v>
      </c>
      <c r="R786" t="str">
        <f t="shared" si="75"/>
        <v>photobooks</v>
      </c>
      <c r="S786" s="13">
        <f t="shared" si="76"/>
        <v>42690.259699074071</v>
      </c>
      <c r="T786" s="13">
        <f t="shared" si="77"/>
        <v>42726.083333333328</v>
      </c>
    </row>
    <row r="787" spans="1:20" ht="48" x14ac:dyDescent="0.2">
      <c r="A787">
        <v>1746</v>
      </c>
      <c r="B787" s="3" t="s">
        <v>1747</v>
      </c>
      <c r="C787" s="3" t="s">
        <v>5856</v>
      </c>
      <c r="D787" s="9">
        <v>15000</v>
      </c>
      <c r="E787" s="9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8284</v>
      </c>
      <c r="O787" s="7">
        <f t="shared" si="72"/>
        <v>148.10000000000002</v>
      </c>
      <c r="P787" s="5">
        <f t="shared" si="73"/>
        <v>207.61682242990653</v>
      </c>
      <c r="Q787" t="str">
        <f t="shared" si="74"/>
        <v>photography</v>
      </c>
      <c r="R787" t="str">
        <f t="shared" si="75"/>
        <v>photobooks</v>
      </c>
      <c r="S787" s="13">
        <f t="shared" si="76"/>
        <v>42668.176701388889</v>
      </c>
      <c r="T787" s="13">
        <f t="shared" si="77"/>
        <v>42698.083333333328</v>
      </c>
    </row>
    <row r="788" spans="1:20" ht="48" x14ac:dyDescent="0.2">
      <c r="A788">
        <v>1747</v>
      </c>
      <c r="B788" s="3" t="s">
        <v>1748</v>
      </c>
      <c r="C788" s="3" t="s">
        <v>5857</v>
      </c>
      <c r="D788" s="9">
        <v>9000</v>
      </c>
      <c r="E788" s="9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8284</v>
      </c>
      <c r="O788" s="7">
        <f t="shared" si="72"/>
        <v>104.95555555555556</v>
      </c>
      <c r="P788" s="5">
        <f t="shared" si="73"/>
        <v>59.408805031446541</v>
      </c>
      <c r="Q788" t="str">
        <f t="shared" si="74"/>
        <v>photography</v>
      </c>
      <c r="R788" t="str">
        <f t="shared" si="75"/>
        <v>photobooks</v>
      </c>
      <c r="S788" s="13">
        <f t="shared" si="76"/>
        <v>42292.435532407413</v>
      </c>
      <c r="T788" s="13">
        <f t="shared" si="77"/>
        <v>42321.625</v>
      </c>
    </row>
    <row r="789" spans="1:20" ht="32" x14ac:dyDescent="0.2">
      <c r="A789">
        <v>1748</v>
      </c>
      <c r="B789" s="3" t="s">
        <v>1749</v>
      </c>
      <c r="C789" s="3" t="s">
        <v>5858</v>
      </c>
      <c r="D789" s="9">
        <v>50000</v>
      </c>
      <c r="E789" s="9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8284</v>
      </c>
      <c r="O789" s="7">
        <f t="shared" si="72"/>
        <v>129.94800000000001</v>
      </c>
      <c r="P789" s="5">
        <f t="shared" si="73"/>
        <v>358.97237569060775</v>
      </c>
      <c r="Q789" t="str">
        <f t="shared" si="74"/>
        <v>photography</v>
      </c>
      <c r="R789" t="str">
        <f t="shared" si="75"/>
        <v>photobooks</v>
      </c>
      <c r="S789" s="13">
        <f t="shared" si="76"/>
        <v>42219.950729166667</v>
      </c>
      <c r="T789" s="13">
        <f t="shared" si="77"/>
        <v>42249.950729166667</v>
      </c>
    </row>
    <row r="790" spans="1:20" ht="32" x14ac:dyDescent="0.2">
      <c r="A790">
        <v>1749</v>
      </c>
      <c r="B790" s="3" t="s">
        <v>1750</v>
      </c>
      <c r="C790" s="3" t="s">
        <v>5859</v>
      </c>
      <c r="D790" s="9">
        <v>10050</v>
      </c>
      <c r="E790" s="9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8284</v>
      </c>
      <c r="O790" s="7">
        <f t="shared" si="72"/>
        <v>123.48756218905473</v>
      </c>
      <c r="P790" s="5">
        <f t="shared" si="73"/>
        <v>94.736641221374043</v>
      </c>
      <c r="Q790" t="str">
        <f t="shared" si="74"/>
        <v>photography</v>
      </c>
      <c r="R790" t="str">
        <f t="shared" si="75"/>
        <v>photobooks</v>
      </c>
      <c r="S790" s="13">
        <f t="shared" si="76"/>
        <v>42758.975937499999</v>
      </c>
      <c r="T790" s="13">
        <f t="shared" si="77"/>
        <v>42795.791666666672</v>
      </c>
    </row>
    <row r="791" spans="1:20" ht="48" x14ac:dyDescent="0.2">
      <c r="A791">
        <v>1750</v>
      </c>
      <c r="B791" s="3" t="s">
        <v>1751</v>
      </c>
      <c r="C791" s="3" t="s">
        <v>5860</v>
      </c>
      <c r="D791" s="9">
        <v>5000</v>
      </c>
      <c r="E791" s="9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8284</v>
      </c>
      <c r="O791" s="7">
        <f t="shared" si="72"/>
        <v>201.62</v>
      </c>
      <c r="P791" s="5">
        <f t="shared" si="73"/>
        <v>80.647999999999996</v>
      </c>
      <c r="Q791" t="str">
        <f t="shared" si="74"/>
        <v>photography</v>
      </c>
      <c r="R791" t="str">
        <f t="shared" si="75"/>
        <v>photobooks</v>
      </c>
      <c r="S791" s="13">
        <f t="shared" si="76"/>
        <v>42454.836851851855</v>
      </c>
      <c r="T791" s="13">
        <f t="shared" si="77"/>
        <v>42479.836851851855</v>
      </c>
    </row>
    <row r="792" spans="1:20" ht="32" x14ac:dyDescent="0.2">
      <c r="A792">
        <v>1751</v>
      </c>
      <c r="B792" s="3" t="s">
        <v>1752</v>
      </c>
      <c r="C792" s="3" t="s">
        <v>5861</v>
      </c>
      <c r="D792" s="9">
        <v>10000</v>
      </c>
      <c r="E792" s="9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8284</v>
      </c>
      <c r="O792" s="7">
        <f t="shared" si="72"/>
        <v>102.89999999999999</v>
      </c>
      <c r="P792" s="5">
        <f t="shared" si="73"/>
        <v>168.68852459016392</v>
      </c>
      <c r="Q792" t="str">
        <f t="shared" si="74"/>
        <v>photography</v>
      </c>
      <c r="R792" t="str">
        <f t="shared" si="75"/>
        <v>photobooks</v>
      </c>
      <c r="S792" s="13">
        <f t="shared" si="76"/>
        <v>42052.7815162037</v>
      </c>
      <c r="T792" s="13">
        <f t="shared" si="77"/>
        <v>42082.739849537036</v>
      </c>
    </row>
    <row r="793" spans="1:20" ht="32" x14ac:dyDescent="0.2">
      <c r="A793">
        <v>1752</v>
      </c>
      <c r="B793" s="3" t="s">
        <v>1753</v>
      </c>
      <c r="C793" s="3" t="s">
        <v>5862</v>
      </c>
      <c r="D793" s="9">
        <v>1200</v>
      </c>
      <c r="E793" s="9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8284</v>
      </c>
      <c r="O793" s="7">
        <f t="shared" si="72"/>
        <v>260.16666666666663</v>
      </c>
      <c r="P793" s="5">
        <f t="shared" si="73"/>
        <v>34.68888888888889</v>
      </c>
      <c r="Q793" t="str">
        <f t="shared" si="74"/>
        <v>photography</v>
      </c>
      <c r="R793" t="str">
        <f t="shared" si="75"/>
        <v>photobooks</v>
      </c>
      <c r="S793" s="13">
        <f t="shared" si="76"/>
        <v>42627.253263888888</v>
      </c>
      <c r="T793" s="13">
        <f t="shared" si="77"/>
        <v>42657.253263888888</v>
      </c>
    </row>
    <row r="794" spans="1:20" ht="48" x14ac:dyDescent="0.2">
      <c r="A794">
        <v>1753</v>
      </c>
      <c r="B794" s="3" t="s">
        <v>1754</v>
      </c>
      <c r="C794" s="3" t="s">
        <v>5863</v>
      </c>
      <c r="D794" s="9">
        <v>15000</v>
      </c>
      <c r="E794" s="9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8284</v>
      </c>
      <c r="O794" s="7">
        <f t="shared" si="72"/>
        <v>108</v>
      </c>
      <c r="P794" s="5">
        <f t="shared" si="73"/>
        <v>462.85714285714283</v>
      </c>
      <c r="Q794" t="str">
        <f t="shared" si="74"/>
        <v>photography</v>
      </c>
      <c r="R794" t="str">
        <f t="shared" si="75"/>
        <v>photobooks</v>
      </c>
      <c r="S794" s="13">
        <f t="shared" si="76"/>
        <v>42420.74962962963</v>
      </c>
      <c r="T794" s="13">
        <f t="shared" si="77"/>
        <v>42450.707962962959</v>
      </c>
    </row>
    <row r="795" spans="1:20" ht="48" x14ac:dyDescent="0.2">
      <c r="A795">
        <v>1754</v>
      </c>
      <c r="B795" s="3" t="s">
        <v>1755</v>
      </c>
      <c r="C795" s="3" t="s">
        <v>5864</v>
      </c>
      <c r="D795" s="9">
        <v>8500</v>
      </c>
      <c r="E795" s="9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8284</v>
      </c>
      <c r="O795" s="7">
        <f t="shared" si="72"/>
        <v>110.52941176470587</v>
      </c>
      <c r="P795" s="5">
        <f t="shared" si="73"/>
        <v>104.38888888888889</v>
      </c>
      <c r="Q795" t="str">
        <f t="shared" si="74"/>
        <v>photography</v>
      </c>
      <c r="R795" t="str">
        <f t="shared" si="75"/>
        <v>photobooks</v>
      </c>
      <c r="S795" s="13">
        <f t="shared" si="76"/>
        <v>42067.876770833333</v>
      </c>
      <c r="T795" s="13">
        <f t="shared" si="77"/>
        <v>42097.835104166668</v>
      </c>
    </row>
    <row r="796" spans="1:20" ht="48" x14ac:dyDescent="0.2">
      <c r="A796">
        <v>1755</v>
      </c>
      <c r="B796" s="3" t="s">
        <v>1756</v>
      </c>
      <c r="C796" s="3" t="s">
        <v>5865</v>
      </c>
      <c r="D796" s="9">
        <v>25</v>
      </c>
      <c r="E796" s="9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8284</v>
      </c>
      <c r="O796" s="7">
        <f t="shared" si="72"/>
        <v>120</v>
      </c>
      <c r="P796" s="5">
        <f t="shared" si="73"/>
        <v>7.5</v>
      </c>
      <c r="Q796" t="str">
        <f t="shared" si="74"/>
        <v>photography</v>
      </c>
      <c r="R796" t="str">
        <f t="shared" si="75"/>
        <v>photobooks</v>
      </c>
      <c r="S796" s="13">
        <f t="shared" si="76"/>
        <v>42252.788900462961</v>
      </c>
      <c r="T796" s="13">
        <f t="shared" si="77"/>
        <v>42282.788900462961</v>
      </c>
    </row>
    <row r="797" spans="1:20" ht="48" x14ac:dyDescent="0.2">
      <c r="A797">
        <v>1756</v>
      </c>
      <c r="B797" s="3" t="s">
        <v>1757</v>
      </c>
      <c r="C797" s="3" t="s">
        <v>5866</v>
      </c>
      <c r="D797" s="9">
        <v>5500</v>
      </c>
      <c r="E797" s="9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8284</v>
      </c>
      <c r="O797" s="7">
        <f t="shared" si="72"/>
        <v>102.82909090909091</v>
      </c>
      <c r="P797" s="5">
        <f t="shared" si="73"/>
        <v>47.13</v>
      </c>
      <c r="Q797" t="str">
        <f t="shared" si="74"/>
        <v>photography</v>
      </c>
      <c r="R797" t="str">
        <f t="shared" si="75"/>
        <v>photobooks</v>
      </c>
      <c r="S797" s="13">
        <f t="shared" si="76"/>
        <v>42571.167465277773</v>
      </c>
      <c r="T797" s="13">
        <f t="shared" si="77"/>
        <v>42611.167465277773</v>
      </c>
    </row>
    <row r="798" spans="1:20" ht="32" x14ac:dyDescent="0.2">
      <c r="A798">
        <v>1757</v>
      </c>
      <c r="B798" s="3" t="s">
        <v>1758</v>
      </c>
      <c r="C798" s="3" t="s">
        <v>5867</v>
      </c>
      <c r="D798" s="9">
        <v>5000</v>
      </c>
      <c r="E798" s="9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8284</v>
      </c>
      <c r="O798" s="7">
        <f t="shared" si="72"/>
        <v>115.99999999999999</v>
      </c>
      <c r="P798" s="5">
        <f t="shared" si="73"/>
        <v>414.28571428571428</v>
      </c>
      <c r="Q798" t="str">
        <f t="shared" si="74"/>
        <v>photography</v>
      </c>
      <c r="R798" t="str">
        <f t="shared" si="75"/>
        <v>photobooks</v>
      </c>
      <c r="S798" s="13">
        <f t="shared" si="76"/>
        <v>42733.827349537038</v>
      </c>
      <c r="T798" s="13">
        <f t="shared" si="77"/>
        <v>42763.811805555553</v>
      </c>
    </row>
    <row r="799" spans="1:20" ht="48" x14ac:dyDescent="0.2">
      <c r="A799">
        <v>1758</v>
      </c>
      <c r="B799" s="3" t="s">
        <v>1759</v>
      </c>
      <c r="C799" s="3" t="s">
        <v>5868</v>
      </c>
      <c r="D799" s="9">
        <v>1000</v>
      </c>
      <c r="E799" s="9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8284</v>
      </c>
      <c r="O799" s="7">
        <f t="shared" si="72"/>
        <v>114.7</v>
      </c>
      <c r="P799" s="5">
        <f t="shared" si="73"/>
        <v>42.481481481481481</v>
      </c>
      <c r="Q799" t="str">
        <f t="shared" si="74"/>
        <v>photography</v>
      </c>
      <c r="R799" t="str">
        <f t="shared" si="75"/>
        <v>photobooks</v>
      </c>
      <c r="S799" s="13">
        <f t="shared" si="76"/>
        <v>42505.955925925926</v>
      </c>
      <c r="T799" s="13">
        <f t="shared" si="77"/>
        <v>42565.955925925926</v>
      </c>
    </row>
    <row r="800" spans="1:20" ht="32" x14ac:dyDescent="0.2">
      <c r="A800">
        <v>1759</v>
      </c>
      <c r="B800" s="3" t="s">
        <v>1760</v>
      </c>
      <c r="C800" s="3" t="s">
        <v>5869</v>
      </c>
      <c r="D800" s="9">
        <v>5000</v>
      </c>
      <c r="E800" s="9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8284</v>
      </c>
      <c r="O800" s="7">
        <f t="shared" si="72"/>
        <v>106.60000000000001</v>
      </c>
      <c r="P800" s="5">
        <f t="shared" si="73"/>
        <v>108.77551020408163</v>
      </c>
      <c r="Q800" t="str">
        <f t="shared" si="74"/>
        <v>photography</v>
      </c>
      <c r="R800" t="str">
        <f t="shared" si="75"/>
        <v>photobooks</v>
      </c>
      <c r="S800" s="13">
        <f t="shared" si="76"/>
        <v>42068.829039351855</v>
      </c>
      <c r="T800" s="13">
        <f t="shared" si="77"/>
        <v>42088.787372685183</v>
      </c>
    </row>
    <row r="801" spans="1:20" ht="48" x14ac:dyDescent="0.2">
      <c r="A801">
        <v>1760</v>
      </c>
      <c r="B801" s="3" t="s">
        <v>1761</v>
      </c>
      <c r="C801" s="3" t="s">
        <v>5870</v>
      </c>
      <c r="D801" s="9">
        <v>5000</v>
      </c>
      <c r="E801" s="9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8284</v>
      </c>
      <c r="O801" s="7">
        <f t="shared" si="72"/>
        <v>165.44</v>
      </c>
      <c r="P801" s="5">
        <f t="shared" si="73"/>
        <v>81.098039215686271</v>
      </c>
      <c r="Q801" t="str">
        <f t="shared" si="74"/>
        <v>photography</v>
      </c>
      <c r="R801" t="str">
        <f t="shared" si="75"/>
        <v>photobooks</v>
      </c>
      <c r="S801" s="13">
        <f t="shared" si="76"/>
        <v>42405.67260416667</v>
      </c>
      <c r="T801" s="13">
        <f t="shared" si="77"/>
        <v>42425.67260416667</v>
      </c>
    </row>
    <row r="802" spans="1:20" ht="32" x14ac:dyDescent="0.2">
      <c r="A802">
        <v>1761</v>
      </c>
      <c r="B802" s="3" t="s">
        <v>1762</v>
      </c>
      <c r="C802" s="3" t="s">
        <v>5871</v>
      </c>
      <c r="D802" s="9">
        <v>100</v>
      </c>
      <c r="E802" s="9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8284</v>
      </c>
      <c r="O802" s="7">
        <f t="shared" si="72"/>
        <v>155</v>
      </c>
      <c r="P802" s="5">
        <f t="shared" si="73"/>
        <v>51.666666666666664</v>
      </c>
      <c r="Q802" t="str">
        <f t="shared" si="74"/>
        <v>photography</v>
      </c>
      <c r="R802" t="str">
        <f t="shared" si="75"/>
        <v>photobooks</v>
      </c>
      <c r="S802" s="13">
        <f t="shared" si="76"/>
        <v>42209.567824074074</v>
      </c>
      <c r="T802" s="13">
        <f t="shared" si="77"/>
        <v>42259.567824074074</v>
      </c>
    </row>
    <row r="803" spans="1:20" ht="16" x14ac:dyDescent="0.2">
      <c r="A803">
        <v>1762</v>
      </c>
      <c r="B803" s="3" t="s">
        <v>1763</v>
      </c>
      <c r="C803" s="3" t="s">
        <v>5872</v>
      </c>
      <c r="D803" s="9">
        <v>100</v>
      </c>
      <c r="E803" s="9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8284</v>
      </c>
      <c r="O803" s="7">
        <f t="shared" si="72"/>
        <v>885</v>
      </c>
      <c r="P803" s="5">
        <f t="shared" si="73"/>
        <v>35.4</v>
      </c>
      <c r="Q803" t="str">
        <f t="shared" si="74"/>
        <v>photography</v>
      </c>
      <c r="R803" t="str">
        <f t="shared" si="75"/>
        <v>photobooks</v>
      </c>
      <c r="S803" s="13">
        <f t="shared" si="76"/>
        <v>42410.982002314813</v>
      </c>
      <c r="T803" s="13">
        <f t="shared" si="77"/>
        <v>42440.982002314813</v>
      </c>
    </row>
    <row r="804" spans="1:20" ht="48" x14ac:dyDescent="0.2">
      <c r="A804">
        <v>1763</v>
      </c>
      <c r="B804" s="3" t="s">
        <v>1764</v>
      </c>
      <c r="C804" s="3" t="s">
        <v>5873</v>
      </c>
      <c r="D804" s="9">
        <v>12000</v>
      </c>
      <c r="E804" s="9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8284</v>
      </c>
      <c r="O804" s="7">
        <f t="shared" si="72"/>
        <v>101.90833333333333</v>
      </c>
      <c r="P804" s="5">
        <f t="shared" si="73"/>
        <v>103.63559322033899</v>
      </c>
      <c r="Q804" t="str">
        <f t="shared" si="74"/>
        <v>photography</v>
      </c>
      <c r="R804" t="str">
        <f t="shared" si="75"/>
        <v>photobooks</v>
      </c>
      <c r="S804" s="13">
        <f t="shared" si="76"/>
        <v>42636.868518518517</v>
      </c>
      <c r="T804" s="13">
        <f t="shared" si="77"/>
        <v>42666.868518518517</v>
      </c>
    </row>
    <row r="805" spans="1:20" ht="48" x14ac:dyDescent="0.2">
      <c r="A805">
        <v>1821</v>
      </c>
      <c r="B805" s="3" t="s">
        <v>1822</v>
      </c>
      <c r="C805" s="3" t="s">
        <v>5931</v>
      </c>
      <c r="D805" s="9">
        <v>2500</v>
      </c>
      <c r="E805" s="9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8275</v>
      </c>
      <c r="O805" s="7">
        <f t="shared" si="72"/>
        <v>134.88999999999999</v>
      </c>
      <c r="P805" s="5">
        <f t="shared" si="73"/>
        <v>59.162280701754383</v>
      </c>
      <c r="Q805" t="str">
        <f t="shared" si="74"/>
        <v>music</v>
      </c>
      <c r="R805" t="str">
        <f t="shared" si="75"/>
        <v>rock</v>
      </c>
      <c r="S805" s="13">
        <f t="shared" si="76"/>
        <v>40926.319062499999</v>
      </c>
      <c r="T805" s="13">
        <f t="shared" si="77"/>
        <v>40971.319062499999</v>
      </c>
    </row>
    <row r="806" spans="1:20" ht="32" x14ac:dyDescent="0.2">
      <c r="A806">
        <v>1822</v>
      </c>
      <c r="B806" s="3" t="s">
        <v>1823</v>
      </c>
      <c r="C806" s="3" t="s">
        <v>5932</v>
      </c>
      <c r="D806" s="9">
        <v>300</v>
      </c>
      <c r="E806" s="9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8275</v>
      </c>
      <c r="O806" s="7">
        <f t="shared" si="72"/>
        <v>100</v>
      </c>
      <c r="P806" s="5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3">
        <f t="shared" si="76"/>
        <v>41634.797013888885</v>
      </c>
      <c r="T806" s="13">
        <f t="shared" si="77"/>
        <v>41670.792361111111</v>
      </c>
    </row>
    <row r="807" spans="1:20" ht="48" x14ac:dyDescent="0.2">
      <c r="A807">
        <v>1823</v>
      </c>
      <c r="B807" s="3" t="s">
        <v>1824</v>
      </c>
      <c r="C807" s="3" t="s">
        <v>5933</v>
      </c>
      <c r="D807" s="9">
        <v>700</v>
      </c>
      <c r="E807" s="9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8275</v>
      </c>
      <c r="O807" s="7">
        <f t="shared" si="72"/>
        <v>115.85714285714286</v>
      </c>
      <c r="P807" s="5">
        <f t="shared" si="73"/>
        <v>24.575757575757574</v>
      </c>
      <c r="Q807" t="str">
        <f t="shared" si="74"/>
        <v>music</v>
      </c>
      <c r="R807" t="str">
        <f t="shared" si="75"/>
        <v>rock</v>
      </c>
      <c r="S807" s="13">
        <f t="shared" si="76"/>
        <v>41176.684907407405</v>
      </c>
      <c r="T807" s="13">
        <f t="shared" si="77"/>
        <v>41206.684907407405</v>
      </c>
    </row>
    <row r="808" spans="1:20" ht="16" x14ac:dyDescent="0.2">
      <c r="A808">
        <v>1824</v>
      </c>
      <c r="B808" s="3" t="s">
        <v>1825</v>
      </c>
      <c r="C808" s="3" t="s">
        <v>5934</v>
      </c>
      <c r="D808" s="9">
        <v>3000</v>
      </c>
      <c r="E808" s="9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8275</v>
      </c>
      <c r="O808" s="7">
        <f t="shared" si="72"/>
        <v>100.06666666666666</v>
      </c>
      <c r="P808" s="5">
        <f t="shared" si="73"/>
        <v>75.05</v>
      </c>
      <c r="Q808" t="str">
        <f t="shared" si="74"/>
        <v>music</v>
      </c>
      <c r="R808" t="str">
        <f t="shared" si="75"/>
        <v>rock</v>
      </c>
      <c r="S808" s="13">
        <f t="shared" si="76"/>
        <v>41626.916284722225</v>
      </c>
      <c r="T808" s="13">
        <f t="shared" si="77"/>
        <v>41647.088888888888</v>
      </c>
    </row>
    <row r="809" spans="1:20" ht="48" x14ac:dyDescent="0.2">
      <c r="A809">
        <v>1825</v>
      </c>
      <c r="B809" s="3" t="s">
        <v>1826</v>
      </c>
      <c r="C809" s="3" t="s">
        <v>5935</v>
      </c>
      <c r="D809" s="9">
        <v>2000</v>
      </c>
      <c r="E809" s="9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8275</v>
      </c>
      <c r="O809" s="7">
        <f t="shared" si="72"/>
        <v>105.05</v>
      </c>
      <c r="P809" s="5">
        <f t="shared" si="73"/>
        <v>42.02</v>
      </c>
      <c r="Q809" t="str">
        <f t="shared" si="74"/>
        <v>music</v>
      </c>
      <c r="R809" t="str">
        <f t="shared" si="75"/>
        <v>rock</v>
      </c>
      <c r="S809" s="13">
        <f t="shared" si="76"/>
        <v>41443.83452546296</v>
      </c>
      <c r="T809" s="13">
        <f t="shared" si="77"/>
        <v>41466.83452546296</v>
      </c>
    </row>
    <row r="810" spans="1:20" ht="16" x14ac:dyDescent="0.2">
      <c r="A810">
        <v>1826</v>
      </c>
      <c r="B810" s="3" t="s">
        <v>1827</v>
      </c>
      <c r="C810" s="3" t="s">
        <v>5936</v>
      </c>
      <c r="D810" s="9">
        <v>2000</v>
      </c>
      <c r="E810" s="9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8275</v>
      </c>
      <c r="O810" s="7">
        <f t="shared" si="72"/>
        <v>101</v>
      </c>
      <c r="P810" s="5">
        <f t="shared" si="73"/>
        <v>53.157894736842103</v>
      </c>
      <c r="Q810" t="str">
        <f t="shared" si="74"/>
        <v>music</v>
      </c>
      <c r="R810" t="str">
        <f t="shared" si="75"/>
        <v>rock</v>
      </c>
      <c r="S810" s="13">
        <f t="shared" si="76"/>
        <v>41657.923807870371</v>
      </c>
      <c r="T810" s="13">
        <f t="shared" si="77"/>
        <v>41687.923807870371</v>
      </c>
    </row>
    <row r="811" spans="1:20" ht="48" x14ac:dyDescent="0.2">
      <c r="A811">
        <v>1827</v>
      </c>
      <c r="B811" s="3" t="s">
        <v>1828</v>
      </c>
      <c r="C811" s="3" t="s">
        <v>5937</v>
      </c>
      <c r="D811" s="9">
        <v>8000</v>
      </c>
      <c r="E811" s="9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8275</v>
      </c>
      <c r="O811" s="7">
        <f t="shared" si="72"/>
        <v>100.66250000000001</v>
      </c>
      <c r="P811" s="5">
        <f t="shared" si="73"/>
        <v>83.885416666666671</v>
      </c>
      <c r="Q811" t="str">
        <f t="shared" si="74"/>
        <v>music</v>
      </c>
      <c r="R811" t="str">
        <f t="shared" si="75"/>
        <v>rock</v>
      </c>
      <c r="S811" s="13">
        <f t="shared" si="76"/>
        <v>40555.325937499998</v>
      </c>
      <c r="T811" s="13">
        <f t="shared" si="77"/>
        <v>40605.325937499998</v>
      </c>
    </row>
    <row r="812" spans="1:20" ht="48" x14ac:dyDescent="0.2">
      <c r="A812">
        <v>1828</v>
      </c>
      <c r="B812" s="3" t="s">
        <v>1829</v>
      </c>
      <c r="C812" s="3" t="s">
        <v>5938</v>
      </c>
      <c r="D812" s="9">
        <v>20000</v>
      </c>
      <c r="E812" s="9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8275</v>
      </c>
      <c r="O812" s="7">
        <f t="shared" si="72"/>
        <v>100.16000000000001</v>
      </c>
      <c r="P812" s="5">
        <f t="shared" si="73"/>
        <v>417.33333333333331</v>
      </c>
      <c r="Q812" t="str">
        <f t="shared" si="74"/>
        <v>music</v>
      </c>
      <c r="R812" t="str">
        <f t="shared" si="75"/>
        <v>rock</v>
      </c>
      <c r="S812" s="13">
        <f t="shared" si="76"/>
        <v>41736.899652777778</v>
      </c>
      <c r="T812" s="13">
        <f t="shared" si="77"/>
        <v>41768.916666666664</v>
      </c>
    </row>
    <row r="813" spans="1:20" ht="48" x14ac:dyDescent="0.2">
      <c r="A813">
        <v>1829</v>
      </c>
      <c r="B813" s="3" t="s">
        <v>1830</v>
      </c>
      <c r="C813" s="3" t="s">
        <v>5939</v>
      </c>
      <c r="D813" s="9">
        <v>1500</v>
      </c>
      <c r="E813" s="9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8275</v>
      </c>
      <c r="O813" s="7">
        <f t="shared" si="72"/>
        <v>166.68333333333334</v>
      </c>
      <c r="P813" s="5">
        <f t="shared" si="73"/>
        <v>75.765151515151516</v>
      </c>
      <c r="Q813" t="str">
        <f t="shared" si="74"/>
        <v>music</v>
      </c>
      <c r="R813" t="str">
        <f t="shared" si="75"/>
        <v>rock</v>
      </c>
      <c r="S813" s="13">
        <f t="shared" si="76"/>
        <v>40516.087627314817</v>
      </c>
      <c r="T813" s="13">
        <f t="shared" si="77"/>
        <v>40564.916666666664</v>
      </c>
    </row>
    <row r="814" spans="1:20" ht="48" x14ac:dyDescent="0.2">
      <c r="A814">
        <v>1830</v>
      </c>
      <c r="B814" s="3" t="s">
        <v>1831</v>
      </c>
      <c r="C814" s="3" t="s">
        <v>5940</v>
      </c>
      <c r="D814" s="9">
        <v>15000</v>
      </c>
      <c r="E814" s="9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8275</v>
      </c>
      <c r="O814" s="7">
        <f t="shared" si="72"/>
        <v>101.53333333333335</v>
      </c>
      <c r="P814" s="5">
        <f t="shared" si="73"/>
        <v>67.389380530973455</v>
      </c>
      <c r="Q814" t="str">
        <f t="shared" si="74"/>
        <v>music</v>
      </c>
      <c r="R814" t="str">
        <f t="shared" si="75"/>
        <v>rock</v>
      </c>
      <c r="S814" s="13">
        <f t="shared" si="76"/>
        <v>41664.684108796297</v>
      </c>
      <c r="T814" s="13">
        <f t="shared" si="77"/>
        <v>41694.684108796297</v>
      </c>
    </row>
    <row r="815" spans="1:20" ht="48" x14ac:dyDescent="0.2">
      <c r="A815">
        <v>1831</v>
      </c>
      <c r="B815" s="3" t="s">
        <v>1832</v>
      </c>
      <c r="C815" s="3" t="s">
        <v>5941</v>
      </c>
      <c r="D815" s="9">
        <v>1000</v>
      </c>
      <c r="E815" s="9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8275</v>
      </c>
      <c r="O815" s="7">
        <f t="shared" si="72"/>
        <v>103</v>
      </c>
      <c r="P815" s="5">
        <f t="shared" si="73"/>
        <v>73.571428571428569</v>
      </c>
      <c r="Q815" t="str">
        <f t="shared" si="74"/>
        <v>music</v>
      </c>
      <c r="R815" t="str">
        <f t="shared" si="75"/>
        <v>rock</v>
      </c>
      <c r="S815" s="13">
        <f t="shared" si="76"/>
        <v>41026.996099537035</v>
      </c>
      <c r="T815" s="13">
        <f t="shared" si="77"/>
        <v>41041.996099537035</v>
      </c>
    </row>
    <row r="816" spans="1:20" ht="48" x14ac:dyDescent="0.2">
      <c r="A816">
        <v>1832</v>
      </c>
      <c r="B816" s="3" t="s">
        <v>1833</v>
      </c>
      <c r="C816" s="3" t="s">
        <v>5942</v>
      </c>
      <c r="D816" s="9">
        <v>350</v>
      </c>
      <c r="E816" s="9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8275</v>
      </c>
      <c r="O816" s="7">
        <f t="shared" si="72"/>
        <v>142.85714285714286</v>
      </c>
      <c r="P816" s="5">
        <f t="shared" si="73"/>
        <v>25</v>
      </c>
      <c r="Q816" t="str">
        <f t="shared" si="74"/>
        <v>music</v>
      </c>
      <c r="R816" t="str">
        <f t="shared" si="75"/>
        <v>rock</v>
      </c>
      <c r="S816" s="13">
        <f t="shared" si="76"/>
        <v>40576.539664351854</v>
      </c>
      <c r="T816" s="13">
        <f t="shared" si="77"/>
        <v>40606.539664351854</v>
      </c>
    </row>
    <row r="817" spans="1:20" ht="48" x14ac:dyDescent="0.2">
      <c r="A817">
        <v>1833</v>
      </c>
      <c r="B817" s="3" t="s">
        <v>1834</v>
      </c>
      <c r="C817" s="3" t="s">
        <v>5943</v>
      </c>
      <c r="D817" s="9">
        <v>400</v>
      </c>
      <c r="E817" s="9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8275</v>
      </c>
      <c r="O817" s="7">
        <f t="shared" si="72"/>
        <v>262.5</v>
      </c>
      <c r="P817" s="5">
        <f t="shared" si="73"/>
        <v>42</v>
      </c>
      <c r="Q817" t="str">
        <f t="shared" si="74"/>
        <v>music</v>
      </c>
      <c r="R817" t="str">
        <f t="shared" si="75"/>
        <v>rock</v>
      </c>
      <c r="S817" s="13">
        <f t="shared" si="76"/>
        <v>41303.044016203705</v>
      </c>
      <c r="T817" s="13">
        <f t="shared" si="77"/>
        <v>41335.332638888889</v>
      </c>
    </row>
    <row r="818" spans="1:20" ht="32" x14ac:dyDescent="0.2">
      <c r="A818">
        <v>1834</v>
      </c>
      <c r="B818" s="3" t="s">
        <v>1835</v>
      </c>
      <c r="C818" s="3" t="s">
        <v>5944</v>
      </c>
      <c r="D818" s="9">
        <v>10000</v>
      </c>
      <c r="E818" s="9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8275</v>
      </c>
      <c r="O818" s="7">
        <f t="shared" si="72"/>
        <v>118.05000000000001</v>
      </c>
      <c r="P818" s="5">
        <f t="shared" si="73"/>
        <v>131.16666666666666</v>
      </c>
      <c r="Q818" t="str">
        <f t="shared" si="74"/>
        <v>music</v>
      </c>
      <c r="R818" t="str">
        <f t="shared" si="75"/>
        <v>rock</v>
      </c>
      <c r="S818" s="13">
        <f t="shared" si="76"/>
        <v>41988.964062500003</v>
      </c>
      <c r="T818" s="13">
        <f t="shared" si="77"/>
        <v>42028.964062500003</v>
      </c>
    </row>
    <row r="819" spans="1:20" ht="64" x14ac:dyDescent="0.2">
      <c r="A819">
        <v>1835</v>
      </c>
      <c r="B819" s="3" t="s">
        <v>1836</v>
      </c>
      <c r="C819" s="3" t="s">
        <v>5945</v>
      </c>
      <c r="D819" s="9">
        <v>500</v>
      </c>
      <c r="E819" s="9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8275</v>
      </c>
      <c r="O819" s="7">
        <f t="shared" si="72"/>
        <v>104</v>
      </c>
      <c r="P819" s="5">
        <f t="shared" si="73"/>
        <v>47.272727272727273</v>
      </c>
      <c r="Q819" t="str">
        <f t="shared" si="74"/>
        <v>music</v>
      </c>
      <c r="R819" t="str">
        <f t="shared" si="75"/>
        <v>rock</v>
      </c>
      <c r="S819" s="13">
        <f t="shared" si="76"/>
        <v>42430.702210648145</v>
      </c>
      <c r="T819" s="13">
        <f t="shared" si="77"/>
        <v>42460.660543981481</v>
      </c>
    </row>
    <row r="820" spans="1:20" ht="16" x14ac:dyDescent="0.2">
      <c r="A820">
        <v>1836</v>
      </c>
      <c r="B820" s="3" t="s">
        <v>1837</v>
      </c>
      <c r="C820" s="3" t="s">
        <v>5946</v>
      </c>
      <c r="D820" s="9">
        <v>5000</v>
      </c>
      <c r="E820" s="9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8275</v>
      </c>
      <c r="O820" s="7">
        <f t="shared" si="72"/>
        <v>200.34</v>
      </c>
      <c r="P820" s="5">
        <f t="shared" si="73"/>
        <v>182.12727272727273</v>
      </c>
      <c r="Q820" t="str">
        <f t="shared" si="74"/>
        <v>music</v>
      </c>
      <c r="R820" t="str">
        <f t="shared" si="75"/>
        <v>rock</v>
      </c>
      <c r="S820" s="13">
        <f t="shared" si="76"/>
        <v>41305.809363425928</v>
      </c>
      <c r="T820" s="13">
        <f t="shared" si="77"/>
        <v>41322.809363425928</v>
      </c>
    </row>
    <row r="821" spans="1:20" ht="48" x14ac:dyDescent="0.2">
      <c r="A821">
        <v>1837</v>
      </c>
      <c r="B821" s="3" t="s">
        <v>1838</v>
      </c>
      <c r="C821" s="3" t="s">
        <v>5947</v>
      </c>
      <c r="D821" s="9">
        <v>600</v>
      </c>
      <c r="E821" s="9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8275</v>
      </c>
      <c r="O821" s="7">
        <f t="shared" si="72"/>
        <v>306.83333333333331</v>
      </c>
      <c r="P821" s="5">
        <f t="shared" si="73"/>
        <v>61.366666666666667</v>
      </c>
      <c r="Q821" t="str">
        <f t="shared" si="74"/>
        <v>music</v>
      </c>
      <c r="R821" t="str">
        <f t="shared" si="75"/>
        <v>rock</v>
      </c>
      <c r="S821" s="13">
        <f t="shared" si="76"/>
        <v>40926.047858796301</v>
      </c>
      <c r="T821" s="13">
        <f t="shared" si="77"/>
        <v>40986.006192129629</v>
      </c>
    </row>
    <row r="822" spans="1:20" ht="48" x14ac:dyDescent="0.2">
      <c r="A822">
        <v>1838</v>
      </c>
      <c r="B822" s="3" t="s">
        <v>1839</v>
      </c>
      <c r="C822" s="3" t="s">
        <v>5948</v>
      </c>
      <c r="D822" s="9">
        <v>1000</v>
      </c>
      <c r="E822" s="9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8275</v>
      </c>
      <c r="O822" s="7">
        <f t="shared" si="72"/>
        <v>100.149</v>
      </c>
      <c r="P822" s="5">
        <f t="shared" si="73"/>
        <v>35.767499999999998</v>
      </c>
      <c r="Q822" t="str">
        <f t="shared" si="74"/>
        <v>music</v>
      </c>
      <c r="R822" t="str">
        <f t="shared" si="75"/>
        <v>rock</v>
      </c>
      <c r="S822" s="13">
        <f t="shared" si="76"/>
        <v>40788.786539351851</v>
      </c>
      <c r="T822" s="13">
        <f t="shared" si="77"/>
        <v>40817.125</v>
      </c>
    </row>
    <row r="823" spans="1:20" ht="48" x14ac:dyDescent="0.2">
      <c r="A823">
        <v>1839</v>
      </c>
      <c r="B823" s="3" t="s">
        <v>1840</v>
      </c>
      <c r="C823" s="3" t="s">
        <v>5949</v>
      </c>
      <c r="D823" s="9">
        <v>1000</v>
      </c>
      <c r="E823" s="9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8275</v>
      </c>
      <c r="O823" s="7">
        <f t="shared" si="72"/>
        <v>205.29999999999998</v>
      </c>
      <c r="P823" s="5">
        <f t="shared" si="73"/>
        <v>45.62222222222222</v>
      </c>
      <c r="Q823" t="str">
        <f t="shared" si="74"/>
        <v>music</v>
      </c>
      <c r="R823" t="str">
        <f t="shared" si="75"/>
        <v>rock</v>
      </c>
      <c r="S823" s="13">
        <f t="shared" si="76"/>
        <v>42614.722013888888</v>
      </c>
      <c r="T823" s="13">
        <f t="shared" si="77"/>
        <v>42644.722013888888</v>
      </c>
    </row>
    <row r="824" spans="1:20" ht="48" x14ac:dyDescent="0.2">
      <c r="A824">
        <v>1840</v>
      </c>
      <c r="B824" s="3" t="s">
        <v>1841</v>
      </c>
      <c r="C824" s="3" t="s">
        <v>5950</v>
      </c>
      <c r="D824" s="9">
        <v>900</v>
      </c>
      <c r="E824" s="9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8275</v>
      </c>
      <c r="O824" s="7">
        <f t="shared" si="72"/>
        <v>108.88888888888889</v>
      </c>
      <c r="P824" s="5">
        <f t="shared" si="73"/>
        <v>75.384615384615387</v>
      </c>
      <c r="Q824" t="str">
        <f t="shared" si="74"/>
        <v>music</v>
      </c>
      <c r="R824" t="str">
        <f t="shared" si="75"/>
        <v>rock</v>
      </c>
      <c r="S824" s="13">
        <f t="shared" si="76"/>
        <v>41382.096180555556</v>
      </c>
      <c r="T824" s="13">
        <f t="shared" si="77"/>
        <v>41401.207638888889</v>
      </c>
    </row>
    <row r="825" spans="1:20" ht="32" x14ac:dyDescent="0.2">
      <c r="A825">
        <v>1841</v>
      </c>
      <c r="B825" s="3" t="s">
        <v>1842</v>
      </c>
      <c r="C825" s="3" t="s">
        <v>5951</v>
      </c>
      <c r="D825" s="9">
        <v>2000</v>
      </c>
      <c r="E825" s="9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8275</v>
      </c>
      <c r="O825" s="7">
        <f t="shared" si="72"/>
        <v>101.75</v>
      </c>
      <c r="P825" s="5">
        <f t="shared" si="73"/>
        <v>50.875</v>
      </c>
      <c r="Q825" t="str">
        <f t="shared" si="74"/>
        <v>music</v>
      </c>
      <c r="R825" t="str">
        <f t="shared" si="75"/>
        <v>rock</v>
      </c>
      <c r="S825" s="13">
        <f t="shared" si="76"/>
        <v>41745.84542824074</v>
      </c>
      <c r="T825" s="13">
        <f t="shared" si="77"/>
        <v>41779.207638888889</v>
      </c>
    </row>
    <row r="826" spans="1:20" ht="48" x14ac:dyDescent="0.2">
      <c r="A826">
        <v>1842</v>
      </c>
      <c r="B826" s="3" t="s">
        <v>1843</v>
      </c>
      <c r="C826" s="3" t="s">
        <v>5952</v>
      </c>
      <c r="D826" s="9">
        <v>2000</v>
      </c>
      <c r="E826" s="9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8275</v>
      </c>
      <c r="O826" s="7">
        <f t="shared" si="72"/>
        <v>125.25</v>
      </c>
      <c r="P826" s="5">
        <f t="shared" si="73"/>
        <v>119.28571428571429</v>
      </c>
      <c r="Q826" t="str">
        <f t="shared" si="74"/>
        <v>music</v>
      </c>
      <c r="R826" t="str">
        <f t="shared" si="75"/>
        <v>rock</v>
      </c>
      <c r="S826" s="13">
        <f t="shared" si="76"/>
        <v>42031.631724537037</v>
      </c>
      <c r="T826" s="13">
        <f t="shared" si="77"/>
        <v>42065.249305555553</v>
      </c>
    </row>
    <row r="827" spans="1:20" ht="48" x14ac:dyDescent="0.2">
      <c r="A827">
        <v>1843</v>
      </c>
      <c r="B827" s="3" t="s">
        <v>1844</v>
      </c>
      <c r="C827" s="3" t="s">
        <v>5953</v>
      </c>
      <c r="D827" s="9">
        <v>10000</v>
      </c>
      <c r="E827" s="9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8275</v>
      </c>
      <c r="O827" s="7">
        <f t="shared" si="72"/>
        <v>124.0061</v>
      </c>
      <c r="P827" s="5">
        <f t="shared" si="73"/>
        <v>92.541865671641801</v>
      </c>
      <c r="Q827" t="str">
        <f t="shared" si="74"/>
        <v>music</v>
      </c>
      <c r="R827" t="str">
        <f t="shared" si="75"/>
        <v>rock</v>
      </c>
      <c r="S827" s="13">
        <f t="shared" si="76"/>
        <v>40564.994837962964</v>
      </c>
      <c r="T827" s="13">
        <f t="shared" si="77"/>
        <v>40594.994837962964</v>
      </c>
    </row>
    <row r="828" spans="1:20" ht="48" x14ac:dyDescent="0.2">
      <c r="A828">
        <v>1844</v>
      </c>
      <c r="B828" s="3" t="s">
        <v>1845</v>
      </c>
      <c r="C828" s="3" t="s">
        <v>5954</v>
      </c>
      <c r="D828" s="9">
        <v>1500</v>
      </c>
      <c r="E828" s="9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8275</v>
      </c>
      <c r="O828" s="7">
        <f t="shared" si="72"/>
        <v>101.4</v>
      </c>
      <c r="P828" s="5">
        <f t="shared" si="73"/>
        <v>76.05</v>
      </c>
      <c r="Q828" t="str">
        <f t="shared" si="74"/>
        <v>music</v>
      </c>
      <c r="R828" t="str">
        <f t="shared" si="75"/>
        <v>rock</v>
      </c>
      <c r="S828" s="13">
        <f t="shared" si="76"/>
        <v>40666.973541666666</v>
      </c>
      <c r="T828" s="13">
        <f t="shared" si="77"/>
        <v>40705.125</v>
      </c>
    </row>
    <row r="829" spans="1:20" ht="96" x14ac:dyDescent="0.2">
      <c r="A829">
        <v>1845</v>
      </c>
      <c r="B829" s="3" t="s">
        <v>1846</v>
      </c>
      <c r="C829" s="3" t="s">
        <v>5955</v>
      </c>
      <c r="D829" s="9">
        <v>1000</v>
      </c>
      <c r="E829" s="9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8275</v>
      </c>
      <c r="O829" s="7">
        <f t="shared" si="72"/>
        <v>100</v>
      </c>
      <c r="P829" s="5">
        <f t="shared" si="73"/>
        <v>52.631578947368418</v>
      </c>
      <c r="Q829" t="str">
        <f t="shared" si="74"/>
        <v>music</v>
      </c>
      <c r="R829" t="str">
        <f t="shared" si="75"/>
        <v>rock</v>
      </c>
      <c r="S829" s="13">
        <f t="shared" si="76"/>
        <v>42523.333310185189</v>
      </c>
      <c r="T829" s="13">
        <f t="shared" si="77"/>
        <v>42538.204861111109</v>
      </c>
    </row>
    <row r="830" spans="1:20" ht="48" x14ac:dyDescent="0.2">
      <c r="A830">
        <v>1846</v>
      </c>
      <c r="B830" s="3" t="s">
        <v>1847</v>
      </c>
      <c r="C830" s="3" t="s">
        <v>5956</v>
      </c>
      <c r="D830" s="9">
        <v>15000</v>
      </c>
      <c r="E830" s="9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8275</v>
      </c>
      <c r="O830" s="7">
        <f t="shared" si="72"/>
        <v>137.92666666666668</v>
      </c>
      <c r="P830" s="5">
        <f t="shared" si="73"/>
        <v>98.990430622009569</v>
      </c>
      <c r="Q830" t="str">
        <f t="shared" si="74"/>
        <v>music</v>
      </c>
      <c r="R830" t="str">
        <f t="shared" si="75"/>
        <v>rock</v>
      </c>
      <c r="S830" s="13">
        <f t="shared" si="76"/>
        <v>41228.650196759263</v>
      </c>
      <c r="T830" s="13">
        <f t="shared" si="77"/>
        <v>41258.650196759263</v>
      </c>
    </row>
    <row r="831" spans="1:20" ht="48" x14ac:dyDescent="0.2">
      <c r="A831">
        <v>1847</v>
      </c>
      <c r="B831" s="3" t="s">
        <v>1848</v>
      </c>
      <c r="C831" s="3" t="s">
        <v>5957</v>
      </c>
      <c r="D831" s="9">
        <v>2500</v>
      </c>
      <c r="E831" s="9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8275</v>
      </c>
      <c r="O831" s="7">
        <f t="shared" si="72"/>
        <v>120.88000000000001</v>
      </c>
      <c r="P831" s="5">
        <f t="shared" si="73"/>
        <v>79.526315789473685</v>
      </c>
      <c r="Q831" t="str">
        <f t="shared" si="74"/>
        <v>music</v>
      </c>
      <c r="R831" t="str">
        <f t="shared" si="75"/>
        <v>rock</v>
      </c>
      <c r="S831" s="13">
        <f t="shared" si="76"/>
        <v>42094.236481481479</v>
      </c>
      <c r="T831" s="13">
        <f t="shared" si="77"/>
        <v>42115.236481481479</v>
      </c>
    </row>
    <row r="832" spans="1:20" ht="48" x14ac:dyDescent="0.2">
      <c r="A832">
        <v>1848</v>
      </c>
      <c r="B832" s="3" t="s">
        <v>1849</v>
      </c>
      <c r="C832" s="3" t="s">
        <v>5958</v>
      </c>
      <c r="D832" s="9">
        <v>3000</v>
      </c>
      <c r="E832" s="9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8275</v>
      </c>
      <c r="O832" s="7">
        <f t="shared" si="72"/>
        <v>107.36666666666667</v>
      </c>
      <c r="P832" s="5">
        <f t="shared" si="73"/>
        <v>134.20833333333334</v>
      </c>
      <c r="Q832" t="str">
        <f t="shared" si="74"/>
        <v>music</v>
      </c>
      <c r="R832" t="str">
        <f t="shared" si="75"/>
        <v>rock</v>
      </c>
      <c r="S832" s="13">
        <f t="shared" si="76"/>
        <v>40691.788055555553</v>
      </c>
      <c r="T832" s="13">
        <f t="shared" si="77"/>
        <v>40755.290972222225</v>
      </c>
    </row>
    <row r="833" spans="1:20" ht="32" x14ac:dyDescent="0.2">
      <c r="A833">
        <v>1849</v>
      </c>
      <c r="B833" s="3" t="s">
        <v>1850</v>
      </c>
      <c r="C833" s="3" t="s">
        <v>5959</v>
      </c>
      <c r="D833" s="9">
        <v>300</v>
      </c>
      <c r="E833" s="9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8275</v>
      </c>
      <c r="O833" s="7">
        <f t="shared" si="72"/>
        <v>100.33333333333334</v>
      </c>
      <c r="P833" s="5">
        <f t="shared" si="73"/>
        <v>37.625</v>
      </c>
      <c r="Q833" t="str">
        <f t="shared" si="74"/>
        <v>music</v>
      </c>
      <c r="R833" t="str">
        <f t="shared" si="75"/>
        <v>rock</v>
      </c>
      <c r="S833" s="13">
        <f t="shared" si="76"/>
        <v>41169.845590277779</v>
      </c>
      <c r="T833" s="13">
        <f t="shared" si="77"/>
        <v>41199.845590277779</v>
      </c>
    </row>
    <row r="834" spans="1:20" ht="48" x14ac:dyDescent="0.2">
      <c r="A834">
        <v>1850</v>
      </c>
      <c r="B834" s="3" t="s">
        <v>1851</v>
      </c>
      <c r="C834" s="3" t="s">
        <v>5960</v>
      </c>
      <c r="D834" s="9">
        <v>9000</v>
      </c>
      <c r="E834" s="9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8275</v>
      </c>
      <c r="O834" s="7">
        <f t="shared" ref="O834:O897" si="78">(E834/D834)*100</f>
        <v>101.52222222222223</v>
      </c>
      <c r="P834" s="5">
        <f t="shared" ref="P834:P897" si="79">IFERROR(E834/L834,0)</f>
        <v>51.044692737430168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3">
        <f t="shared" ref="S834:S897" si="82">(((J834/60)/60)/24)+DATE(1970,1,1)</f>
        <v>41800.959490740745</v>
      </c>
      <c r="T834" s="13">
        <f t="shared" ref="T834:T897" si="83">(((I834/60)/60)/24)+DATE(1970,1,1)</f>
        <v>41830.959490740745</v>
      </c>
    </row>
    <row r="835" spans="1:20" ht="48" x14ac:dyDescent="0.2">
      <c r="A835">
        <v>1851</v>
      </c>
      <c r="B835" s="3" t="s">
        <v>1852</v>
      </c>
      <c r="C835" s="3" t="s">
        <v>5961</v>
      </c>
      <c r="D835" s="9">
        <v>1300</v>
      </c>
      <c r="E835" s="9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8275</v>
      </c>
      <c r="O835" s="7">
        <f t="shared" si="78"/>
        <v>100.07692307692308</v>
      </c>
      <c r="P835" s="5">
        <f t="shared" si="79"/>
        <v>50.03846153846154</v>
      </c>
      <c r="Q835" t="str">
        <f t="shared" si="80"/>
        <v>music</v>
      </c>
      <c r="R835" t="str">
        <f t="shared" si="81"/>
        <v>rock</v>
      </c>
      <c r="S835" s="13">
        <f t="shared" si="82"/>
        <v>41827.906689814816</v>
      </c>
      <c r="T835" s="13">
        <f t="shared" si="83"/>
        <v>41848.041666666664</v>
      </c>
    </row>
    <row r="836" spans="1:20" ht="48" x14ac:dyDescent="0.2">
      <c r="A836">
        <v>1852</v>
      </c>
      <c r="B836" s="3" t="s">
        <v>1853</v>
      </c>
      <c r="C836" s="3" t="s">
        <v>5962</v>
      </c>
      <c r="D836" s="9">
        <v>15000</v>
      </c>
      <c r="E836" s="9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8275</v>
      </c>
      <c r="O836" s="7">
        <f t="shared" si="78"/>
        <v>116.96666666666667</v>
      </c>
      <c r="P836" s="5">
        <f t="shared" si="79"/>
        <v>133.93129770992365</v>
      </c>
      <c r="Q836" t="str">
        <f t="shared" si="80"/>
        <v>music</v>
      </c>
      <c r="R836" t="str">
        <f t="shared" si="81"/>
        <v>rock</v>
      </c>
      <c r="S836" s="13">
        <f t="shared" si="82"/>
        <v>42081.77143518519</v>
      </c>
      <c r="T836" s="13">
        <f t="shared" si="83"/>
        <v>42119</v>
      </c>
    </row>
    <row r="837" spans="1:20" ht="48" x14ac:dyDescent="0.2">
      <c r="A837">
        <v>1853</v>
      </c>
      <c r="B837" s="3" t="s">
        <v>1854</v>
      </c>
      <c r="C837" s="3" t="s">
        <v>5963</v>
      </c>
      <c r="D837" s="9">
        <v>800</v>
      </c>
      <c r="E837" s="9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8275</v>
      </c>
      <c r="O837" s="7">
        <f t="shared" si="78"/>
        <v>101.875</v>
      </c>
      <c r="P837" s="5">
        <f t="shared" si="79"/>
        <v>58.214285714285715</v>
      </c>
      <c r="Q837" t="str">
        <f t="shared" si="80"/>
        <v>music</v>
      </c>
      <c r="R837" t="str">
        <f t="shared" si="81"/>
        <v>rock</v>
      </c>
      <c r="S837" s="13">
        <f t="shared" si="82"/>
        <v>41177.060381944444</v>
      </c>
      <c r="T837" s="13">
        <f t="shared" si="83"/>
        <v>41227.102048611108</v>
      </c>
    </row>
    <row r="838" spans="1:20" ht="48" x14ac:dyDescent="0.2">
      <c r="A838">
        <v>1854</v>
      </c>
      <c r="B838" s="3" t="s">
        <v>1855</v>
      </c>
      <c r="C838" s="3" t="s">
        <v>5964</v>
      </c>
      <c r="D838" s="9">
        <v>15000</v>
      </c>
      <c r="E838" s="9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8275</v>
      </c>
      <c r="O838" s="7">
        <f t="shared" si="78"/>
        <v>102.12366666666665</v>
      </c>
      <c r="P838" s="5">
        <f t="shared" si="79"/>
        <v>88.037643678160919</v>
      </c>
      <c r="Q838" t="str">
        <f t="shared" si="80"/>
        <v>music</v>
      </c>
      <c r="R838" t="str">
        <f t="shared" si="81"/>
        <v>rock</v>
      </c>
      <c r="S838" s="13">
        <f t="shared" si="82"/>
        <v>41388.021261574075</v>
      </c>
      <c r="T838" s="13">
        <f t="shared" si="83"/>
        <v>41418.021261574075</v>
      </c>
    </row>
    <row r="839" spans="1:20" ht="48" x14ac:dyDescent="0.2">
      <c r="A839">
        <v>1855</v>
      </c>
      <c r="B839" s="3" t="s">
        <v>1856</v>
      </c>
      <c r="C839" s="3" t="s">
        <v>5965</v>
      </c>
      <c r="D839" s="9">
        <v>8750</v>
      </c>
      <c r="E839" s="9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8275</v>
      </c>
      <c r="O839" s="7">
        <f t="shared" si="78"/>
        <v>154.05897142857143</v>
      </c>
      <c r="P839" s="5">
        <f t="shared" si="79"/>
        <v>70.576753926701571</v>
      </c>
      <c r="Q839" t="str">
        <f t="shared" si="80"/>
        <v>music</v>
      </c>
      <c r="R839" t="str">
        <f t="shared" si="81"/>
        <v>rock</v>
      </c>
      <c r="S839" s="13">
        <f t="shared" si="82"/>
        <v>41600.538657407407</v>
      </c>
      <c r="T839" s="13">
        <f t="shared" si="83"/>
        <v>41645.538657407407</v>
      </c>
    </row>
    <row r="840" spans="1:20" ht="48" x14ac:dyDescent="0.2">
      <c r="A840">
        <v>1856</v>
      </c>
      <c r="B840" s="3" t="s">
        <v>1857</v>
      </c>
      <c r="C840" s="3" t="s">
        <v>5966</v>
      </c>
      <c r="D840" s="9">
        <v>2000</v>
      </c>
      <c r="E840" s="9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8275</v>
      </c>
      <c r="O840" s="7">
        <f t="shared" si="78"/>
        <v>101.25</v>
      </c>
      <c r="P840" s="5">
        <f t="shared" si="79"/>
        <v>53.289473684210527</v>
      </c>
      <c r="Q840" t="str">
        <f t="shared" si="80"/>
        <v>music</v>
      </c>
      <c r="R840" t="str">
        <f t="shared" si="81"/>
        <v>rock</v>
      </c>
      <c r="S840" s="13">
        <f t="shared" si="82"/>
        <v>41817.854999999996</v>
      </c>
      <c r="T840" s="13">
        <f t="shared" si="83"/>
        <v>41838.854999999996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 s="9">
        <v>3000</v>
      </c>
      <c r="E841" s="9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8275</v>
      </c>
      <c r="O841" s="7">
        <f t="shared" si="78"/>
        <v>100</v>
      </c>
      <c r="P841" s="5">
        <f t="shared" si="79"/>
        <v>136.36363636363637</v>
      </c>
      <c r="Q841" t="str">
        <f t="shared" si="80"/>
        <v>music</v>
      </c>
      <c r="R841" t="str">
        <f t="shared" si="81"/>
        <v>rock</v>
      </c>
      <c r="S841" s="13">
        <f t="shared" si="82"/>
        <v>41864.76866898148</v>
      </c>
      <c r="T841" s="13">
        <f t="shared" si="83"/>
        <v>41894.76866898148</v>
      </c>
    </row>
    <row r="842" spans="1:20" ht="48" x14ac:dyDescent="0.2">
      <c r="A842">
        <v>1858</v>
      </c>
      <c r="B842" s="3" t="s">
        <v>1859</v>
      </c>
      <c r="C842" s="3" t="s">
        <v>5968</v>
      </c>
      <c r="D842" s="9">
        <v>5555.55</v>
      </c>
      <c r="E842" s="9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8275</v>
      </c>
      <c r="O842" s="7">
        <f t="shared" si="78"/>
        <v>108.74800874800874</v>
      </c>
      <c r="P842" s="5">
        <f t="shared" si="79"/>
        <v>40.547315436241611</v>
      </c>
      <c r="Q842" t="str">
        <f t="shared" si="80"/>
        <v>music</v>
      </c>
      <c r="R842" t="str">
        <f t="shared" si="81"/>
        <v>rock</v>
      </c>
      <c r="S842" s="13">
        <f t="shared" si="82"/>
        <v>40833.200474537036</v>
      </c>
      <c r="T842" s="13">
        <f t="shared" si="83"/>
        <v>40893.242141203707</v>
      </c>
    </row>
    <row r="843" spans="1:20" ht="32" x14ac:dyDescent="0.2">
      <c r="A843">
        <v>1859</v>
      </c>
      <c r="B843" s="3" t="s">
        <v>1860</v>
      </c>
      <c r="C843" s="3" t="s">
        <v>5969</v>
      </c>
      <c r="D843" s="9">
        <v>3000</v>
      </c>
      <c r="E843" s="9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8275</v>
      </c>
      <c r="O843" s="7">
        <f t="shared" si="78"/>
        <v>131.83333333333334</v>
      </c>
      <c r="P843" s="5">
        <f t="shared" si="79"/>
        <v>70.625</v>
      </c>
      <c r="Q843" t="str">
        <f t="shared" si="80"/>
        <v>music</v>
      </c>
      <c r="R843" t="str">
        <f t="shared" si="81"/>
        <v>rock</v>
      </c>
      <c r="S843" s="13">
        <f t="shared" si="82"/>
        <v>40778.770011574074</v>
      </c>
      <c r="T843" s="13">
        <f t="shared" si="83"/>
        <v>40808.770011574074</v>
      </c>
    </row>
    <row r="844" spans="1:20" ht="48" x14ac:dyDescent="0.2">
      <c r="A844">
        <v>1860</v>
      </c>
      <c r="B844" s="3" t="s">
        <v>1861</v>
      </c>
      <c r="C844" s="3" t="s">
        <v>5970</v>
      </c>
      <c r="D844" s="9">
        <v>750</v>
      </c>
      <c r="E844" s="9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8275</v>
      </c>
      <c r="O844" s="7">
        <f t="shared" si="78"/>
        <v>133.46666666666667</v>
      </c>
      <c r="P844" s="5">
        <f t="shared" si="79"/>
        <v>52.684210526315788</v>
      </c>
      <c r="Q844" t="str">
        <f t="shared" si="80"/>
        <v>music</v>
      </c>
      <c r="R844" t="str">
        <f t="shared" si="81"/>
        <v>rock</v>
      </c>
      <c r="S844" s="13">
        <f t="shared" si="82"/>
        <v>41655.709305555552</v>
      </c>
      <c r="T844" s="13">
        <f t="shared" si="83"/>
        <v>41676.709305555552</v>
      </c>
    </row>
    <row r="845" spans="1:20" ht="48" x14ac:dyDescent="0.2">
      <c r="A845">
        <v>1881</v>
      </c>
      <c r="B845" s="3" t="s">
        <v>1882</v>
      </c>
      <c r="C845" s="3" t="s">
        <v>5991</v>
      </c>
      <c r="D845" s="9">
        <v>2000</v>
      </c>
      <c r="E845" s="9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8278</v>
      </c>
      <c r="O845" s="7">
        <f t="shared" si="78"/>
        <v>172.68449999999999</v>
      </c>
      <c r="P845" s="5">
        <f t="shared" si="79"/>
        <v>49.338428571428572</v>
      </c>
      <c r="Q845" t="str">
        <f t="shared" si="80"/>
        <v>music</v>
      </c>
      <c r="R845" t="str">
        <f t="shared" si="81"/>
        <v>indie rock</v>
      </c>
      <c r="S845" s="13">
        <f t="shared" si="82"/>
        <v>42043.152650462958</v>
      </c>
      <c r="T845" s="13">
        <f t="shared" si="83"/>
        <v>42073.110983796301</v>
      </c>
    </row>
    <row r="846" spans="1:20" ht="48" x14ac:dyDescent="0.2">
      <c r="A846">
        <v>1882</v>
      </c>
      <c r="B846" s="3" t="s">
        <v>1883</v>
      </c>
      <c r="C846" s="3" t="s">
        <v>5992</v>
      </c>
      <c r="D846" s="9">
        <v>3350</v>
      </c>
      <c r="E846" s="9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8278</v>
      </c>
      <c r="O846" s="7">
        <f t="shared" si="78"/>
        <v>100.8955223880597</v>
      </c>
      <c r="P846" s="5">
        <f t="shared" si="79"/>
        <v>41.728395061728392</v>
      </c>
      <c r="Q846" t="str">
        <f t="shared" si="80"/>
        <v>music</v>
      </c>
      <c r="R846" t="str">
        <f t="shared" si="81"/>
        <v>indie rock</v>
      </c>
      <c r="S846" s="13">
        <f t="shared" si="82"/>
        <v>41067.949212962965</v>
      </c>
      <c r="T846" s="13">
        <f t="shared" si="83"/>
        <v>41100.991666666669</v>
      </c>
    </row>
    <row r="847" spans="1:20" ht="48" x14ac:dyDescent="0.2">
      <c r="A847">
        <v>1883</v>
      </c>
      <c r="B847" s="3" t="s">
        <v>1884</v>
      </c>
      <c r="C847" s="3" t="s">
        <v>5993</v>
      </c>
      <c r="D847" s="9">
        <v>999</v>
      </c>
      <c r="E847" s="9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8278</v>
      </c>
      <c r="O847" s="7">
        <f t="shared" si="78"/>
        <v>104.8048048048048</v>
      </c>
      <c r="P847" s="5">
        <f t="shared" si="79"/>
        <v>32.71875</v>
      </c>
      <c r="Q847" t="str">
        <f t="shared" si="80"/>
        <v>music</v>
      </c>
      <c r="R847" t="str">
        <f t="shared" si="81"/>
        <v>indie rock</v>
      </c>
      <c r="S847" s="13">
        <f t="shared" si="82"/>
        <v>40977.948009259257</v>
      </c>
      <c r="T847" s="13">
        <f t="shared" si="83"/>
        <v>41007.906342592592</v>
      </c>
    </row>
    <row r="848" spans="1:20" ht="48" x14ac:dyDescent="0.2">
      <c r="A848">
        <v>1884</v>
      </c>
      <c r="B848" s="3" t="s">
        <v>1885</v>
      </c>
      <c r="C848" s="3" t="s">
        <v>5994</v>
      </c>
      <c r="D848" s="9">
        <v>1000</v>
      </c>
      <c r="E848" s="9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8278</v>
      </c>
      <c r="O848" s="7">
        <f t="shared" si="78"/>
        <v>135.1</v>
      </c>
      <c r="P848" s="5">
        <f t="shared" si="79"/>
        <v>51.96153846153846</v>
      </c>
      <c r="Q848" t="str">
        <f t="shared" si="80"/>
        <v>music</v>
      </c>
      <c r="R848" t="str">
        <f t="shared" si="81"/>
        <v>indie rock</v>
      </c>
      <c r="S848" s="13">
        <f t="shared" si="82"/>
        <v>41205.198321759257</v>
      </c>
      <c r="T848" s="13">
        <f t="shared" si="83"/>
        <v>41240.5</v>
      </c>
    </row>
    <row r="849" spans="1:20" ht="48" x14ac:dyDescent="0.2">
      <c r="A849">
        <v>1885</v>
      </c>
      <c r="B849" s="3" t="s">
        <v>1886</v>
      </c>
      <c r="C849" s="3" t="s">
        <v>5995</v>
      </c>
      <c r="D849" s="9">
        <v>4575</v>
      </c>
      <c r="E849" s="9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8278</v>
      </c>
      <c r="O849" s="7">
        <f t="shared" si="78"/>
        <v>116.32786885245903</v>
      </c>
      <c r="P849" s="5">
        <f t="shared" si="79"/>
        <v>50.685714285714283</v>
      </c>
      <c r="Q849" t="str">
        <f t="shared" si="80"/>
        <v>music</v>
      </c>
      <c r="R849" t="str">
        <f t="shared" si="81"/>
        <v>indie rock</v>
      </c>
      <c r="S849" s="13">
        <f t="shared" si="82"/>
        <v>41099.093865740739</v>
      </c>
      <c r="T849" s="13">
        <f t="shared" si="83"/>
        <v>41131.916666666664</v>
      </c>
    </row>
    <row r="850" spans="1:20" ht="48" x14ac:dyDescent="0.2">
      <c r="A850">
        <v>1886</v>
      </c>
      <c r="B850" s="3" t="s">
        <v>1887</v>
      </c>
      <c r="C850" s="3" t="s">
        <v>5996</v>
      </c>
      <c r="D850" s="9">
        <v>1200</v>
      </c>
      <c r="E850" s="9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8278</v>
      </c>
      <c r="O850" s="7">
        <f t="shared" si="78"/>
        <v>102.08333333333333</v>
      </c>
      <c r="P850" s="5">
        <f t="shared" si="79"/>
        <v>42.241379310344826</v>
      </c>
      <c r="Q850" t="str">
        <f t="shared" si="80"/>
        <v>music</v>
      </c>
      <c r="R850" t="str">
        <f t="shared" si="81"/>
        <v>indie rock</v>
      </c>
      <c r="S850" s="13">
        <f t="shared" si="82"/>
        <v>41925.906689814816</v>
      </c>
      <c r="T850" s="13">
        <f t="shared" si="83"/>
        <v>41955.94835648148</v>
      </c>
    </row>
    <row r="851" spans="1:20" ht="48" x14ac:dyDescent="0.2">
      <c r="A851">
        <v>1887</v>
      </c>
      <c r="B851" s="3" t="s">
        <v>1888</v>
      </c>
      <c r="C851" s="3" t="s">
        <v>5997</v>
      </c>
      <c r="D851" s="9">
        <v>3000</v>
      </c>
      <c r="E851" s="9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8278</v>
      </c>
      <c r="O851" s="7">
        <f t="shared" si="78"/>
        <v>111.16666666666666</v>
      </c>
      <c r="P851" s="5">
        <f t="shared" si="79"/>
        <v>416.875</v>
      </c>
      <c r="Q851" t="str">
        <f t="shared" si="80"/>
        <v>music</v>
      </c>
      <c r="R851" t="str">
        <f t="shared" si="81"/>
        <v>indie rock</v>
      </c>
      <c r="S851" s="13">
        <f t="shared" si="82"/>
        <v>42323.800138888888</v>
      </c>
      <c r="T851" s="13">
        <f t="shared" si="83"/>
        <v>42341.895833333328</v>
      </c>
    </row>
    <row r="852" spans="1:20" ht="48" x14ac:dyDescent="0.2">
      <c r="A852">
        <v>1888</v>
      </c>
      <c r="B852" s="3" t="s">
        <v>1889</v>
      </c>
      <c r="C852" s="3" t="s">
        <v>5998</v>
      </c>
      <c r="D852" s="9">
        <v>2500</v>
      </c>
      <c r="E852" s="9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8278</v>
      </c>
      <c r="O852" s="7">
        <f t="shared" si="78"/>
        <v>166.08</v>
      </c>
      <c r="P852" s="5">
        <f t="shared" si="79"/>
        <v>46.651685393258425</v>
      </c>
      <c r="Q852" t="str">
        <f t="shared" si="80"/>
        <v>music</v>
      </c>
      <c r="R852" t="str">
        <f t="shared" si="81"/>
        <v>indie rock</v>
      </c>
      <c r="S852" s="13">
        <f t="shared" si="82"/>
        <v>40299.239953703705</v>
      </c>
      <c r="T852" s="13">
        <f t="shared" si="83"/>
        <v>40330.207638888889</v>
      </c>
    </row>
    <row r="853" spans="1:20" ht="48" x14ac:dyDescent="0.2">
      <c r="A853">
        <v>1889</v>
      </c>
      <c r="B853" s="3" t="s">
        <v>1890</v>
      </c>
      <c r="C853" s="3" t="s">
        <v>5999</v>
      </c>
      <c r="D853" s="9">
        <v>2000</v>
      </c>
      <c r="E853" s="9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8278</v>
      </c>
      <c r="O853" s="7">
        <f t="shared" si="78"/>
        <v>106.60000000000001</v>
      </c>
      <c r="P853" s="5">
        <f t="shared" si="79"/>
        <v>48.454545454545453</v>
      </c>
      <c r="Q853" t="str">
        <f t="shared" si="80"/>
        <v>music</v>
      </c>
      <c r="R853" t="str">
        <f t="shared" si="81"/>
        <v>indie rock</v>
      </c>
      <c r="S853" s="13">
        <f t="shared" si="82"/>
        <v>41299.793356481481</v>
      </c>
      <c r="T853" s="13">
        <f t="shared" si="83"/>
        <v>41344.751689814817</v>
      </c>
    </row>
    <row r="854" spans="1:20" ht="48" x14ac:dyDescent="0.2">
      <c r="A854">
        <v>1890</v>
      </c>
      <c r="B854" s="3" t="s">
        <v>1891</v>
      </c>
      <c r="C854" s="3" t="s">
        <v>6000</v>
      </c>
      <c r="D854" s="9">
        <v>12000</v>
      </c>
      <c r="E854" s="9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8278</v>
      </c>
      <c r="O854" s="7">
        <f t="shared" si="78"/>
        <v>144.58441666666667</v>
      </c>
      <c r="P854" s="5">
        <f t="shared" si="79"/>
        <v>70.5289837398374</v>
      </c>
      <c r="Q854" t="str">
        <f t="shared" si="80"/>
        <v>music</v>
      </c>
      <c r="R854" t="str">
        <f t="shared" si="81"/>
        <v>indie rock</v>
      </c>
      <c r="S854" s="13">
        <f t="shared" si="82"/>
        <v>41228.786203703705</v>
      </c>
      <c r="T854" s="13">
        <f t="shared" si="83"/>
        <v>41258.786203703705</v>
      </c>
    </row>
    <row r="855" spans="1:20" ht="64" x14ac:dyDescent="0.2">
      <c r="A855">
        <v>1891</v>
      </c>
      <c r="B855" s="3" t="s">
        <v>1892</v>
      </c>
      <c r="C855" s="3" t="s">
        <v>6001</v>
      </c>
      <c r="D855" s="9">
        <v>10000</v>
      </c>
      <c r="E855" s="9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8278</v>
      </c>
      <c r="O855" s="7">
        <f t="shared" si="78"/>
        <v>105.55000000000001</v>
      </c>
      <c r="P855" s="5">
        <f t="shared" si="79"/>
        <v>87.958333333333329</v>
      </c>
      <c r="Q855" t="str">
        <f t="shared" si="80"/>
        <v>music</v>
      </c>
      <c r="R855" t="str">
        <f t="shared" si="81"/>
        <v>indie rock</v>
      </c>
      <c r="S855" s="13">
        <f t="shared" si="82"/>
        <v>40335.798078703701</v>
      </c>
      <c r="T855" s="13">
        <f t="shared" si="83"/>
        <v>40381.25</v>
      </c>
    </row>
    <row r="856" spans="1:20" ht="32" x14ac:dyDescent="0.2">
      <c r="A856">
        <v>1892</v>
      </c>
      <c r="B856" s="3" t="s">
        <v>1893</v>
      </c>
      <c r="C856" s="3" t="s">
        <v>6002</v>
      </c>
      <c r="D856" s="9">
        <v>500</v>
      </c>
      <c r="E856" s="9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8278</v>
      </c>
      <c r="O856" s="7">
        <f t="shared" si="78"/>
        <v>136.60000000000002</v>
      </c>
      <c r="P856" s="5">
        <f t="shared" si="79"/>
        <v>26.26923076923077</v>
      </c>
      <c r="Q856" t="str">
        <f t="shared" si="80"/>
        <v>music</v>
      </c>
      <c r="R856" t="str">
        <f t="shared" si="81"/>
        <v>indie rock</v>
      </c>
      <c r="S856" s="13">
        <f t="shared" si="82"/>
        <v>40671.637511574074</v>
      </c>
      <c r="T856" s="13">
        <f t="shared" si="83"/>
        <v>40701.637511574074</v>
      </c>
    </row>
    <row r="857" spans="1:20" ht="48" x14ac:dyDescent="0.2">
      <c r="A857">
        <v>1893</v>
      </c>
      <c r="B857" s="3" t="s">
        <v>1894</v>
      </c>
      <c r="C857" s="3" t="s">
        <v>6003</v>
      </c>
      <c r="D857" s="9">
        <v>2500</v>
      </c>
      <c r="E857" s="9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8278</v>
      </c>
      <c r="O857" s="7">
        <f t="shared" si="78"/>
        <v>104</v>
      </c>
      <c r="P857" s="5">
        <f t="shared" si="79"/>
        <v>57.777777777777779</v>
      </c>
      <c r="Q857" t="str">
        <f t="shared" si="80"/>
        <v>music</v>
      </c>
      <c r="R857" t="str">
        <f t="shared" si="81"/>
        <v>indie rock</v>
      </c>
      <c r="S857" s="13">
        <f t="shared" si="82"/>
        <v>40632.94195601852</v>
      </c>
      <c r="T857" s="13">
        <f t="shared" si="83"/>
        <v>40649.165972222225</v>
      </c>
    </row>
    <row r="858" spans="1:20" ht="16" x14ac:dyDescent="0.2">
      <c r="A858">
        <v>1894</v>
      </c>
      <c r="B858" s="3" t="s">
        <v>1895</v>
      </c>
      <c r="C858" s="3" t="s">
        <v>6004</v>
      </c>
      <c r="D858" s="9">
        <v>1000</v>
      </c>
      <c r="E858" s="9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8278</v>
      </c>
      <c r="O858" s="7">
        <f t="shared" si="78"/>
        <v>114.5</v>
      </c>
      <c r="P858" s="5">
        <f t="shared" si="79"/>
        <v>57.25</v>
      </c>
      <c r="Q858" t="str">
        <f t="shared" si="80"/>
        <v>music</v>
      </c>
      <c r="R858" t="str">
        <f t="shared" si="81"/>
        <v>indie rock</v>
      </c>
      <c r="S858" s="13">
        <f t="shared" si="82"/>
        <v>40920.904895833337</v>
      </c>
      <c r="T858" s="13">
        <f t="shared" si="83"/>
        <v>40951.904895833337</v>
      </c>
    </row>
    <row r="859" spans="1:20" ht="48" x14ac:dyDescent="0.2">
      <c r="A859">
        <v>1895</v>
      </c>
      <c r="B859" s="3" t="s">
        <v>1896</v>
      </c>
      <c r="C859" s="3" t="s">
        <v>6005</v>
      </c>
      <c r="D859" s="9">
        <v>9072</v>
      </c>
      <c r="E859" s="9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8278</v>
      </c>
      <c r="O859" s="7">
        <f t="shared" si="78"/>
        <v>101.71957671957672</v>
      </c>
      <c r="P859" s="5">
        <f t="shared" si="79"/>
        <v>196.34042553191489</v>
      </c>
      <c r="Q859" t="str">
        <f t="shared" si="80"/>
        <v>music</v>
      </c>
      <c r="R859" t="str">
        <f t="shared" si="81"/>
        <v>indie rock</v>
      </c>
      <c r="S859" s="13">
        <f t="shared" si="82"/>
        <v>42267.746782407412</v>
      </c>
      <c r="T859" s="13">
        <f t="shared" si="83"/>
        <v>42297.746782407412</v>
      </c>
    </row>
    <row r="860" spans="1:20" ht="48" x14ac:dyDescent="0.2">
      <c r="A860">
        <v>1896</v>
      </c>
      <c r="B860" s="3" t="s">
        <v>1897</v>
      </c>
      <c r="C860" s="3" t="s">
        <v>6006</v>
      </c>
      <c r="D860" s="9">
        <v>451</v>
      </c>
      <c r="E860" s="9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8278</v>
      </c>
      <c r="O860" s="7">
        <f t="shared" si="78"/>
        <v>123.94678492239468</v>
      </c>
      <c r="P860" s="5">
        <f t="shared" si="79"/>
        <v>43</v>
      </c>
      <c r="Q860" t="str">
        <f t="shared" si="80"/>
        <v>music</v>
      </c>
      <c r="R860" t="str">
        <f t="shared" si="81"/>
        <v>indie rock</v>
      </c>
      <c r="S860" s="13">
        <f t="shared" si="82"/>
        <v>40981.710243055553</v>
      </c>
      <c r="T860" s="13">
        <f t="shared" si="83"/>
        <v>41011.710243055553</v>
      </c>
    </row>
    <row r="861" spans="1:20" ht="48" x14ac:dyDescent="0.2">
      <c r="A861">
        <v>1897</v>
      </c>
      <c r="B861" s="3" t="s">
        <v>1898</v>
      </c>
      <c r="C861" s="3" t="s">
        <v>6007</v>
      </c>
      <c r="D861" s="9">
        <v>6350</v>
      </c>
      <c r="E861" s="9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8278</v>
      </c>
      <c r="O861" s="7">
        <f t="shared" si="78"/>
        <v>102.45669291338582</v>
      </c>
      <c r="P861" s="5">
        <f t="shared" si="79"/>
        <v>35.551912568306008</v>
      </c>
      <c r="Q861" t="str">
        <f t="shared" si="80"/>
        <v>music</v>
      </c>
      <c r="R861" t="str">
        <f t="shared" si="81"/>
        <v>indie rock</v>
      </c>
      <c r="S861" s="13">
        <f t="shared" si="82"/>
        <v>41680.583402777782</v>
      </c>
      <c r="T861" s="13">
        <f t="shared" si="83"/>
        <v>41702.875</v>
      </c>
    </row>
    <row r="862" spans="1:20" ht="48" x14ac:dyDescent="0.2">
      <c r="A862">
        <v>1898</v>
      </c>
      <c r="B862" s="3" t="s">
        <v>1899</v>
      </c>
      <c r="C862" s="3" t="s">
        <v>6008</v>
      </c>
      <c r="D862" s="9">
        <v>1000</v>
      </c>
      <c r="E862" s="9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8278</v>
      </c>
      <c r="O862" s="7">
        <f t="shared" si="78"/>
        <v>144.5</v>
      </c>
      <c r="P862" s="5">
        <f t="shared" si="79"/>
        <v>68.80952380952381</v>
      </c>
      <c r="Q862" t="str">
        <f t="shared" si="80"/>
        <v>music</v>
      </c>
      <c r="R862" t="str">
        <f t="shared" si="81"/>
        <v>indie rock</v>
      </c>
      <c r="S862" s="13">
        <f t="shared" si="82"/>
        <v>42366.192974537036</v>
      </c>
      <c r="T862" s="13">
        <f t="shared" si="83"/>
        <v>42401.75</v>
      </c>
    </row>
    <row r="863" spans="1:20" ht="48" x14ac:dyDescent="0.2">
      <c r="A863">
        <v>1899</v>
      </c>
      <c r="B863" s="3" t="s">
        <v>1900</v>
      </c>
      <c r="C863" s="3" t="s">
        <v>6009</v>
      </c>
      <c r="D863" s="9">
        <v>900</v>
      </c>
      <c r="E863" s="9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8278</v>
      </c>
      <c r="O863" s="7">
        <f t="shared" si="78"/>
        <v>133.33333333333331</v>
      </c>
      <c r="P863" s="5">
        <f t="shared" si="79"/>
        <v>28.571428571428573</v>
      </c>
      <c r="Q863" t="str">
        <f t="shared" si="80"/>
        <v>music</v>
      </c>
      <c r="R863" t="str">
        <f t="shared" si="81"/>
        <v>indie rock</v>
      </c>
      <c r="S863" s="13">
        <f t="shared" si="82"/>
        <v>42058.941736111112</v>
      </c>
      <c r="T863" s="13">
        <f t="shared" si="83"/>
        <v>42088.90006944444</v>
      </c>
    </row>
    <row r="864" spans="1:20" ht="48" x14ac:dyDescent="0.2">
      <c r="A864">
        <v>1900</v>
      </c>
      <c r="B864" s="3" t="s">
        <v>1901</v>
      </c>
      <c r="C864" s="3" t="s">
        <v>6010</v>
      </c>
      <c r="D864" s="9">
        <v>2500</v>
      </c>
      <c r="E864" s="9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8278</v>
      </c>
      <c r="O864" s="7">
        <f t="shared" si="78"/>
        <v>109.3644</v>
      </c>
      <c r="P864" s="5">
        <f t="shared" si="79"/>
        <v>50.631666666666668</v>
      </c>
      <c r="Q864" t="str">
        <f t="shared" si="80"/>
        <v>music</v>
      </c>
      <c r="R864" t="str">
        <f t="shared" si="81"/>
        <v>indie rock</v>
      </c>
      <c r="S864" s="13">
        <f t="shared" si="82"/>
        <v>41160.871886574074</v>
      </c>
      <c r="T864" s="13">
        <f t="shared" si="83"/>
        <v>41188.415972222225</v>
      </c>
    </row>
    <row r="865" spans="1:20" ht="32" x14ac:dyDescent="0.2">
      <c r="A865">
        <v>1921</v>
      </c>
      <c r="B865" s="3" t="s">
        <v>1922</v>
      </c>
      <c r="C865" s="3" t="s">
        <v>6031</v>
      </c>
      <c r="D865" s="9">
        <v>1500</v>
      </c>
      <c r="E865" s="9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8278</v>
      </c>
      <c r="O865" s="7">
        <f t="shared" si="78"/>
        <v>136.80000000000001</v>
      </c>
      <c r="P865" s="5">
        <f t="shared" si="79"/>
        <v>54</v>
      </c>
      <c r="Q865" t="str">
        <f t="shared" si="80"/>
        <v>music</v>
      </c>
      <c r="R865" t="str">
        <f t="shared" si="81"/>
        <v>indie rock</v>
      </c>
      <c r="S865" s="13">
        <f t="shared" si="82"/>
        <v>41074.221562500003</v>
      </c>
      <c r="T865" s="13">
        <f t="shared" si="83"/>
        <v>41104.221562500003</v>
      </c>
    </row>
    <row r="866" spans="1:20" ht="48" x14ac:dyDescent="0.2">
      <c r="A866">
        <v>1922</v>
      </c>
      <c r="B866" s="3" t="s">
        <v>1923</v>
      </c>
      <c r="C866" s="3" t="s">
        <v>6032</v>
      </c>
      <c r="D866" s="9">
        <v>2000</v>
      </c>
      <c r="E866" s="9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8278</v>
      </c>
      <c r="O866" s="7">
        <f t="shared" si="78"/>
        <v>115.55</v>
      </c>
      <c r="P866" s="5">
        <f t="shared" si="79"/>
        <v>36.109375</v>
      </c>
      <c r="Q866" t="str">
        <f t="shared" si="80"/>
        <v>music</v>
      </c>
      <c r="R866" t="str">
        <f t="shared" si="81"/>
        <v>indie rock</v>
      </c>
      <c r="S866" s="13">
        <f t="shared" si="82"/>
        <v>41590.255868055552</v>
      </c>
      <c r="T866" s="13">
        <f t="shared" si="83"/>
        <v>41620.255868055552</v>
      </c>
    </row>
    <row r="867" spans="1:20" ht="48" x14ac:dyDescent="0.2">
      <c r="A867">
        <v>1923</v>
      </c>
      <c r="B867" s="3" t="s">
        <v>1924</v>
      </c>
      <c r="C867" s="3" t="s">
        <v>6033</v>
      </c>
      <c r="D867" s="9">
        <v>125</v>
      </c>
      <c r="E867" s="9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8278</v>
      </c>
      <c r="O867" s="7">
        <f t="shared" si="78"/>
        <v>240.79999999999998</v>
      </c>
      <c r="P867" s="5">
        <f t="shared" si="79"/>
        <v>23.153846153846153</v>
      </c>
      <c r="Q867" t="str">
        <f t="shared" si="80"/>
        <v>music</v>
      </c>
      <c r="R867" t="str">
        <f t="shared" si="81"/>
        <v>indie rock</v>
      </c>
      <c r="S867" s="13">
        <f t="shared" si="82"/>
        <v>40772.848749999997</v>
      </c>
      <c r="T867" s="13">
        <f t="shared" si="83"/>
        <v>40813.207638888889</v>
      </c>
    </row>
    <row r="868" spans="1:20" ht="48" x14ac:dyDescent="0.2">
      <c r="A868">
        <v>1924</v>
      </c>
      <c r="B868" s="3" t="s">
        <v>1925</v>
      </c>
      <c r="C868" s="3" t="s">
        <v>6034</v>
      </c>
      <c r="D868" s="9">
        <v>3000</v>
      </c>
      <c r="E868" s="9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8278</v>
      </c>
      <c r="O868" s="7">
        <f t="shared" si="78"/>
        <v>114.39999999999999</v>
      </c>
      <c r="P868" s="5">
        <f t="shared" si="79"/>
        <v>104</v>
      </c>
      <c r="Q868" t="str">
        <f t="shared" si="80"/>
        <v>music</v>
      </c>
      <c r="R868" t="str">
        <f t="shared" si="81"/>
        <v>indie rock</v>
      </c>
      <c r="S868" s="13">
        <f t="shared" si="82"/>
        <v>41626.761053240742</v>
      </c>
      <c r="T868" s="13">
        <f t="shared" si="83"/>
        <v>41654.814583333333</v>
      </c>
    </row>
    <row r="869" spans="1:20" ht="32" x14ac:dyDescent="0.2">
      <c r="A869">
        <v>1925</v>
      </c>
      <c r="B869" s="3" t="s">
        <v>1926</v>
      </c>
      <c r="C869" s="3" t="s">
        <v>6035</v>
      </c>
      <c r="D869" s="9">
        <v>1500</v>
      </c>
      <c r="E869" s="9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8278</v>
      </c>
      <c r="O869" s="7">
        <f t="shared" si="78"/>
        <v>110.33333333333333</v>
      </c>
      <c r="P869" s="5">
        <f t="shared" si="79"/>
        <v>31.826923076923077</v>
      </c>
      <c r="Q869" t="str">
        <f t="shared" si="80"/>
        <v>music</v>
      </c>
      <c r="R869" t="str">
        <f t="shared" si="81"/>
        <v>indie rock</v>
      </c>
      <c r="S869" s="13">
        <f t="shared" si="82"/>
        <v>41535.90148148148</v>
      </c>
      <c r="T869" s="13">
        <f t="shared" si="83"/>
        <v>41558</v>
      </c>
    </row>
    <row r="870" spans="1:20" ht="64" x14ac:dyDescent="0.2">
      <c r="A870">
        <v>1926</v>
      </c>
      <c r="B870" s="3" t="s">
        <v>1927</v>
      </c>
      <c r="C870" s="3" t="s">
        <v>6036</v>
      </c>
      <c r="D870" s="9">
        <v>1500</v>
      </c>
      <c r="E870" s="9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8278</v>
      </c>
      <c r="O870" s="7">
        <f t="shared" si="78"/>
        <v>195.37933333333334</v>
      </c>
      <c r="P870" s="5">
        <f t="shared" si="79"/>
        <v>27.3896261682243</v>
      </c>
      <c r="Q870" t="str">
        <f t="shared" si="80"/>
        <v>music</v>
      </c>
      <c r="R870" t="str">
        <f t="shared" si="81"/>
        <v>indie rock</v>
      </c>
      <c r="S870" s="13">
        <f t="shared" si="82"/>
        <v>40456.954351851848</v>
      </c>
      <c r="T870" s="13">
        <f t="shared" si="83"/>
        <v>40484.018055555556</v>
      </c>
    </row>
    <row r="871" spans="1:20" ht="16" x14ac:dyDescent="0.2">
      <c r="A871">
        <v>1927</v>
      </c>
      <c r="B871" s="3" t="s">
        <v>1928</v>
      </c>
      <c r="C871" s="3" t="s">
        <v>6037</v>
      </c>
      <c r="D871" s="9">
        <v>600</v>
      </c>
      <c r="E871" s="9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8278</v>
      </c>
      <c r="O871" s="7">
        <f t="shared" si="78"/>
        <v>103.33333333333334</v>
      </c>
      <c r="P871" s="5">
        <f t="shared" si="79"/>
        <v>56.363636363636367</v>
      </c>
      <c r="Q871" t="str">
        <f t="shared" si="80"/>
        <v>music</v>
      </c>
      <c r="R871" t="str">
        <f t="shared" si="81"/>
        <v>indie rock</v>
      </c>
      <c r="S871" s="13">
        <f t="shared" si="82"/>
        <v>40960.861562500002</v>
      </c>
      <c r="T871" s="13">
        <f t="shared" si="83"/>
        <v>40976.207638888889</v>
      </c>
    </row>
    <row r="872" spans="1:20" ht="32" x14ac:dyDescent="0.2">
      <c r="A872">
        <v>1928</v>
      </c>
      <c r="B872" s="3" t="s">
        <v>1929</v>
      </c>
      <c r="C872" s="3" t="s">
        <v>6038</v>
      </c>
      <c r="D872" s="9">
        <v>2550</v>
      </c>
      <c r="E872" s="9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8278</v>
      </c>
      <c r="O872" s="7">
        <f t="shared" si="78"/>
        <v>103.1372549019608</v>
      </c>
      <c r="P872" s="5">
        <f t="shared" si="79"/>
        <v>77.352941176470594</v>
      </c>
      <c r="Q872" t="str">
        <f t="shared" si="80"/>
        <v>music</v>
      </c>
      <c r="R872" t="str">
        <f t="shared" si="81"/>
        <v>indie rock</v>
      </c>
      <c r="S872" s="13">
        <f t="shared" si="82"/>
        <v>41371.648078703707</v>
      </c>
      <c r="T872" s="13">
        <f t="shared" si="83"/>
        <v>41401.648078703707</v>
      </c>
    </row>
    <row r="873" spans="1:20" ht="48" x14ac:dyDescent="0.2">
      <c r="A873">
        <v>1929</v>
      </c>
      <c r="B873" s="3" t="s">
        <v>1930</v>
      </c>
      <c r="C873" s="3" t="s">
        <v>6039</v>
      </c>
      <c r="D873" s="9">
        <v>3200</v>
      </c>
      <c r="E873" s="9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8278</v>
      </c>
      <c r="O873" s="7">
        <f t="shared" si="78"/>
        <v>100.3125</v>
      </c>
      <c r="P873" s="5">
        <f t="shared" si="79"/>
        <v>42.8</v>
      </c>
      <c r="Q873" t="str">
        <f t="shared" si="80"/>
        <v>music</v>
      </c>
      <c r="R873" t="str">
        <f t="shared" si="81"/>
        <v>indie rock</v>
      </c>
      <c r="S873" s="13">
        <f t="shared" si="82"/>
        <v>40687.021597222221</v>
      </c>
      <c r="T873" s="13">
        <f t="shared" si="83"/>
        <v>40729.021597222221</v>
      </c>
    </row>
    <row r="874" spans="1:20" ht="32" x14ac:dyDescent="0.2">
      <c r="A874">
        <v>1930</v>
      </c>
      <c r="B874" s="3" t="s">
        <v>1931</v>
      </c>
      <c r="C874" s="3" t="s">
        <v>6040</v>
      </c>
      <c r="D874" s="9">
        <v>1000</v>
      </c>
      <c r="E874" s="9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8278</v>
      </c>
      <c r="O874" s="7">
        <f t="shared" si="78"/>
        <v>127</v>
      </c>
      <c r="P874" s="5">
        <f t="shared" si="79"/>
        <v>48.846153846153847</v>
      </c>
      <c r="Q874" t="str">
        <f t="shared" si="80"/>
        <v>music</v>
      </c>
      <c r="R874" t="str">
        <f t="shared" si="81"/>
        <v>indie rock</v>
      </c>
      <c r="S874" s="13">
        <f t="shared" si="82"/>
        <v>41402.558819444443</v>
      </c>
      <c r="T874" s="13">
        <f t="shared" si="83"/>
        <v>41462.558819444443</v>
      </c>
    </row>
    <row r="875" spans="1:20" ht="32" x14ac:dyDescent="0.2">
      <c r="A875">
        <v>1931</v>
      </c>
      <c r="B875" s="3" t="s">
        <v>1932</v>
      </c>
      <c r="C875" s="3" t="s">
        <v>6041</v>
      </c>
      <c r="D875" s="9">
        <v>2000</v>
      </c>
      <c r="E875" s="9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8278</v>
      </c>
      <c r="O875" s="7">
        <f t="shared" si="78"/>
        <v>120.601</v>
      </c>
      <c r="P875" s="5">
        <f t="shared" si="79"/>
        <v>48.240400000000001</v>
      </c>
      <c r="Q875" t="str">
        <f t="shared" si="80"/>
        <v>music</v>
      </c>
      <c r="R875" t="str">
        <f t="shared" si="81"/>
        <v>indie rock</v>
      </c>
      <c r="S875" s="13">
        <f t="shared" si="82"/>
        <v>41037.892465277779</v>
      </c>
      <c r="T875" s="13">
        <f t="shared" si="83"/>
        <v>41051.145833333336</v>
      </c>
    </row>
    <row r="876" spans="1:20" ht="48" x14ac:dyDescent="0.2">
      <c r="A876">
        <v>1932</v>
      </c>
      <c r="B876" s="3" t="s">
        <v>1933</v>
      </c>
      <c r="C876" s="3" t="s">
        <v>6042</v>
      </c>
      <c r="D876" s="9">
        <v>5250</v>
      </c>
      <c r="E876" s="9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8278</v>
      </c>
      <c r="O876" s="7">
        <f t="shared" si="78"/>
        <v>106.99047619047619</v>
      </c>
      <c r="P876" s="5">
        <f t="shared" si="79"/>
        <v>70.212500000000006</v>
      </c>
      <c r="Q876" t="str">
        <f t="shared" si="80"/>
        <v>music</v>
      </c>
      <c r="R876" t="str">
        <f t="shared" si="81"/>
        <v>indie rock</v>
      </c>
      <c r="S876" s="13">
        <f t="shared" si="82"/>
        <v>40911.809872685182</v>
      </c>
      <c r="T876" s="13">
        <f t="shared" si="83"/>
        <v>40932.809872685182</v>
      </c>
    </row>
    <row r="877" spans="1:20" ht="48" x14ac:dyDescent="0.2">
      <c r="A877">
        <v>1933</v>
      </c>
      <c r="B877" s="3" t="s">
        <v>1934</v>
      </c>
      <c r="C877" s="3" t="s">
        <v>6043</v>
      </c>
      <c r="D877" s="9">
        <v>6000</v>
      </c>
      <c r="E877" s="9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8278</v>
      </c>
      <c r="O877" s="7">
        <f t="shared" si="78"/>
        <v>172.43333333333334</v>
      </c>
      <c r="P877" s="5">
        <f t="shared" si="79"/>
        <v>94.054545454545448</v>
      </c>
      <c r="Q877" t="str">
        <f t="shared" si="80"/>
        <v>music</v>
      </c>
      <c r="R877" t="str">
        <f t="shared" si="81"/>
        <v>indie rock</v>
      </c>
      <c r="S877" s="13">
        <f t="shared" si="82"/>
        <v>41879.130868055552</v>
      </c>
      <c r="T877" s="13">
        <f t="shared" si="83"/>
        <v>41909.130868055552</v>
      </c>
    </row>
    <row r="878" spans="1:20" ht="48" x14ac:dyDescent="0.2">
      <c r="A878">
        <v>1934</v>
      </c>
      <c r="B878" s="3" t="s">
        <v>1935</v>
      </c>
      <c r="C878" s="3" t="s">
        <v>6044</v>
      </c>
      <c r="D878" s="9">
        <v>5000</v>
      </c>
      <c r="E878" s="9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8278</v>
      </c>
      <c r="O878" s="7">
        <f t="shared" si="78"/>
        <v>123.61999999999999</v>
      </c>
      <c r="P878" s="5">
        <f t="shared" si="79"/>
        <v>80.272727272727266</v>
      </c>
      <c r="Q878" t="str">
        <f t="shared" si="80"/>
        <v>music</v>
      </c>
      <c r="R878" t="str">
        <f t="shared" si="81"/>
        <v>indie rock</v>
      </c>
      <c r="S878" s="13">
        <f t="shared" si="82"/>
        <v>40865.867141203707</v>
      </c>
      <c r="T878" s="13">
        <f t="shared" si="83"/>
        <v>40902.208333333336</v>
      </c>
    </row>
    <row r="879" spans="1:20" ht="48" x14ac:dyDescent="0.2">
      <c r="A879">
        <v>1935</v>
      </c>
      <c r="B879" s="3" t="s">
        <v>1936</v>
      </c>
      <c r="C879" s="3" t="s">
        <v>6045</v>
      </c>
      <c r="D879" s="9">
        <v>2500</v>
      </c>
      <c r="E879" s="9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8278</v>
      </c>
      <c r="O879" s="7">
        <f t="shared" si="78"/>
        <v>108.4</v>
      </c>
      <c r="P879" s="5">
        <f t="shared" si="79"/>
        <v>54.2</v>
      </c>
      <c r="Q879" t="str">
        <f t="shared" si="80"/>
        <v>music</v>
      </c>
      <c r="R879" t="str">
        <f t="shared" si="81"/>
        <v>indie rock</v>
      </c>
      <c r="S879" s="13">
        <f t="shared" si="82"/>
        <v>41773.932534722226</v>
      </c>
      <c r="T879" s="13">
        <f t="shared" si="83"/>
        <v>41811.207638888889</v>
      </c>
    </row>
    <row r="880" spans="1:20" ht="48" x14ac:dyDescent="0.2">
      <c r="A880">
        <v>1936</v>
      </c>
      <c r="B880" s="3" t="s">
        <v>1937</v>
      </c>
      <c r="C880" s="3" t="s">
        <v>6046</v>
      </c>
      <c r="D880" s="9">
        <v>7500</v>
      </c>
      <c r="E880" s="9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8278</v>
      </c>
      <c r="O880" s="7">
        <f t="shared" si="78"/>
        <v>116.52013333333333</v>
      </c>
      <c r="P880" s="5">
        <f t="shared" si="79"/>
        <v>60.26903448275862</v>
      </c>
      <c r="Q880" t="str">
        <f t="shared" si="80"/>
        <v>music</v>
      </c>
      <c r="R880" t="str">
        <f t="shared" si="81"/>
        <v>indie rock</v>
      </c>
      <c r="S880" s="13">
        <f t="shared" si="82"/>
        <v>40852.889699074076</v>
      </c>
      <c r="T880" s="13">
        <f t="shared" si="83"/>
        <v>40883.249305555553</v>
      </c>
    </row>
    <row r="881" spans="1:20" ht="48" x14ac:dyDescent="0.2">
      <c r="A881">
        <v>1937</v>
      </c>
      <c r="B881" s="3" t="s">
        <v>1938</v>
      </c>
      <c r="C881" s="3" t="s">
        <v>6047</v>
      </c>
      <c r="D881" s="9">
        <v>600</v>
      </c>
      <c r="E881" s="9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8278</v>
      </c>
      <c r="O881" s="7">
        <f t="shared" si="78"/>
        <v>187.245</v>
      </c>
      <c r="P881" s="5">
        <f t="shared" si="79"/>
        <v>38.740344827586206</v>
      </c>
      <c r="Q881" t="str">
        <f t="shared" si="80"/>
        <v>music</v>
      </c>
      <c r="R881" t="str">
        <f t="shared" si="81"/>
        <v>indie rock</v>
      </c>
      <c r="S881" s="13">
        <f t="shared" si="82"/>
        <v>41059.118993055556</v>
      </c>
      <c r="T881" s="13">
        <f t="shared" si="83"/>
        <v>41075.165972222225</v>
      </c>
    </row>
    <row r="882" spans="1:20" ht="48" x14ac:dyDescent="0.2">
      <c r="A882">
        <v>1938</v>
      </c>
      <c r="B882" s="3" t="s">
        <v>1939</v>
      </c>
      <c r="C882" s="3" t="s">
        <v>6048</v>
      </c>
      <c r="D882" s="9">
        <v>15000</v>
      </c>
      <c r="E882" s="9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8278</v>
      </c>
      <c r="O882" s="7">
        <f t="shared" si="78"/>
        <v>115.93333333333334</v>
      </c>
      <c r="P882" s="5">
        <f t="shared" si="79"/>
        <v>152.54385964912279</v>
      </c>
      <c r="Q882" t="str">
        <f t="shared" si="80"/>
        <v>music</v>
      </c>
      <c r="R882" t="str">
        <f t="shared" si="81"/>
        <v>indie rock</v>
      </c>
      <c r="S882" s="13">
        <f t="shared" si="82"/>
        <v>41426.259618055556</v>
      </c>
      <c r="T882" s="13">
        <f t="shared" si="83"/>
        <v>41457.208333333336</v>
      </c>
    </row>
    <row r="883" spans="1:20" ht="48" x14ac:dyDescent="0.2">
      <c r="A883">
        <v>1939</v>
      </c>
      <c r="B883" s="3" t="s">
        <v>1940</v>
      </c>
      <c r="C883" s="3" t="s">
        <v>6049</v>
      </c>
      <c r="D883" s="9">
        <v>10000</v>
      </c>
      <c r="E883" s="9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8278</v>
      </c>
      <c r="O883" s="7">
        <f t="shared" si="78"/>
        <v>110.7</v>
      </c>
      <c r="P883" s="5">
        <f t="shared" si="79"/>
        <v>115.3125</v>
      </c>
      <c r="Q883" t="str">
        <f t="shared" si="80"/>
        <v>music</v>
      </c>
      <c r="R883" t="str">
        <f t="shared" si="81"/>
        <v>indie rock</v>
      </c>
      <c r="S883" s="13">
        <f t="shared" si="82"/>
        <v>41313.985046296293</v>
      </c>
      <c r="T883" s="13">
        <f t="shared" si="83"/>
        <v>41343.943379629629</v>
      </c>
    </row>
    <row r="884" spans="1:20" ht="48" x14ac:dyDescent="0.2">
      <c r="A884">
        <v>1940</v>
      </c>
      <c r="B884" s="3" t="s">
        <v>1941</v>
      </c>
      <c r="C884" s="3" t="s">
        <v>6050</v>
      </c>
      <c r="D884" s="9">
        <v>650</v>
      </c>
      <c r="E884" s="9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8278</v>
      </c>
      <c r="O884" s="7">
        <f t="shared" si="78"/>
        <v>170.92307692307693</v>
      </c>
      <c r="P884" s="5">
        <f t="shared" si="79"/>
        <v>35.838709677419352</v>
      </c>
      <c r="Q884" t="str">
        <f t="shared" si="80"/>
        <v>music</v>
      </c>
      <c r="R884" t="str">
        <f t="shared" si="81"/>
        <v>indie rock</v>
      </c>
      <c r="S884" s="13">
        <f t="shared" si="82"/>
        <v>40670.507326388892</v>
      </c>
      <c r="T884" s="13">
        <f t="shared" si="83"/>
        <v>40709.165972222225</v>
      </c>
    </row>
    <row r="885" spans="1:20" ht="48" x14ac:dyDescent="0.2">
      <c r="A885">
        <v>1941</v>
      </c>
      <c r="B885" s="3" t="s">
        <v>1942</v>
      </c>
      <c r="C885" s="3" t="s">
        <v>6051</v>
      </c>
      <c r="D885" s="9">
        <v>250000</v>
      </c>
      <c r="E885" s="9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8294</v>
      </c>
      <c r="O885" s="7">
        <f t="shared" si="78"/>
        <v>126.11835600000001</v>
      </c>
      <c r="P885" s="5">
        <f t="shared" si="79"/>
        <v>64.570118779438872</v>
      </c>
      <c r="Q885" t="str">
        <f t="shared" si="80"/>
        <v>technology</v>
      </c>
      <c r="R885" t="str">
        <f t="shared" si="81"/>
        <v>hardware</v>
      </c>
      <c r="S885" s="13">
        <f t="shared" si="82"/>
        <v>41744.290868055556</v>
      </c>
      <c r="T885" s="13">
        <f t="shared" si="83"/>
        <v>41774.290868055556</v>
      </c>
    </row>
    <row r="886" spans="1:20" ht="48" x14ac:dyDescent="0.2">
      <c r="A886">
        <v>1942</v>
      </c>
      <c r="B886" s="3" t="s">
        <v>1943</v>
      </c>
      <c r="C886" s="3" t="s">
        <v>6052</v>
      </c>
      <c r="D886" s="9">
        <v>6000</v>
      </c>
      <c r="E886" s="9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8294</v>
      </c>
      <c r="O886" s="7">
        <f t="shared" si="78"/>
        <v>138.44033333333334</v>
      </c>
      <c r="P886" s="5">
        <f t="shared" si="79"/>
        <v>87.436000000000007</v>
      </c>
      <c r="Q886" t="str">
        <f t="shared" si="80"/>
        <v>technology</v>
      </c>
      <c r="R886" t="str">
        <f t="shared" si="81"/>
        <v>hardware</v>
      </c>
      <c r="S886" s="13">
        <f t="shared" si="82"/>
        <v>40638.828009259261</v>
      </c>
      <c r="T886" s="13">
        <f t="shared" si="83"/>
        <v>40728.828009259261</v>
      </c>
    </row>
    <row r="887" spans="1:20" ht="48" x14ac:dyDescent="0.2">
      <c r="A887">
        <v>1943</v>
      </c>
      <c r="B887" s="3" t="s">
        <v>1944</v>
      </c>
      <c r="C887" s="3" t="s">
        <v>6053</v>
      </c>
      <c r="D887" s="9">
        <v>10000</v>
      </c>
      <c r="E887" s="9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8294</v>
      </c>
      <c r="O887" s="7">
        <f t="shared" si="78"/>
        <v>1705.2499999999998</v>
      </c>
      <c r="P887" s="5">
        <f t="shared" si="79"/>
        <v>68.815577078288939</v>
      </c>
      <c r="Q887" t="str">
        <f t="shared" si="80"/>
        <v>technology</v>
      </c>
      <c r="R887" t="str">
        <f t="shared" si="81"/>
        <v>hardware</v>
      </c>
      <c r="S887" s="13">
        <f t="shared" si="82"/>
        <v>42548.269861111112</v>
      </c>
      <c r="T887" s="13">
        <f t="shared" si="83"/>
        <v>42593.269861111112</v>
      </c>
    </row>
    <row r="888" spans="1:20" ht="48" x14ac:dyDescent="0.2">
      <c r="A888">
        <v>1944</v>
      </c>
      <c r="B888" s="3" t="s">
        <v>1945</v>
      </c>
      <c r="C888" s="3" t="s">
        <v>6054</v>
      </c>
      <c r="D888" s="9">
        <v>40000</v>
      </c>
      <c r="E888" s="9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8294</v>
      </c>
      <c r="O888" s="7">
        <f t="shared" si="78"/>
        <v>788.05550000000005</v>
      </c>
      <c r="P888" s="5">
        <f t="shared" si="79"/>
        <v>176.200223588597</v>
      </c>
      <c r="Q888" t="str">
        <f t="shared" si="80"/>
        <v>technology</v>
      </c>
      <c r="R888" t="str">
        <f t="shared" si="81"/>
        <v>hardware</v>
      </c>
      <c r="S888" s="13">
        <f t="shared" si="82"/>
        <v>41730.584374999999</v>
      </c>
      <c r="T888" s="13">
        <f t="shared" si="83"/>
        <v>41760.584374999999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 s="9">
        <v>100000</v>
      </c>
      <c r="E889" s="9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8294</v>
      </c>
      <c r="O889" s="7">
        <f t="shared" si="78"/>
        <v>348.01799999999997</v>
      </c>
      <c r="P889" s="5">
        <f t="shared" si="79"/>
        <v>511.79117647058825</v>
      </c>
      <c r="Q889" t="str">
        <f t="shared" si="80"/>
        <v>technology</v>
      </c>
      <c r="R889" t="str">
        <f t="shared" si="81"/>
        <v>hardware</v>
      </c>
      <c r="S889" s="13">
        <f t="shared" si="82"/>
        <v>42157.251828703709</v>
      </c>
      <c r="T889" s="13">
        <f t="shared" si="83"/>
        <v>42197.251828703709</v>
      </c>
    </row>
    <row r="890" spans="1:20" ht="48" x14ac:dyDescent="0.2">
      <c r="A890">
        <v>1946</v>
      </c>
      <c r="B890" s="3" t="s">
        <v>1947</v>
      </c>
      <c r="C890" s="3" t="s">
        <v>6056</v>
      </c>
      <c r="D890" s="9">
        <v>7500</v>
      </c>
      <c r="E890" s="9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8294</v>
      </c>
      <c r="O890" s="7">
        <f t="shared" si="78"/>
        <v>149.74666666666667</v>
      </c>
      <c r="P890" s="5">
        <f t="shared" si="79"/>
        <v>160.44285714285715</v>
      </c>
      <c r="Q890" t="str">
        <f t="shared" si="80"/>
        <v>technology</v>
      </c>
      <c r="R890" t="str">
        <f t="shared" si="81"/>
        <v>hardware</v>
      </c>
      <c r="S890" s="13">
        <f t="shared" si="82"/>
        <v>41689.150011574071</v>
      </c>
      <c r="T890" s="13">
        <f t="shared" si="83"/>
        <v>41749.108344907407</v>
      </c>
    </row>
    <row r="891" spans="1:20" ht="48" x14ac:dyDescent="0.2">
      <c r="A891">
        <v>1947</v>
      </c>
      <c r="B891" s="3" t="s">
        <v>1948</v>
      </c>
      <c r="C891" s="3" t="s">
        <v>6057</v>
      </c>
      <c r="D891" s="9">
        <v>800</v>
      </c>
      <c r="E891" s="9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8294</v>
      </c>
      <c r="O891" s="7">
        <f t="shared" si="78"/>
        <v>100.63375000000001</v>
      </c>
      <c r="P891" s="5">
        <f t="shared" si="79"/>
        <v>35.003043478260871</v>
      </c>
      <c r="Q891" t="str">
        <f t="shared" si="80"/>
        <v>technology</v>
      </c>
      <c r="R891" t="str">
        <f t="shared" si="81"/>
        <v>hardware</v>
      </c>
      <c r="S891" s="13">
        <f t="shared" si="82"/>
        <v>40102.918055555558</v>
      </c>
      <c r="T891" s="13">
        <f t="shared" si="83"/>
        <v>40140.249305555553</v>
      </c>
    </row>
    <row r="892" spans="1:20" ht="32" x14ac:dyDescent="0.2">
      <c r="A892">
        <v>1948</v>
      </c>
      <c r="B892" s="3" t="s">
        <v>1949</v>
      </c>
      <c r="C892" s="3" t="s">
        <v>6058</v>
      </c>
      <c r="D892" s="9">
        <v>100000</v>
      </c>
      <c r="E892" s="9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8294</v>
      </c>
      <c r="O892" s="7">
        <f t="shared" si="78"/>
        <v>800.21100000000001</v>
      </c>
      <c r="P892" s="5">
        <f t="shared" si="79"/>
        <v>188.50671378091872</v>
      </c>
      <c r="Q892" t="str">
        <f t="shared" si="80"/>
        <v>technology</v>
      </c>
      <c r="R892" t="str">
        <f t="shared" si="81"/>
        <v>hardware</v>
      </c>
      <c r="S892" s="13">
        <f t="shared" si="82"/>
        <v>42473.604270833333</v>
      </c>
      <c r="T892" s="13">
        <f t="shared" si="83"/>
        <v>42527.709722222222</v>
      </c>
    </row>
    <row r="893" spans="1:20" ht="48" x14ac:dyDescent="0.2">
      <c r="A893">
        <v>1949</v>
      </c>
      <c r="B893" s="3" t="s">
        <v>1950</v>
      </c>
      <c r="C893" s="3" t="s">
        <v>6059</v>
      </c>
      <c r="D893" s="9">
        <v>50000</v>
      </c>
      <c r="E893" s="9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8294</v>
      </c>
      <c r="O893" s="7">
        <f t="shared" si="78"/>
        <v>106.00260000000002</v>
      </c>
      <c r="P893" s="5">
        <f t="shared" si="79"/>
        <v>56.204984093319197</v>
      </c>
      <c r="Q893" t="str">
        <f t="shared" si="80"/>
        <v>technology</v>
      </c>
      <c r="R893" t="str">
        <f t="shared" si="81"/>
        <v>hardware</v>
      </c>
      <c r="S893" s="13">
        <f t="shared" si="82"/>
        <v>41800.423043981478</v>
      </c>
      <c r="T893" s="13">
        <f t="shared" si="83"/>
        <v>41830.423043981478</v>
      </c>
    </row>
    <row r="894" spans="1:20" ht="48" x14ac:dyDescent="0.2">
      <c r="A894">
        <v>1950</v>
      </c>
      <c r="B894" s="3" t="s">
        <v>1951</v>
      </c>
      <c r="C894" s="3" t="s">
        <v>6060</v>
      </c>
      <c r="D894" s="9">
        <v>48000</v>
      </c>
      <c r="E894" s="9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8294</v>
      </c>
      <c r="O894" s="7">
        <f t="shared" si="78"/>
        <v>200.51866666666669</v>
      </c>
      <c r="P894" s="5">
        <f t="shared" si="79"/>
        <v>51.3054157782516</v>
      </c>
      <c r="Q894" t="str">
        <f t="shared" si="80"/>
        <v>technology</v>
      </c>
      <c r="R894" t="str">
        <f t="shared" si="81"/>
        <v>hardware</v>
      </c>
      <c r="S894" s="13">
        <f t="shared" si="82"/>
        <v>40624.181400462963</v>
      </c>
      <c r="T894" s="13">
        <f t="shared" si="83"/>
        <v>40655.181400462963</v>
      </c>
    </row>
    <row r="895" spans="1:20" ht="48" x14ac:dyDescent="0.2">
      <c r="A895">
        <v>1951</v>
      </c>
      <c r="B895" s="3" t="s">
        <v>1952</v>
      </c>
      <c r="C895" s="3" t="s">
        <v>6061</v>
      </c>
      <c r="D895" s="9">
        <v>50000</v>
      </c>
      <c r="E895" s="9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8294</v>
      </c>
      <c r="O895" s="7">
        <f t="shared" si="78"/>
        <v>212.44399999999999</v>
      </c>
      <c r="P895" s="5">
        <f t="shared" si="79"/>
        <v>127.36450839328538</v>
      </c>
      <c r="Q895" t="str">
        <f t="shared" si="80"/>
        <v>technology</v>
      </c>
      <c r="R895" t="str">
        <f t="shared" si="81"/>
        <v>hardware</v>
      </c>
      <c r="S895" s="13">
        <f t="shared" si="82"/>
        <v>42651.420567129629</v>
      </c>
      <c r="T895" s="13">
        <f t="shared" si="83"/>
        <v>42681.462233796294</v>
      </c>
    </row>
    <row r="896" spans="1:20" ht="48" x14ac:dyDescent="0.2">
      <c r="A896">
        <v>1952</v>
      </c>
      <c r="B896" s="3" t="s">
        <v>1953</v>
      </c>
      <c r="C896" s="3" t="s">
        <v>6062</v>
      </c>
      <c r="D896" s="9">
        <v>35000</v>
      </c>
      <c r="E896" s="9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8294</v>
      </c>
      <c r="O896" s="7">
        <f t="shared" si="78"/>
        <v>198.47237142857145</v>
      </c>
      <c r="P896" s="5">
        <f t="shared" si="79"/>
        <v>101.85532258064516</v>
      </c>
      <c r="Q896" t="str">
        <f t="shared" si="80"/>
        <v>technology</v>
      </c>
      <c r="R896" t="str">
        <f t="shared" si="81"/>
        <v>hardware</v>
      </c>
      <c r="S896" s="13">
        <f t="shared" si="82"/>
        <v>41526.60665509259</v>
      </c>
      <c r="T896" s="13">
        <f t="shared" si="83"/>
        <v>41563.60665509259</v>
      </c>
    </row>
    <row r="897" spans="1:20" ht="48" x14ac:dyDescent="0.2">
      <c r="A897">
        <v>1953</v>
      </c>
      <c r="B897" s="3" t="s">
        <v>1954</v>
      </c>
      <c r="C897" s="3" t="s">
        <v>6063</v>
      </c>
      <c r="D897" s="9">
        <v>15000</v>
      </c>
      <c r="E897" s="9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8294</v>
      </c>
      <c r="O897" s="7">
        <f t="shared" si="78"/>
        <v>225.94666666666666</v>
      </c>
      <c r="P897" s="5">
        <f t="shared" si="79"/>
        <v>230.55782312925169</v>
      </c>
      <c r="Q897" t="str">
        <f t="shared" si="80"/>
        <v>technology</v>
      </c>
      <c r="R897" t="str">
        <f t="shared" si="81"/>
        <v>hardware</v>
      </c>
      <c r="S897" s="13">
        <f t="shared" si="82"/>
        <v>40941.199826388889</v>
      </c>
      <c r="T897" s="13">
        <f t="shared" si="83"/>
        <v>40970.125</v>
      </c>
    </row>
    <row r="898" spans="1:20" ht="32" x14ac:dyDescent="0.2">
      <c r="A898">
        <v>1954</v>
      </c>
      <c r="B898" s="3" t="s">
        <v>1955</v>
      </c>
      <c r="C898" s="3" t="s">
        <v>6064</v>
      </c>
      <c r="D898" s="9">
        <v>50000</v>
      </c>
      <c r="E898" s="9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8294</v>
      </c>
      <c r="O898" s="7">
        <f t="shared" ref="O898:O961" si="84">(E898/D898)*100</f>
        <v>698.94800000000009</v>
      </c>
      <c r="P898" s="5">
        <f t="shared" ref="P898:P961" si="85">IFERROR(E898/L898,0)</f>
        <v>842.10602409638557</v>
      </c>
      <c r="Q898" t="str">
        <f t="shared" ref="Q898:Q961" si="86">LEFT(N898,FIND("/",N898)-1)</f>
        <v>technology</v>
      </c>
      <c r="R898" t="str">
        <f t="shared" ref="R898:R961" si="87">RIGHT(N898,LEN(N898)-FIND("/",N898))</f>
        <v>hardware</v>
      </c>
      <c r="S898" s="13">
        <f t="shared" ref="S898:S961" si="88">(((J898/60)/60)/24)+DATE(1970,1,1)</f>
        <v>42394.580740740741</v>
      </c>
      <c r="T898" s="13">
        <f t="shared" ref="T898:T961" si="89">(((I898/60)/60)/24)+DATE(1970,1,1)</f>
        <v>42441.208333333328</v>
      </c>
    </row>
    <row r="899" spans="1:20" ht="48" x14ac:dyDescent="0.2">
      <c r="A899">
        <v>1955</v>
      </c>
      <c r="B899" s="3" t="s">
        <v>1956</v>
      </c>
      <c r="C899" s="3" t="s">
        <v>6065</v>
      </c>
      <c r="D899" s="9">
        <v>42000</v>
      </c>
      <c r="E899" s="9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8294</v>
      </c>
      <c r="O899" s="7">
        <f t="shared" si="84"/>
        <v>398.59528571428569</v>
      </c>
      <c r="P899" s="5">
        <f t="shared" si="85"/>
        <v>577.27593103448271</v>
      </c>
      <c r="Q899" t="str">
        <f t="shared" si="86"/>
        <v>technology</v>
      </c>
      <c r="R899" t="str">
        <f t="shared" si="87"/>
        <v>hardware</v>
      </c>
      <c r="S899" s="13">
        <f t="shared" si="88"/>
        <v>41020.271770833337</v>
      </c>
      <c r="T899" s="13">
        <f t="shared" si="89"/>
        <v>41052.791666666664</v>
      </c>
    </row>
    <row r="900" spans="1:20" ht="48" x14ac:dyDescent="0.2">
      <c r="A900">
        <v>1956</v>
      </c>
      <c r="B900" s="3" t="s">
        <v>1957</v>
      </c>
      <c r="C900" s="3" t="s">
        <v>6066</v>
      </c>
      <c r="D900" s="9">
        <v>60000</v>
      </c>
      <c r="E900" s="9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8294</v>
      </c>
      <c r="O900" s="7">
        <f t="shared" si="84"/>
        <v>294.0333333333333</v>
      </c>
      <c r="P900" s="5">
        <f t="shared" si="85"/>
        <v>483.34246575342468</v>
      </c>
      <c r="Q900" t="str">
        <f t="shared" si="86"/>
        <v>technology</v>
      </c>
      <c r="R900" t="str">
        <f t="shared" si="87"/>
        <v>hardware</v>
      </c>
      <c r="S900" s="13">
        <f t="shared" si="88"/>
        <v>42067.923668981486</v>
      </c>
      <c r="T900" s="13">
        <f t="shared" si="89"/>
        <v>42112.882002314815</v>
      </c>
    </row>
    <row r="901" spans="1:20" ht="32" x14ac:dyDescent="0.2">
      <c r="A901">
        <v>1957</v>
      </c>
      <c r="B901" s="3" t="s">
        <v>1958</v>
      </c>
      <c r="C901" s="3" t="s">
        <v>6067</v>
      </c>
      <c r="D901" s="9">
        <v>30000</v>
      </c>
      <c r="E901" s="9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8294</v>
      </c>
      <c r="O901" s="7">
        <f t="shared" si="84"/>
        <v>167.50470000000001</v>
      </c>
      <c r="P901" s="5">
        <f t="shared" si="85"/>
        <v>76.138500000000008</v>
      </c>
      <c r="Q901" t="str">
        <f t="shared" si="86"/>
        <v>technology</v>
      </c>
      <c r="R901" t="str">
        <f t="shared" si="87"/>
        <v>hardware</v>
      </c>
      <c r="S901" s="13">
        <f t="shared" si="88"/>
        <v>41179.098530092589</v>
      </c>
      <c r="T901" s="13">
        <f t="shared" si="89"/>
        <v>41209.098530092589</v>
      </c>
    </row>
    <row r="902" spans="1:20" ht="48" x14ac:dyDescent="0.2">
      <c r="A902">
        <v>1958</v>
      </c>
      <c r="B902" s="3" t="s">
        <v>1959</v>
      </c>
      <c r="C902" s="3" t="s">
        <v>6068</v>
      </c>
      <c r="D902" s="9">
        <v>7000</v>
      </c>
      <c r="E902" s="9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8294</v>
      </c>
      <c r="O902" s="7">
        <f t="shared" si="84"/>
        <v>1435.5717142857143</v>
      </c>
      <c r="P902" s="5">
        <f t="shared" si="85"/>
        <v>74.107684365781708</v>
      </c>
      <c r="Q902" t="str">
        <f t="shared" si="86"/>
        <v>technology</v>
      </c>
      <c r="R902" t="str">
        <f t="shared" si="87"/>
        <v>hardware</v>
      </c>
      <c r="S902" s="13">
        <f t="shared" si="88"/>
        <v>41326.987974537034</v>
      </c>
      <c r="T902" s="13">
        <f t="shared" si="89"/>
        <v>41356.94630787037</v>
      </c>
    </row>
    <row r="903" spans="1:20" ht="48" x14ac:dyDescent="0.2">
      <c r="A903">
        <v>1959</v>
      </c>
      <c r="B903" s="3" t="s">
        <v>1960</v>
      </c>
      <c r="C903" s="3" t="s">
        <v>6069</v>
      </c>
      <c r="D903" s="9">
        <v>10000</v>
      </c>
      <c r="E903" s="9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8294</v>
      </c>
      <c r="O903" s="7">
        <f t="shared" si="84"/>
        <v>156.73439999999999</v>
      </c>
      <c r="P903" s="5">
        <f t="shared" si="85"/>
        <v>36.965660377358489</v>
      </c>
      <c r="Q903" t="str">
        <f t="shared" si="86"/>
        <v>technology</v>
      </c>
      <c r="R903" t="str">
        <f t="shared" si="87"/>
        <v>hardware</v>
      </c>
      <c r="S903" s="13">
        <f t="shared" si="88"/>
        <v>41871.845601851855</v>
      </c>
      <c r="T903" s="13">
        <f t="shared" si="89"/>
        <v>41913</v>
      </c>
    </row>
    <row r="904" spans="1:20" ht="48" x14ac:dyDescent="0.2">
      <c r="A904">
        <v>1960</v>
      </c>
      <c r="B904" s="3" t="s">
        <v>1961</v>
      </c>
      <c r="C904" s="3" t="s">
        <v>6070</v>
      </c>
      <c r="D904" s="9">
        <v>70000</v>
      </c>
      <c r="E904" s="9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8294</v>
      </c>
      <c r="O904" s="7">
        <f t="shared" si="84"/>
        <v>117.90285714285716</v>
      </c>
      <c r="P904" s="5">
        <f t="shared" si="85"/>
        <v>2500.969696969697</v>
      </c>
      <c r="Q904" t="str">
        <f t="shared" si="86"/>
        <v>technology</v>
      </c>
      <c r="R904" t="str">
        <f t="shared" si="87"/>
        <v>hardware</v>
      </c>
      <c r="S904" s="13">
        <f t="shared" si="88"/>
        <v>41964.362743055557</v>
      </c>
      <c r="T904" s="13">
        <f t="shared" si="89"/>
        <v>41994.362743055557</v>
      </c>
    </row>
    <row r="905" spans="1:20" ht="48" x14ac:dyDescent="0.2">
      <c r="A905">
        <v>1961</v>
      </c>
      <c r="B905" s="3" t="s">
        <v>1962</v>
      </c>
      <c r="C905" s="3" t="s">
        <v>6071</v>
      </c>
      <c r="D905" s="9">
        <v>10000</v>
      </c>
      <c r="E905" s="9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8294</v>
      </c>
      <c r="O905" s="7">
        <f t="shared" si="84"/>
        <v>1105.3811999999998</v>
      </c>
      <c r="P905" s="5">
        <f t="shared" si="85"/>
        <v>67.690214329454989</v>
      </c>
      <c r="Q905" t="str">
        <f t="shared" si="86"/>
        <v>technology</v>
      </c>
      <c r="R905" t="str">
        <f t="shared" si="87"/>
        <v>hardware</v>
      </c>
      <c r="S905" s="13">
        <f t="shared" si="88"/>
        <v>41148.194641203707</v>
      </c>
      <c r="T905" s="13">
        <f t="shared" si="89"/>
        <v>41188.165972222225</v>
      </c>
    </row>
    <row r="906" spans="1:20" ht="48" x14ac:dyDescent="0.2">
      <c r="A906">
        <v>1962</v>
      </c>
      <c r="B906" s="3" t="s">
        <v>1963</v>
      </c>
      <c r="C906" s="3" t="s">
        <v>6072</v>
      </c>
      <c r="D906" s="9">
        <v>10000</v>
      </c>
      <c r="E906" s="9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8294</v>
      </c>
      <c r="O906" s="7">
        <f t="shared" si="84"/>
        <v>192.92499999999998</v>
      </c>
      <c r="P906" s="5">
        <f t="shared" si="85"/>
        <v>63.04738562091503</v>
      </c>
      <c r="Q906" t="str">
        <f t="shared" si="86"/>
        <v>technology</v>
      </c>
      <c r="R906" t="str">
        <f t="shared" si="87"/>
        <v>hardware</v>
      </c>
      <c r="S906" s="13">
        <f t="shared" si="88"/>
        <v>41742.780509259261</v>
      </c>
      <c r="T906" s="13">
        <f t="shared" si="89"/>
        <v>41772.780509259261</v>
      </c>
    </row>
    <row r="907" spans="1:20" ht="48" x14ac:dyDescent="0.2">
      <c r="A907">
        <v>1963</v>
      </c>
      <c r="B907" s="3" t="s">
        <v>1964</v>
      </c>
      <c r="C907" s="3" t="s">
        <v>6073</v>
      </c>
      <c r="D907" s="9">
        <v>19000</v>
      </c>
      <c r="E907" s="9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8294</v>
      </c>
      <c r="O907" s="7">
        <f t="shared" si="84"/>
        <v>126.8842105263158</v>
      </c>
      <c r="P907" s="5">
        <f t="shared" si="85"/>
        <v>117.6</v>
      </c>
      <c r="Q907" t="str">
        <f t="shared" si="86"/>
        <v>technology</v>
      </c>
      <c r="R907" t="str">
        <f t="shared" si="87"/>
        <v>hardware</v>
      </c>
      <c r="S907" s="13">
        <f t="shared" si="88"/>
        <v>41863.429791666669</v>
      </c>
      <c r="T907" s="13">
        <f t="shared" si="89"/>
        <v>41898.429791666669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 s="9">
        <v>89200</v>
      </c>
      <c r="E908" s="9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8294</v>
      </c>
      <c r="O908" s="7">
        <f t="shared" si="84"/>
        <v>259.57748878923763</v>
      </c>
      <c r="P908" s="5">
        <f t="shared" si="85"/>
        <v>180.75185011709601</v>
      </c>
      <c r="Q908" t="str">
        <f t="shared" si="86"/>
        <v>technology</v>
      </c>
      <c r="R908" t="str">
        <f t="shared" si="87"/>
        <v>hardware</v>
      </c>
      <c r="S908" s="13">
        <f t="shared" si="88"/>
        <v>42452.272824074069</v>
      </c>
      <c r="T908" s="13">
        <f t="shared" si="89"/>
        <v>42482.272824074069</v>
      </c>
    </row>
    <row r="909" spans="1:20" ht="48" x14ac:dyDescent="0.2">
      <c r="A909">
        <v>1965</v>
      </c>
      <c r="B909" s="3" t="s">
        <v>1966</v>
      </c>
      <c r="C909" s="3" t="s">
        <v>6075</v>
      </c>
      <c r="D909" s="9">
        <v>5000</v>
      </c>
      <c r="E909" s="9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8294</v>
      </c>
      <c r="O909" s="7">
        <f t="shared" si="84"/>
        <v>262.27999999999997</v>
      </c>
      <c r="P909" s="5">
        <f t="shared" si="85"/>
        <v>127.32038834951456</v>
      </c>
      <c r="Q909" t="str">
        <f t="shared" si="86"/>
        <v>technology</v>
      </c>
      <c r="R909" t="str">
        <f t="shared" si="87"/>
        <v>hardware</v>
      </c>
      <c r="S909" s="13">
        <f t="shared" si="88"/>
        <v>40898.089236111111</v>
      </c>
      <c r="T909" s="13">
        <f t="shared" si="89"/>
        <v>40920.041666666664</v>
      </c>
    </row>
    <row r="910" spans="1:20" ht="48" x14ac:dyDescent="0.2">
      <c r="A910">
        <v>1966</v>
      </c>
      <c r="B910" s="3" t="s">
        <v>1967</v>
      </c>
      <c r="C910" s="3" t="s">
        <v>6076</v>
      </c>
      <c r="D910" s="9">
        <v>100000</v>
      </c>
      <c r="E910" s="9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8294</v>
      </c>
      <c r="O910" s="7">
        <f t="shared" si="84"/>
        <v>206.74309000000002</v>
      </c>
      <c r="P910" s="5">
        <f t="shared" si="85"/>
        <v>136.6444745538665</v>
      </c>
      <c r="Q910" t="str">
        <f t="shared" si="86"/>
        <v>technology</v>
      </c>
      <c r="R910" t="str">
        <f t="shared" si="87"/>
        <v>hardware</v>
      </c>
      <c r="S910" s="13">
        <f t="shared" si="88"/>
        <v>41835.540486111109</v>
      </c>
      <c r="T910" s="13">
        <f t="shared" si="89"/>
        <v>41865.540486111109</v>
      </c>
    </row>
    <row r="911" spans="1:20" ht="48" x14ac:dyDescent="0.2">
      <c r="A911">
        <v>1967</v>
      </c>
      <c r="B911" s="3" t="s">
        <v>1968</v>
      </c>
      <c r="C911" s="3" t="s">
        <v>6077</v>
      </c>
      <c r="D911" s="9">
        <v>20000</v>
      </c>
      <c r="E911" s="9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8294</v>
      </c>
      <c r="O911" s="7">
        <f t="shared" si="84"/>
        <v>370.13</v>
      </c>
      <c r="P911" s="5">
        <f t="shared" si="85"/>
        <v>182.78024691358024</v>
      </c>
      <c r="Q911" t="str">
        <f t="shared" si="86"/>
        <v>technology</v>
      </c>
      <c r="R911" t="str">
        <f t="shared" si="87"/>
        <v>hardware</v>
      </c>
      <c r="S911" s="13">
        <f t="shared" si="88"/>
        <v>41730.663530092592</v>
      </c>
      <c r="T911" s="13">
        <f t="shared" si="89"/>
        <v>41760.663530092592</v>
      </c>
    </row>
    <row r="912" spans="1:20" ht="32" x14ac:dyDescent="0.2">
      <c r="A912">
        <v>1968</v>
      </c>
      <c r="B912" s="3" t="s">
        <v>1969</v>
      </c>
      <c r="C912" s="3" t="s">
        <v>6078</v>
      </c>
      <c r="D912" s="9">
        <v>50000</v>
      </c>
      <c r="E912" s="9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8294</v>
      </c>
      <c r="O912" s="7">
        <f t="shared" si="84"/>
        <v>284.96600000000001</v>
      </c>
      <c r="P912" s="5">
        <f t="shared" si="85"/>
        <v>279.37843137254902</v>
      </c>
      <c r="Q912" t="str">
        <f t="shared" si="86"/>
        <v>technology</v>
      </c>
      <c r="R912" t="str">
        <f t="shared" si="87"/>
        <v>hardware</v>
      </c>
      <c r="S912" s="13">
        <f t="shared" si="88"/>
        <v>42676.586979166663</v>
      </c>
      <c r="T912" s="13">
        <f t="shared" si="89"/>
        <v>42707.628645833334</v>
      </c>
    </row>
    <row r="913" spans="1:20" ht="48" x14ac:dyDescent="0.2">
      <c r="A913">
        <v>1969</v>
      </c>
      <c r="B913" s="3" t="s">
        <v>1970</v>
      </c>
      <c r="C913" s="3" t="s">
        <v>6079</v>
      </c>
      <c r="D913" s="9">
        <v>20000</v>
      </c>
      <c r="E913" s="9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8294</v>
      </c>
      <c r="O913" s="7">
        <f t="shared" si="84"/>
        <v>579.08000000000004</v>
      </c>
      <c r="P913" s="5">
        <f t="shared" si="85"/>
        <v>61.375728669846318</v>
      </c>
      <c r="Q913" t="str">
        <f t="shared" si="86"/>
        <v>technology</v>
      </c>
      <c r="R913" t="str">
        <f t="shared" si="87"/>
        <v>hardware</v>
      </c>
      <c r="S913" s="13">
        <f t="shared" si="88"/>
        <v>42557.792453703703</v>
      </c>
      <c r="T913" s="13">
        <f t="shared" si="89"/>
        <v>42587.792453703703</v>
      </c>
    </row>
    <row r="914" spans="1:20" ht="48" x14ac:dyDescent="0.2">
      <c r="A914">
        <v>1970</v>
      </c>
      <c r="B914" s="3" t="s">
        <v>1971</v>
      </c>
      <c r="C914" s="3" t="s">
        <v>6080</v>
      </c>
      <c r="D914" s="9">
        <v>5000</v>
      </c>
      <c r="E914" s="9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8294</v>
      </c>
      <c r="O914" s="7">
        <f t="shared" si="84"/>
        <v>1131.8</v>
      </c>
      <c r="P914" s="5">
        <f t="shared" si="85"/>
        <v>80.727532097004286</v>
      </c>
      <c r="Q914" t="str">
        <f t="shared" si="86"/>
        <v>technology</v>
      </c>
      <c r="R914" t="str">
        <f t="shared" si="87"/>
        <v>hardware</v>
      </c>
      <c r="S914" s="13">
        <f t="shared" si="88"/>
        <v>41324.193298611113</v>
      </c>
      <c r="T914" s="13">
        <f t="shared" si="89"/>
        <v>41384.151631944449</v>
      </c>
    </row>
    <row r="915" spans="1:20" ht="48" x14ac:dyDescent="0.2">
      <c r="A915">
        <v>1971</v>
      </c>
      <c r="B915" s="3" t="s">
        <v>1972</v>
      </c>
      <c r="C915" s="3" t="s">
        <v>6081</v>
      </c>
      <c r="D915" s="9">
        <v>400000</v>
      </c>
      <c r="E915" s="9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8294</v>
      </c>
      <c r="O915" s="7">
        <f t="shared" si="84"/>
        <v>263.02771750000005</v>
      </c>
      <c r="P915" s="5">
        <f t="shared" si="85"/>
        <v>272.35590732591254</v>
      </c>
      <c r="Q915" t="str">
        <f t="shared" si="86"/>
        <v>technology</v>
      </c>
      <c r="R915" t="str">
        <f t="shared" si="87"/>
        <v>hardware</v>
      </c>
      <c r="S915" s="13">
        <f t="shared" si="88"/>
        <v>41561.500706018516</v>
      </c>
      <c r="T915" s="13">
        <f t="shared" si="89"/>
        <v>41593.166666666664</v>
      </c>
    </row>
    <row r="916" spans="1:20" ht="48" x14ac:dyDescent="0.2">
      <c r="A916">
        <v>1972</v>
      </c>
      <c r="B916" s="3" t="s">
        <v>1973</v>
      </c>
      <c r="C916" s="3" t="s">
        <v>6082</v>
      </c>
      <c r="D916" s="9">
        <v>2500</v>
      </c>
      <c r="E916" s="9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8294</v>
      </c>
      <c r="O916" s="7">
        <f t="shared" si="84"/>
        <v>674.48</v>
      </c>
      <c r="P916" s="5">
        <f t="shared" si="85"/>
        <v>70.848739495798313</v>
      </c>
      <c r="Q916" t="str">
        <f t="shared" si="86"/>
        <v>technology</v>
      </c>
      <c r="R916" t="str">
        <f t="shared" si="87"/>
        <v>hardware</v>
      </c>
      <c r="S916" s="13">
        <f t="shared" si="88"/>
        <v>41201.012083333335</v>
      </c>
      <c r="T916" s="13">
        <f t="shared" si="89"/>
        <v>41231.053749999999</v>
      </c>
    </row>
    <row r="917" spans="1:20" ht="48" x14ac:dyDescent="0.2">
      <c r="A917">
        <v>1973</v>
      </c>
      <c r="B917" s="3" t="s">
        <v>1974</v>
      </c>
      <c r="C917" s="3" t="s">
        <v>6083</v>
      </c>
      <c r="D917" s="9">
        <v>198000</v>
      </c>
      <c r="E917" s="9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8294</v>
      </c>
      <c r="O917" s="7">
        <f t="shared" si="84"/>
        <v>256.83081313131316</v>
      </c>
      <c r="P917" s="5">
        <f t="shared" si="85"/>
        <v>247.94003412969283</v>
      </c>
      <c r="Q917" t="str">
        <f t="shared" si="86"/>
        <v>technology</v>
      </c>
      <c r="R917" t="str">
        <f t="shared" si="87"/>
        <v>hardware</v>
      </c>
      <c r="S917" s="13">
        <f t="shared" si="88"/>
        <v>42549.722962962958</v>
      </c>
      <c r="T917" s="13">
        <f t="shared" si="89"/>
        <v>42588.291666666672</v>
      </c>
    </row>
    <row r="918" spans="1:20" ht="48" x14ac:dyDescent="0.2">
      <c r="A918">
        <v>1974</v>
      </c>
      <c r="B918" s="3" t="s">
        <v>1975</v>
      </c>
      <c r="C918" s="3" t="s">
        <v>6084</v>
      </c>
      <c r="D918" s="9">
        <v>20000</v>
      </c>
      <c r="E918" s="9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8294</v>
      </c>
      <c r="O918" s="7">
        <f t="shared" si="84"/>
        <v>375.49599999999998</v>
      </c>
      <c r="P918" s="5">
        <f t="shared" si="85"/>
        <v>186.81393034825871</v>
      </c>
      <c r="Q918" t="str">
        <f t="shared" si="86"/>
        <v>technology</v>
      </c>
      <c r="R918" t="str">
        <f t="shared" si="87"/>
        <v>hardware</v>
      </c>
      <c r="S918" s="13">
        <f t="shared" si="88"/>
        <v>41445.334131944444</v>
      </c>
      <c r="T918" s="13">
        <f t="shared" si="89"/>
        <v>41505.334131944444</v>
      </c>
    </row>
    <row r="919" spans="1:20" ht="32" x14ac:dyDescent="0.2">
      <c r="A919">
        <v>1975</v>
      </c>
      <c r="B919" s="3" t="s">
        <v>1976</v>
      </c>
      <c r="C919" s="3" t="s">
        <v>6085</v>
      </c>
      <c r="D919" s="9">
        <v>16000</v>
      </c>
      <c r="E919" s="9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8294</v>
      </c>
      <c r="O919" s="7">
        <f t="shared" si="84"/>
        <v>208.70837499999996</v>
      </c>
      <c r="P919" s="5">
        <f t="shared" si="85"/>
        <v>131.98948616600788</v>
      </c>
      <c r="Q919" t="str">
        <f t="shared" si="86"/>
        <v>technology</v>
      </c>
      <c r="R919" t="str">
        <f t="shared" si="87"/>
        <v>hardware</v>
      </c>
      <c r="S919" s="13">
        <f t="shared" si="88"/>
        <v>41313.755219907405</v>
      </c>
      <c r="T919" s="13">
        <f t="shared" si="89"/>
        <v>41343.755219907405</v>
      </c>
    </row>
    <row r="920" spans="1:20" ht="32" x14ac:dyDescent="0.2">
      <c r="A920">
        <v>1976</v>
      </c>
      <c r="B920" s="3" t="s">
        <v>1977</v>
      </c>
      <c r="C920" s="3" t="s">
        <v>6086</v>
      </c>
      <c r="D920" s="9">
        <v>4000</v>
      </c>
      <c r="E920" s="9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8294</v>
      </c>
      <c r="O920" s="7">
        <f t="shared" si="84"/>
        <v>346.6</v>
      </c>
      <c r="P920" s="5">
        <f t="shared" si="85"/>
        <v>29.310782241014799</v>
      </c>
      <c r="Q920" t="str">
        <f t="shared" si="86"/>
        <v>technology</v>
      </c>
      <c r="R920" t="str">
        <f t="shared" si="87"/>
        <v>hardware</v>
      </c>
      <c r="S920" s="13">
        <f t="shared" si="88"/>
        <v>41438.899594907409</v>
      </c>
      <c r="T920" s="13">
        <f t="shared" si="89"/>
        <v>41468.899594907409</v>
      </c>
    </row>
    <row r="921" spans="1:20" ht="48" x14ac:dyDescent="0.2">
      <c r="A921">
        <v>1977</v>
      </c>
      <c r="B921" s="3" t="s">
        <v>1978</v>
      </c>
      <c r="C921" s="3" t="s">
        <v>6087</v>
      </c>
      <c r="D921" s="9">
        <v>50000</v>
      </c>
      <c r="E921" s="9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8294</v>
      </c>
      <c r="O921" s="7">
        <f t="shared" si="84"/>
        <v>402.33</v>
      </c>
      <c r="P921" s="5">
        <f t="shared" si="85"/>
        <v>245.02436053593178</v>
      </c>
      <c r="Q921" t="str">
        <f t="shared" si="86"/>
        <v>technology</v>
      </c>
      <c r="R921" t="str">
        <f t="shared" si="87"/>
        <v>hardware</v>
      </c>
      <c r="S921" s="13">
        <f t="shared" si="88"/>
        <v>42311.216898148152</v>
      </c>
      <c r="T921" s="13">
        <f t="shared" si="89"/>
        <v>42357.332638888889</v>
      </c>
    </row>
    <row r="922" spans="1:20" ht="48" x14ac:dyDescent="0.2">
      <c r="A922">
        <v>1978</v>
      </c>
      <c r="B922" s="3" t="s">
        <v>1979</v>
      </c>
      <c r="C922" s="3" t="s">
        <v>6088</v>
      </c>
      <c r="D922" s="9">
        <v>50000</v>
      </c>
      <c r="E922" s="9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8294</v>
      </c>
      <c r="O922" s="7">
        <f t="shared" si="84"/>
        <v>1026.8451399999999</v>
      </c>
      <c r="P922" s="5">
        <f t="shared" si="85"/>
        <v>1323.2540463917526</v>
      </c>
      <c r="Q922" t="str">
        <f t="shared" si="86"/>
        <v>technology</v>
      </c>
      <c r="R922" t="str">
        <f t="shared" si="87"/>
        <v>hardware</v>
      </c>
      <c r="S922" s="13">
        <f t="shared" si="88"/>
        <v>41039.225601851853</v>
      </c>
      <c r="T922" s="13">
        <f t="shared" si="89"/>
        <v>41072.291666666664</v>
      </c>
    </row>
    <row r="923" spans="1:20" ht="32" x14ac:dyDescent="0.2">
      <c r="A923">
        <v>1979</v>
      </c>
      <c r="B923" s="3" t="s">
        <v>1980</v>
      </c>
      <c r="C923" s="3" t="s">
        <v>6089</v>
      </c>
      <c r="D923" s="9">
        <v>200000</v>
      </c>
      <c r="E923" s="9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8294</v>
      </c>
      <c r="O923" s="7">
        <f t="shared" si="84"/>
        <v>114.901155</v>
      </c>
      <c r="P923" s="5">
        <f t="shared" si="85"/>
        <v>282.65966789667897</v>
      </c>
      <c r="Q923" t="str">
        <f t="shared" si="86"/>
        <v>technology</v>
      </c>
      <c r="R923" t="str">
        <f t="shared" si="87"/>
        <v>hardware</v>
      </c>
      <c r="S923" s="13">
        <f t="shared" si="88"/>
        <v>42290.460023148145</v>
      </c>
      <c r="T923" s="13">
        <f t="shared" si="89"/>
        <v>42327.207638888889</v>
      </c>
    </row>
    <row r="924" spans="1:20" ht="32" x14ac:dyDescent="0.2">
      <c r="A924">
        <v>1980</v>
      </c>
      <c r="B924" s="3" t="s">
        <v>1981</v>
      </c>
      <c r="C924" s="3" t="s">
        <v>6090</v>
      </c>
      <c r="D924" s="9">
        <v>50000</v>
      </c>
      <c r="E924" s="9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8294</v>
      </c>
      <c r="O924" s="7">
        <f t="shared" si="84"/>
        <v>354.82402000000002</v>
      </c>
      <c r="P924" s="5">
        <f t="shared" si="85"/>
        <v>91.214401028277635</v>
      </c>
      <c r="Q924" t="str">
        <f t="shared" si="86"/>
        <v>technology</v>
      </c>
      <c r="R924" t="str">
        <f t="shared" si="87"/>
        <v>hardware</v>
      </c>
      <c r="S924" s="13">
        <f t="shared" si="88"/>
        <v>42423.542384259257</v>
      </c>
      <c r="T924" s="13">
        <f t="shared" si="89"/>
        <v>42463.500717592593</v>
      </c>
    </row>
    <row r="925" spans="1:20" ht="32" x14ac:dyDescent="0.2">
      <c r="A925">
        <v>2001</v>
      </c>
      <c r="B925" s="3" t="s">
        <v>2002</v>
      </c>
      <c r="C925" s="3" t="s">
        <v>6111</v>
      </c>
      <c r="D925" s="9">
        <v>55000</v>
      </c>
      <c r="E925" s="9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8294</v>
      </c>
      <c r="O925" s="7">
        <f t="shared" si="84"/>
        <v>382.12909090909091</v>
      </c>
      <c r="P925" s="5">
        <f t="shared" si="85"/>
        <v>128.38790470372632</v>
      </c>
      <c r="Q925" t="str">
        <f t="shared" si="86"/>
        <v>technology</v>
      </c>
      <c r="R925" t="str">
        <f t="shared" si="87"/>
        <v>hardware</v>
      </c>
      <c r="S925" s="13">
        <f t="shared" si="88"/>
        <v>42136.209675925929</v>
      </c>
      <c r="T925" s="13">
        <f t="shared" si="89"/>
        <v>42167.833333333328</v>
      </c>
    </row>
    <row r="926" spans="1:20" ht="48" x14ac:dyDescent="0.2">
      <c r="A926">
        <v>2002</v>
      </c>
      <c r="B926" s="3" t="s">
        <v>2003</v>
      </c>
      <c r="C926" s="3" t="s">
        <v>6112</v>
      </c>
      <c r="D926" s="9">
        <v>50000</v>
      </c>
      <c r="E926" s="9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8294</v>
      </c>
      <c r="O926" s="7">
        <f t="shared" si="84"/>
        <v>216.79422000000002</v>
      </c>
      <c r="P926" s="5">
        <f t="shared" si="85"/>
        <v>78.834261818181815</v>
      </c>
      <c r="Q926" t="str">
        <f t="shared" si="86"/>
        <v>technology</v>
      </c>
      <c r="R926" t="str">
        <f t="shared" si="87"/>
        <v>hardware</v>
      </c>
      <c r="S926" s="13">
        <f t="shared" si="88"/>
        <v>42728.71230324074</v>
      </c>
      <c r="T926" s="13">
        <f t="shared" si="89"/>
        <v>42758.71230324074</v>
      </c>
    </row>
    <row r="927" spans="1:20" ht="64" x14ac:dyDescent="0.2">
      <c r="A927">
        <v>2003</v>
      </c>
      <c r="B927" s="3" t="s">
        <v>2004</v>
      </c>
      <c r="C927" s="3" t="s">
        <v>6113</v>
      </c>
      <c r="D927" s="9">
        <v>500</v>
      </c>
      <c r="E927" s="9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8294</v>
      </c>
      <c r="O927" s="7">
        <f t="shared" si="84"/>
        <v>312</v>
      </c>
      <c r="P927" s="5">
        <f t="shared" si="85"/>
        <v>91.764705882352942</v>
      </c>
      <c r="Q927" t="str">
        <f t="shared" si="86"/>
        <v>technology</v>
      </c>
      <c r="R927" t="str">
        <f t="shared" si="87"/>
        <v>hardware</v>
      </c>
      <c r="S927" s="13">
        <f t="shared" si="88"/>
        <v>40347.125601851854</v>
      </c>
      <c r="T927" s="13">
        <f t="shared" si="89"/>
        <v>40361.958333333336</v>
      </c>
    </row>
    <row r="928" spans="1:20" ht="48" x14ac:dyDescent="0.2">
      <c r="A928">
        <v>2004</v>
      </c>
      <c r="B928" s="3" t="s">
        <v>2005</v>
      </c>
      <c r="C928" s="3" t="s">
        <v>6114</v>
      </c>
      <c r="D928" s="9">
        <v>50000</v>
      </c>
      <c r="E928" s="9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8294</v>
      </c>
      <c r="O928" s="7">
        <f t="shared" si="84"/>
        <v>234.42048</v>
      </c>
      <c r="P928" s="5">
        <f t="shared" si="85"/>
        <v>331.10237288135596</v>
      </c>
      <c r="Q928" t="str">
        <f t="shared" si="86"/>
        <v>technology</v>
      </c>
      <c r="R928" t="str">
        <f t="shared" si="87"/>
        <v>hardware</v>
      </c>
      <c r="S928" s="13">
        <f t="shared" si="88"/>
        <v>41800.604895833334</v>
      </c>
      <c r="T928" s="13">
        <f t="shared" si="89"/>
        <v>41830.604895833334</v>
      </c>
    </row>
    <row r="929" spans="1:20" ht="48" x14ac:dyDescent="0.2">
      <c r="A929">
        <v>2005</v>
      </c>
      <c r="B929" s="3" t="s">
        <v>2006</v>
      </c>
      <c r="C929" s="3" t="s">
        <v>6115</v>
      </c>
      <c r="D929" s="9">
        <v>30000</v>
      </c>
      <c r="E929" s="9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8294</v>
      </c>
      <c r="O929" s="7">
        <f t="shared" si="84"/>
        <v>123.68010000000001</v>
      </c>
      <c r="P929" s="5">
        <f t="shared" si="85"/>
        <v>194.26193717277485</v>
      </c>
      <c r="Q929" t="str">
        <f t="shared" si="86"/>
        <v>technology</v>
      </c>
      <c r="R929" t="str">
        <f t="shared" si="87"/>
        <v>hardware</v>
      </c>
      <c r="S929" s="13">
        <f t="shared" si="88"/>
        <v>41535.812708333331</v>
      </c>
      <c r="T929" s="13">
        <f t="shared" si="89"/>
        <v>41563.165972222225</v>
      </c>
    </row>
    <row r="930" spans="1:20" ht="48" x14ac:dyDescent="0.2">
      <c r="A930">
        <v>2006</v>
      </c>
      <c r="B930" s="3" t="s">
        <v>2007</v>
      </c>
      <c r="C930" s="3" t="s">
        <v>6116</v>
      </c>
      <c r="D930" s="9">
        <v>50000</v>
      </c>
      <c r="E930" s="9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8294</v>
      </c>
      <c r="O930" s="7">
        <f t="shared" si="84"/>
        <v>247.84</v>
      </c>
      <c r="P930" s="5">
        <f t="shared" si="85"/>
        <v>408.97689768976898</v>
      </c>
      <c r="Q930" t="str">
        <f t="shared" si="86"/>
        <v>technology</v>
      </c>
      <c r="R930" t="str">
        <f t="shared" si="87"/>
        <v>hardware</v>
      </c>
      <c r="S930" s="13">
        <f t="shared" si="88"/>
        <v>41941.500520833331</v>
      </c>
      <c r="T930" s="13">
        <f t="shared" si="89"/>
        <v>41976.542187500003</v>
      </c>
    </row>
    <row r="931" spans="1:20" ht="48" x14ac:dyDescent="0.2">
      <c r="A931">
        <v>2007</v>
      </c>
      <c r="B931" s="3" t="s">
        <v>2008</v>
      </c>
      <c r="C931" s="3" t="s">
        <v>6117</v>
      </c>
      <c r="D931" s="9">
        <v>10000</v>
      </c>
      <c r="E931" s="9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8294</v>
      </c>
      <c r="O931" s="7">
        <f t="shared" si="84"/>
        <v>115.7092</v>
      </c>
      <c r="P931" s="5">
        <f t="shared" si="85"/>
        <v>84.459270072992695</v>
      </c>
      <c r="Q931" t="str">
        <f t="shared" si="86"/>
        <v>technology</v>
      </c>
      <c r="R931" t="str">
        <f t="shared" si="87"/>
        <v>hardware</v>
      </c>
      <c r="S931" s="13">
        <f t="shared" si="88"/>
        <v>40347.837800925925</v>
      </c>
      <c r="T931" s="13">
        <f t="shared" si="89"/>
        <v>40414.166666666664</v>
      </c>
    </row>
    <row r="932" spans="1:20" ht="48" x14ac:dyDescent="0.2">
      <c r="A932">
        <v>2008</v>
      </c>
      <c r="B932" s="3" t="s">
        <v>2009</v>
      </c>
      <c r="C932" s="3" t="s">
        <v>6118</v>
      </c>
      <c r="D932" s="9">
        <v>1570.79</v>
      </c>
      <c r="E932" s="9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8294</v>
      </c>
      <c r="O932" s="7">
        <f t="shared" si="84"/>
        <v>117.07484768810599</v>
      </c>
      <c r="P932" s="5">
        <f t="shared" si="85"/>
        <v>44.853658536585364</v>
      </c>
      <c r="Q932" t="str">
        <f t="shared" si="86"/>
        <v>technology</v>
      </c>
      <c r="R932" t="str">
        <f t="shared" si="87"/>
        <v>hardware</v>
      </c>
      <c r="S932" s="13">
        <f t="shared" si="88"/>
        <v>40761.604421296295</v>
      </c>
      <c r="T932" s="13">
        <f t="shared" si="89"/>
        <v>40805.604421296295</v>
      </c>
    </row>
    <row r="933" spans="1:20" ht="48" x14ac:dyDescent="0.2">
      <c r="A933">
        <v>2009</v>
      </c>
      <c r="B933" s="3" t="s">
        <v>2010</v>
      </c>
      <c r="C933" s="3" t="s">
        <v>6119</v>
      </c>
      <c r="D933" s="9">
        <v>50000</v>
      </c>
      <c r="E933" s="9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8294</v>
      </c>
      <c r="O933" s="7">
        <f t="shared" si="84"/>
        <v>305.15800000000002</v>
      </c>
      <c r="P933" s="5">
        <f t="shared" si="85"/>
        <v>383.3643216080402</v>
      </c>
      <c r="Q933" t="str">
        <f t="shared" si="86"/>
        <v>technology</v>
      </c>
      <c r="R933" t="str">
        <f t="shared" si="87"/>
        <v>hardware</v>
      </c>
      <c r="S933" s="13">
        <f t="shared" si="88"/>
        <v>42661.323414351849</v>
      </c>
      <c r="T933" s="13">
        <f t="shared" si="89"/>
        <v>42697.365081018521</v>
      </c>
    </row>
    <row r="934" spans="1:20" ht="32" x14ac:dyDescent="0.2">
      <c r="A934">
        <v>2010</v>
      </c>
      <c r="B934" s="3" t="s">
        <v>2011</v>
      </c>
      <c r="C934" s="3" t="s">
        <v>6120</v>
      </c>
      <c r="D934" s="9">
        <v>30000</v>
      </c>
      <c r="E934" s="9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8294</v>
      </c>
      <c r="O934" s="7">
        <f t="shared" si="84"/>
        <v>320.05299999999994</v>
      </c>
      <c r="P934" s="5">
        <f t="shared" si="85"/>
        <v>55.276856649395505</v>
      </c>
      <c r="Q934" t="str">
        <f t="shared" si="86"/>
        <v>technology</v>
      </c>
      <c r="R934" t="str">
        <f t="shared" si="87"/>
        <v>hardware</v>
      </c>
      <c r="S934" s="13">
        <f t="shared" si="88"/>
        <v>42570.996423611112</v>
      </c>
      <c r="T934" s="13">
        <f t="shared" si="89"/>
        <v>42600.996423611112</v>
      </c>
    </row>
    <row r="935" spans="1:20" ht="48" x14ac:dyDescent="0.2">
      <c r="A935">
        <v>2011</v>
      </c>
      <c r="B935" s="3" t="s">
        <v>2012</v>
      </c>
      <c r="C935" s="3" t="s">
        <v>6121</v>
      </c>
      <c r="D935" s="9">
        <v>50000</v>
      </c>
      <c r="E935" s="9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8294</v>
      </c>
      <c r="O935" s="7">
        <f t="shared" si="84"/>
        <v>819.56399999999996</v>
      </c>
      <c r="P935" s="5">
        <f t="shared" si="85"/>
        <v>422.02059732234807</v>
      </c>
      <c r="Q935" t="str">
        <f t="shared" si="86"/>
        <v>technology</v>
      </c>
      <c r="R935" t="str">
        <f t="shared" si="87"/>
        <v>hardware</v>
      </c>
      <c r="S935" s="13">
        <f t="shared" si="88"/>
        <v>42347.358483796299</v>
      </c>
      <c r="T935" s="13">
        <f t="shared" si="89"/>
        <v>42380.958333333328</v>
      </c>
    </row>
    <row r="936" spans="1:20" ht="48" x14ac:dyDescent="0.2">
      <c r="A936">
        <v>2012</v>
      </c>
      <c r="B936" s="3" t="s">
        <v>2013</v>
      </c>
      <c r="C936" s="3" t="s">
        <v>6122</v>
      </c>
      <c r="D936" s="9">
        <v>5000</v>
      </c>
      <c r="E936" s="9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8294</v>
      </c>
      <c r="O936" s="7">
        <f t="shared" si="84"/>
        <v>234.90000000000003</v>
      </c>
      <c r="P936" s="5">
        <f t="shared" si="85"/>
        <v>64.180327868852459</v>
      </c>
      <c r="Q936" t="str">
        <f t="shared" si="86"/>
        <v>technology</v>
      </c>
      <c r="R936" t="str">
        <f t="shared" si="87"/>
        <v>hardware</v>
      </c>
      <c r="S936" s="13">
        <f t="shared" si="88"/>
        <v>42010.822233796294</v>
      </c>
      <c r="T936" s="13">
        <f t="shared" si="89"/>
        <v>42040.822233796294</v>
      </c>
    </row>
    <row r="937" spans="1:20" ht="48" x14ac:dyDescent="0.2">
      <c r="A937">
        <v>2013</v>
      </c>
      <c r="B937" s="3" t="s">
        <v>2014</v>
      </c>
      <c r="C937" s="3" t="s">
        <v>6123</v>
      </c>
      <c r="D937" s="9">
        <v>160000</v>
      </c>
      <c r="E937" s="9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8294</v>
      </c>
      <c r="O937" s="7">
        <f t="shared" si="84"/>
        <v>494.91374999999999</v>
      </c>
      <c r="P937" s="5">
        <f t="shared" si="85"/>
        <v>173.57781674704077</v>
      </c>
      <c r="Q937" t="str">
        <f t="shared" si="86"/>
        <v>technology</v>
      </c>
      <c r="R937" t="str">
        <f t="shared" si="87"/>
        <v>hardware</v>
      </c>
      <c r="S937" s="13">
        <f t="shared" si="88"/>
        <v>42499.960810185185</v>
      </c>
      <c r="T937" s="13">
        <f t="shared" si="89"/>
        <v>42559.960810185185</v>
      </c>
    </row>
    <row r="938" spans="1:20" ht="48" x14ac:dyDescent="0.2">
      <c r="A938">
        <v>2014</v>
      </c>
      <c r="B938" s="3" t="s">
        <v>2015</v>
      </c>
      <c r="C938" s="3" t="s">
        <v>6124</v>
      </c>
      <c r="D938" s="9">
        <v>30000</v>
      </c>
      <c r="E938" s="9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8294</v>
      </c>
      <c r="O938" s="7">
        <f t="shared" si="84"/>
        <v>7813.7822333333334</v>
      </c>
      <c r="P938" s="5">
        <f t="shared" si="85"/>
        <v>88.601680840609291</v>
      </c>
      <c r="Q938" t="str">
        <f t="shared" si="86"/>
        <v>technology</v>
      </c>
      <c r="R938" t="str">
        <f t="shared" si="87"/>
        <v>hardware</v>
      </c>
      <c r="S938" s="13">
        <f t="shared" si="88"/>
        <v>41324.214571759258</v>
      </c>
      <c r="T938" s="13">
        <f t="shared" si="89"/>
        <v>41358.172905092593</v>
      </c>
    </row>
    <row r="939" spans="1:20" ht="48" x14ac:dyDescent="0.2">
      <c r="A939">
        <v>2015</v>
      </c>
      <c r="B939" s="3" t="s">
        <v>2016</v>
      </c>
      <c r="C939" s="3" t="s">
        <v>6125</v>
      </c>
      <c r="D939" s="9">
        <v>7200</v>
      </c>
      <c r="E939" s="9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8294</v>
      </c>
      <c r="O939" s="7">
        <f t="shared" si="84"/>
        <v>113.00013888888888</v>
      </c>
      <c r="P939" s="5">
        <f t="shared" si="85"/>
        <v>50.222283950617282</v>
      </c>
      <c r="Q939" t="str">
        <f t="shared" si="86"/>
        <v>technology</v>
      </c>
      <c r="R939" t="str">
        <f t="shared" si="87"/>
        <v>hardware</v>
      </c>
      <c r="S939" s="13">
        <f t="shared" si="88"/>
        <v>40765.876886574071</v>
      </c>
      <c r="T939" s="13">
        <f t="shared" si="89"/>
        <v>40795.876886574071</v>
      </c>
    </row>
    <row r="940" spans="1:20" ht="32" x14ac:dyDescent="0.2">
      <c r="A940">
        <v>2016</v>
      </c>
      <c r="B940" s="3" t="s">
        <v>2017</v>
      </c>
      <c r="C940" s="3" t="s">
        <v>6126</v>
      </c>
      <c r="D940" s="9">
        <v>10000</v>
      </c>
      <c r="E940" s="9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8294</v>
      </c>
      <c r="O940" s="7">
        <f t="shared" si="84"/>
        <v>921.54219999999998</v>
      </c>
      <c r="P940" s="5">
        <f t="shared" si="85"/>
        <v>192.38876826722338</v>
      </c>
      <c r="Q940" t="str">
        <f t="shared" si="86"/>
        <v>technology</v>
      </c>
      <c r="R940" t="str">
        <f t="shared" si="87"/>
        <v>hardware</v>
      </c>
      <c r="S940" s="13">
        <f t="shared" si="88"/>
        <v>41312.88077546296</v>
      </c>
      <c r="T940" s="13">
        <f t="shared" si="89"/>
        <v>41342.88077546296</v>
      </c>
    </row>
    <row r="941" spans="1:20" ht="48" x14ac:dyDescent="0.2">
      <c r="A941">
        <v>2017</v>
      </c>
      <c r="B941" s="3" t="s">
        <v>2018</v>
      </c>
      <c r="C941" s="3" t="s">
        <v>6127</v>
      </c>
      <c r="D941" s="9">
        <v>25000</v>
      </c>
      <c r="E941" s="9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8294</v>
      </c>
      <c r="O941" s="7">
        <f t="shared" si="84"/>
        <v>125.10239999999999</v>
      </c>
      <c r="P941" s="5">
        <f t="shared" si="85"/>
        <v>73.416901408450698</v>
      </c>
      <c r="Q941" t="str">
        <f t="shared" si="86"/>
        <v>technology</v>
      </c>
      <c r="R941" t="str">
        <f t="shared" si="87"/>
        <v>hardware</v>
      </c>
      <c r="S941" s="13">
        <f t="shared" si="88"/>
        <v>40961.057349537034</v>
      </c>
      <c r="T941" s="13">
        <f t="shared" si="89"/>
        <v>40992.166666666664</v>
      </c>
    </row>
    <row r="942" spans="1:20" ht="48" x14ac:dyDescent="0.2">
      <c r="A942">
        <v>2018</v>
      </c>
      <c r="B942" s="3" t="s">
        <v>2019</v>
      </c>
      <c r="C942" s="3" t="s">
        <v>6128</v>
      </c>
      <c r="D942" s="9">
        <v>65000</v>
      </c>
      <c r="E942" s="9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8294</v>
      </c>
      <c r="O942" s="7">
        <f t="shared" si="84"/>
        <v>102.24343076923077</v>
      </c>
      <c r="P942" s="5">
        <f t="shared" si="85"/>
        <v>147.68495555555555</v>
      </c>
      <c r="Q942" t="str">
        <f t="shared" si="86"/>
        <v>technology</v>
      </c>
      <c r="R942" t="str">
        <f t="shared" si="87"/>
        <v>hardware</v>
      </c>
      <c r="S942" s="13">
        <f t="shared" si="88"/>
        <v>42199.365844907406</v>
      </c>
      <c r="T942" s="13">
        <f t="shared" si="89"/>
        <v>42229.365844907406</v>
      </c>
    </row>
    <row r="943" spans="1:20" ht="48" x14ac:dyDescent="0.2">
      <c r="A943">
        <v>2019</v>
      </c>
      <c r="B943" s="3" t="s">
        <v>2020</v>
      </c>
      <c r="C943" s="3" t="s">
        <v>6129</v>
      </c>
      <c r="D943" s="9">
        <v>40000</v>
      </c>
      <c r="E943" s="9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8294</v>
      </c>
      <c r="O943" s="7">
        <f t="shared" si="84"/>
        <v>484.90975000000003</v>
      </c>
      <c r="P943" s="5">
        <f t="shared" si="85"/>
        <v>108.96848314606741</v>
      </c>
      <c r="Q943" t="str">
        <f t="shared" si="86"/>
        <v>technology</v>
      </c>
      <c r="R943" t="str">
        <f t="shared" si="87"/>
        <v>hardware</v>
      </c>
      <c r="S943" s="13">
        <f t="shared" si="88"/>
        <v>42605.70857638889</v>
      </c>
      <c r="T943" s="13">
        <f t="shared" si="89"/>
        <v>42635.70857638889</v>
      </c>
    </row>
    <row r="944" spans="1:20" ht="48" x14ac:dyDescent="0.2">
      <c r="A944">
        <v>2020</v>
      </c>
      <c r="B944" s="3" t="s">
        <v>2021</v>
      </c>
      <c r="C944" s="3" t="s">
        <v>6130</v>
      </c>
      <c r="D944" s="9">
        <v>1500</v>
      </c>
      <c r="E944" s="9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8294</v>
      </c>
      <c r="O944" s="7">
        <f t="shared" si="84"/>
        <v>192.33333333333334</v>
      </c>
      <c r="P944" s="5">
        <f t="shared" si="85"/>
        <v>23.647540983606557</v>
      </c>
      <c r="Q944" t="str">
        <f t="shared" si="86"/>
        <v>technology</v>
      </c>
      <c r="R944" t="str">
        <f t="shared" si="87"/>
        <v>hardware</v>
      </c>
      <c r="S944" s="13">
        <f t="shared" si="88"/>
        <v>41737.097499999996</v>
      </c>
      <c r="T944" s="13">
        <f t="shared" si="89"/>
        <v>41773.961111111108</v>
      </c>
    </row>
    <row r="945" spans="1:20" ht="48" x14ac:dyDescent="0.2">
      <c r="A945">
        <v>2021</v>
      </c>
      <c r="B945" s="3" t="s">
        <v>2022</v>
      </c>
      <c r="C945" s="3" t="s">
        <v>6131</v>
      </c>
      <c r="D945" s="9">
        <v>5000</v>
      </c>
      <c r="E945" s="9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8294</v>
      </c>
      <c r="O945" s="7">
        <f t="shared" si="84"/>
        <v>281.10000000000002</v>
      </c>
      <c r="P945" s="5">
        <f t="shared" si="85"/>
        <v>147.94736842105263</v>
      </c>
      <c r="Q945" t="str">
        <f t="shared" si="86"/>
        <v>technology</v>
      </c>
      <c r="R945" t="str">
        <f t="shared" si="87"/>
        <v>hardware</v>
      </c>
      <c r="S945" s="13">
        <f t="shared" si="88"/>
        <v>41861.070567129631</v>
      </c>
      <c r="T945" s="13">
        <f t="shared" si="89"/>
        <v>41906.070567129631</v>
      </c>
    </row>
    <row r="946" spans="1:20" ht="48" x14ac:dyDescent="0.2">
      <c r="A946">
        <v>2022</v>
      </c>
      <c r="B946" s="3" t="s">
        <v>2023</v>
      </c>
      <c r="C946" s="3" t="s">
        <v>6132</v>
      </c>
      <c r="D946" s="9">
        <v>100000</v>
      </c>
      <c r="E946" s="9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8294</v>
      </c>
      <c r="O946" s="7">
        <f t="shared" si="84"/>
        <v>125.13700000000001</v>
      </c>
      <c r="P946" s="5">
        <f t="shared" si="85"/>
        <v>385.03692307692307</v>
      </c>
      <c r="Q946" t="str">
        <f t="shared" si="86"/>
        <v>technology</v>
      </c>
      <c r="R946" t="str">
        <f t="shared" si="87"/>
        <v>hardware</v>
      </c>
      <c r="S946" s="13">
        <f t="shared" si="88"/>
        <v>42502.569120370375</v>
      </c>
      <c r="T946" s="13">
        <f t="shared" si="89"/>
        <v>42532.569120370375</v>
      </c>
    </row>
    <row r="947" spans="1:20" ht="48" x14ac:dyDescent="0.2">
      <c r="A947">
        <v>2023</v>
      </c>
      <c r="B947" s="3" t="s">
        <v>2024</v>
      </c>
      <c r="C947" s="3" t="s">
        <v>6133</v>
      </c>
      <c r="D947" s="9">
        <v>100000</v>
      </c>
      <c r="E947" s="9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8294</v>
      </c>
      <c r="O947" s="7">
        <f t="shared" si="84"/>
        <v>161.459</v>
      </c>
      <c r="P947" s="5">
        <f t="shared" si="85"/>
        <v>457.39093484419266</v>
      </c>
      <c r="Q947" t="str">
        <f t="shared" si="86"/>
        <v>technology</v>
      </c>
      <c r="R947" t="str">
        <f t="shared" si="87"/>
        <v>hardware</v>
      </c>
      <c r="S947" s="13">
        <f t="shared" si="88"/>
        <v>42136.420752314814</v>
      </c>
      <c r="T947" s="13">
        <f t="shared" si="89"/>
        <v>42166.420752314814</v>
      </c>
    </row>
    <row r="948" spans="1:20" ht="48" x14ac:dyDescent="0.2">
      <c r="A948">
        <v>2024</v>
      </c>
      <c r="B948" s="3" t="s">
        <v>2025</v>
      </c>
      <c r="C948" s="3" t="s">
        <v>6134</v>
      </c>
      <c r="D948" s="9">
        <v>4000</v>
      </c>
      <c r="E948" s="9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8294</v>
      </c>
      <c r="O948" s="7">
        <f t="shared" si="84"/>
        <v>585.35</v>
      </c>
      <c r="P948" s="5">
        <f t="shared" si="85"/>
        <v>222.99047619047619</v>
      </c>
      <c r="Q948" t="str">
        <f t="shared" si="86"/>
        <v>technology</v>
      </c>
      <c r="R948" t="str">
        <f t="shared" si="87"/>
        <v>hardware</v>
      </c>
      <c r="S948" s="13">
        <f t="shared" si="88"/>
        <v>41099.966944444444</v>
      </c>
      <c r="T948" s="13">
        <f t="shared" si="89"/>
        <v>41134.125</v>
      </c>
    </row>
    <row r="949" spans="1:20" ht="48" x14ac:dyDescent="0.2">
      <c r="A949">
        <v>2025</v>
      </c>
      <c r="B949" s="3" t="s">
        <v>2026</v>
      </c>
      <c r="C949" s="3" t="s">
        <v>6135</v>
      </c>
      <c r="D949" s="9">
        <v>80000</v>
      </c>
      <c r="E949" s="9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8294</v>
      </c>
      <c r="O949" s="7">
        <f t="shared" si="84"/>
        <v>201.14999999999998</v>
      </c>
      <c r="P949" s="5">
        <f t="shared" si="85"/>
        <v>220.74074074074073</v>
      </c>
      <c r="Q949" t="str">
        <f t="shared" si="86"/>
        <v>technology</v>
      </c>
      <c r="R949" t="str">
        <f t="shared" si="87"/>
        <v>hardware</v>
      </c>
      <c r="S949" s="13">
        <f t="shared" si="88"/>
        <v>42136.184560185182</v>
      </c>
      <c r="T949" s="13">
        <f t="shared" si="89"/>
        <v>42166.184560185182</v>
      </c>
    </row>
    <row r="950" spans="1:20" ht="32" x14ac:dyDescent="0.2">
      <c r="A950">
        <v>2026</v>
      </c>
      <c r="B950" s="3" t="s">
        <v>2027</v>
      </c>
      <c r="C950" s="3" t="s">
        <v>6136</v>
      </c>
      <c r="D950" s="9">
        <v>25000</v>
      </c>
      <c r="E950" s="9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8294</v>
      </c>
      <c r="O950" s="7">
        <f t="shared" si="84"/>
        <v>133.48307999999997</v>
      </c>
      <c r="P950" s="5">
        <f t="shared" si="85"/>
        <v>73.503898678414089</v>
      </c>
      <c r="Q950" t="str">
        <f t="shared" si="86"/>
        <v>technology</v>
      </c>
      <c r="R950" t="str">
        <f t="shared" si="87"/>
        <v>hardware</v>
      </c>
      <c r="S950" s="13">
        <f t="shared" si="88"/>
        <v>41704.735937500001</v>
      </c>
      <c r="T950" s="13">
        <f t="shared" si="89"/>
        <v>41750.165972222225</v>
      </c>
    </row>
    <row r="951" spans="1:20" ht="48" x14ac:dyDescent="0.2">
      <c r="A951">
        <v>2027</v>
      </c>
      <c r="B951" s="3" t="s">
        <v>2028</v>
      </c>
      <c r="C951" s="3" t="s">
        <v>6137</v>
      </c>
      <c r="D951" s="9">
        <v>100000</v>
      </c>
      <c r="E951" s="9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8294</v>
      </c>
      <c r="O951" s="7">
        <f t="shared" si="84"/>
        <v>120.24900000000001</v>
      </c>
      <c r="P951" s="5">
        <f t="shared" si="85"/>
        <v>223.09647495361781</v>
      </c>
      <c r="Q951" t="str">
        <f t="shared" si="86"/>
        <v>technology</v>
      </c>
      <c r="R951" t="str">
        <f t="shared" si="87"/>
        <v>hardware</v>
      </c>
      <c r="S951" s="13">
        <f t="shared" si="88"/>
        <v>42048.813877314817</v>
      </c>
      <c r="T951" s="13">
        <f t="shared" si="89"/>
        <v>42093.772210648152</v>
      </c>
    </row>
    <row r="952" spans="1:20" ht="32" x14ac:dyDescent="0.2">
      <c r="A952">
        <v>2028</v>
      </c>
      <c r="B952" s="3" t="s">
        <v>2029</v>
      </c>
      <c r="C952" s="3" t="s">
        <v>6138</v>
      </c>
      <c r="D952" s="9">
        <v>3000</v>
      </c>
      <c r="E952" s="9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8294</v>
      </c>
      <c r="O952" s="7">
        <f t="shared" si="84"/>
        <v>126.16666666666667</v>
      </c>
      <c r="P952" s="5">
        <f t="shared" si="85"/>
        <v>47.911392405063289</v>
      </c>
      <c r="Q952" t="str">
        <f t="shared" si="86"/>
        <v>technology</v>
      </c>
      <c r="R952" t="str">
        <f t="shared" si="87"/>
        <v>hardware</v>
      </c>
      <c r="S952" s="13">
        <f t="shared" si="88"/>
        <v>40215.919050925928</v>
      </c>
      <c r="T952" s="13">
        <f t="shared" si="89"/>
        <v>40252.913194444445</v>
      </c>
    </row>
    <row r="953" spans="1:20" ht="32" x14ac:dyDescent="0.2">
      <c r="A953">
        <v>2029</v>
      </c>
      <c r="B953" s="3" t="s">
        <v>2030</v>
      </c>
      <c r="C953" s="3" t="s">
        <v>6139</v>
      </c>
      <c r="D953" s="9">
        <v>2500</v>
      </c>
      <c r="E953" s="9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8294</v>
      </c>
      <c r="O953" s="7">
        <f t="shared" si="84"/>
        <v>361.2</v>
      </c>
      <c r="P953" s="5">
        <f t="shared" si="85"/>
        <v>96.063829787234042</v>
      </c>
      <c r="Q953" t="str">
        <f t="shared" si="86"/>
        <v>technology</v>
      </c>
      <c r="R953" t="str">
        <f t="shared" si="87"/>
        <v>hardware</v>
      </c>
      <c r="S953" s="13">
        <f t="shared" si="88"/>
        <v>41848.021770833337</v>
      </c>
      <c r="T953" s="13">
        <f t="shared" si="89"/>
        <v>41878.021770833337</v>
      </c>
    </row>
    <row r="954" spans="1:20" ht="48" x14ac:dyDescent="0.2">
      <c r="A954">
        <v>2030</v>
      </c>
      <c r="B954" s="3" t="s">
        <v>2031</v>
      </c>
      <c r="C954" s="3" t="s">
        <v>6140</v>
      </c>
      <c r="D954" s="9">
        <v>32768</v>
      </c>
      <c r="E954" s="9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8294</v>
      </c>
      <c r="O954" s="7">
        <f t="shared" si="84"/>
        <v>226.239013671875</v>
      </c>
      <c r="P954" s="5">
        <f t="shared" si="85"/>
        <v>118.6144</v>
      </c>
      <c r="Q954" t="str">
        <f t="shared" si="86"/>
        <v>technology</v>
      </c>
      <c r="R954" t="str">
        <f t="shared" si="87"/>
        <v>hardware</v>
      </c>
      <c r="S954" s="13">
        <f t="shared" si="88"/>
        <v>41212.996481481481</v>
      </c>
      <c r="T954" s="13">
        <f t="shared" si="89"/>
        <v>41242.996481481481</v>
      </c>
    </row>
    <row r="955" spans="1:20" ht="32" x14ac:dyDescent="0.2">
      <c r="A955">
        <v>2031</v>
      </c>
      <c r="B955" s="3" t="s">
        <v>2032</v>
      </c>
      <c r="C955" s="3" t="s">
        <v>6141</v>
      </c>
      <c r="D955" s="9">
        <v>50000</v>
      </c>
      <c r="E955" s="9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8294</v>
      </c>
      <c r="O955" s="7">
        <f t="shared" si="84"/>
        <v>120.35</v>
      </c>
      <c r="P955" s="5">
        <f t="shared" si="85"/>
        <v>118.45472440944881</v>
      </c>
      <c r="Q955" t="str">
        <f t="shared" si="86"/>
        <v>technology</v>
      </c>
      <c r="R955" t="str">
        <f t="shared" si="87"/>
        <v>hardware</v>
      </c>
      <c r="S955" s="13">
        <f t="shared" si="88"/>
        <v>41975.329317129625</v>
      </c>
      <c r="T955" s="13">
        <f t="shared" si="89"/>
        <v>42013.041666666672</v>
      </c>
    </row>
    <row r="956" spans="1:20" ht="48" x14ac:dyDescent="0.2">
      <c r="A956">
        <v>2032</v>
      </c>
      <c r="B956" s="3" t="s">
        <v>2033</v>
      </c>
      <c r="C956" s="3" t="s">
        <v>6142</v>
      </c>
      <c r="D956" s="9">
        <v>25000</v>
      </c>
      <c r="E956" s="9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8294</v>
      </c>
      <c r="O956" s="7">
        <f t="shared" si="84"/>
        <v>304.18799999999999</v>
      </c>
      <c r="P956" s="5">
        <f t="shared" si="85"/>
        <v>143.21468926553672</v>
      </c>
      <c r="Q956" t="str">
        <f t="shared" si="86"/>
        <v>technology</v>
      </c>
      <c r="R956" t="str">
        <f t="shared" si="87"/>
        <v>hardware</v>
      </c>
      <c r="S956" s="13">
        <f t="shared" si="88"/>
        <v>42689.565671296295</v>
      </c>
      <c r="T956" s="13">
        <f t="shared" si="89"/>
        <v>42719.208333333328</v>
      </c>
    </row>
    <row r="957" spans="1:20" ht="48" x14ac:dyDescent="0.2">
      <c r="A957">
        <v>2033</v>
      </c>
      <c r="B957" s="3" t="s">
        <v>2034</v>
      </c>
      <c r="C957" s="3" t="s">
        <v>6143</v>
      </c>
      <c r="D957" s="9">
        <v>25000</v>
      </c>
      <c r="E957" s="9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8294</v>
      </c>
      <c r="O957" s="7">
        <f t="shared" si="84"/>
        <v>178.67599999999999</v>
      </c>
      <c r="P957" s="5">
        <f t="shared" si="85"/>
        <v>282.71518987341773</v>
      </c>
      <c r="Q957" t="str">
        <f t="shared" si="86"/>
        <v>technology</v>
      </c>
      <c r="R957" t="str">
        <f t="shared" si="87"/>
        <v>hardware</v>
      </c>
      <c r="S957" s="13">
        <f t="shared" si="88"/>
        <v>41725.082384259258</v>
      </c>
      <c r="T957" s="13">
        <f t="shared" si="89"/>
        <v>41755.082384259258</v>
      </c>
    </row>
    <row r="958" spans="1:20" ht="48" x14ac:dyDescent="0.2">
      <c r="A958">
        <v>2034</v>
      </c>
      <c r="B958" s="3" t="s">
        <v>2035</v>
      </c>
      <c r="C958" s="3" t="s">
        <v>6144</v>
      </c>
      <c r="D958" s="9">
        <v>78000</v>
      </c>
      <c r="E958" s="9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8294</v>
      </c>
      <c r="O958" s="7">
        <f t="shared" si="84"/>
        <v>386.81998717948721</v>
      </c>
      <c r="P958" s="5">
        <f t="shared" si="85"/>
        <v>593.93620078740162</v>
      </c>
      <c r="Q958" t="str">
        <f t="shared" si="86"/>
        <v>technology</v>
      </c>
      <c r="R958" t="str">
        <f t="shared" si="87"/>
        <v>hardware</v>
      </c>
      <c r="S958" s="13">
        <f t="shared" si="88"/>
        <v>42076.130011574074</v>
      </c>
      <c r="T958" s="13">
        <f t="shared" si="89"/>
        <v>42131.290277777778</v>
      </c>
    </row>
    <row r="959" spans="1:20" ht="48" x14ac:dyDescent="0.2">
      <c r="A959">
        <v>2035</v>
      </c>
      <c r="B959" s="3" t="s">
        <v>2036</v>
      </c>
      <c r="C959" s="3" t="s">
        <v>6145</v>
      </c>
      <c r="D959" s="9">
        <v>80000</v>
      </c>
      <c r="E959" s="9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8294</v>
      </c>
      <c r="O959" s="7">
        <f t="shared" si="84"/>
        <v>211.03642500000004</v>
      </c>
      <c r="P959" s="5">
        <f t="shared" si="85"/>
        <v>262.15704968944101</v>
      </c>
      <c r="Q959" t="str">
        <f t="shared" si="86"/>
        <v>technology</v>
      </c>
      <c r="R959" t="str">
        <f t="shared" si="87"/>
        <v>hardware</v>
      </c>
      <c r="S959" s="13">
        <f t="shared" si="88"/>
        <v>42311.625081018516</v>
      </c>
      <c r="T959" s="13">
        <f t="shared" si="89"/>
        <v>42357.041666666672</v>
      </c>
    </row>
    <row r="960" spans="1:20" ht="48" x14ac:dyDescent="0.2">
      <c r="A960">
        <v>2036</v>
      </c>
      <c r="B960" s="3" t="s">
        <v>2037</v>
      </c>
      <c r="C960" s="3" t="s">
        <v>6146</v>
      </c>
      <c r="D960" s="9">
        <v>30000</v>
      </c>
      <c r="E960" s="9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8294</v>
      </c>
      <c r="O960" s="7">
        <f t="shared" si="84"/>
        <v>131.66833333333335</v>
      </c>
      <c r="P960" s="5">
        <f t="shared" si="85"/>
        <v>46.580778301886795</v>
      </c>
      <c r="Q960" t="str">
        <f t="shared" si="86"/>
        <v>technology</v>
      </c>
      <c r="R960" t="str">
        <f t="shared" si="87"/>
        <v>hardware</v>
      </c>
      <c r="S960" s="13">
        <f t="shared" si="88"/>
        <v>41738.864803240744</v>
      </c>
      <c r="T960" s="13">
        <f t="shared" si="89"/>
        <v>41768.864803240744</v>
      </c>
    </row>
    <row r="961" spans="1:20" ht="48" x14ac:dyDescent="0.2">
      <c r="A961">
        <v>2037</v>
      </c>
      <c r="B961" s="3" t="s">
        <v>2038</v>
      </c>
      <c r="C961" s="3" t="s">
        <v>6147</v>
      </c>
      <c r="D961" s="9">
        <v>10000</v>
      </c>
      <c r="E961" s="9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8294</v>
      </c>
      <c r="O961" s="7">
        <f t="shared" si="84"/>
        <v>300.47639999999996</v>
      </c>
      <c r="P961" s="5">
        <f t="shared" si="85"/>
        <v>70.041118881118877</v>
      </c>
      <c r="Q961" t="str">
        <f t="shared" si="86"/>
        <v>technology</v>
      </c>
      <c r="R961" t="str">
        <f t="shared" si="87"/>
        <v>hardware</v>
      </c>
      <c r="S961" s="13">
        <f t="shared" si="88"/>
        <v>41578.210104166668</v>
      </c>
      <c r="T961" s="13">
        <f t="shared" si="89"/>
        <v>41638.251770833333</v>
      </c>
    </row>
    <row r="962" spans="1:20" ht="48" x14ac:dyDescent="0.2">
      <c r="A962">
        <v>2038</v>
      </c>
      <c r="B962" s="3" t="s">
        <v>2039</v>
      </c>
      <c r="C962" s="3" t="s">
        <v>6148</v>
      </c>
      <c r="D962" s="9">
        <v>8000</v>
      </c>
      <c r="E962" s="9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8294</v>
      </c>
      <c r="O962" s="7">
        <f t="shared" ref="O962:O1025" si="90">(E962/D962)*100</f>
        <v>420.51249999999999</v>
      </c>
      <c r="P962" s="5">
        <f t="shared" ref="P962:P1025" si="91">IFERROR(E962/L962,0)</f>
        <v>164.90686274509804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hardware</v>
      </c>
      <c r="S962" s="13">
        <f t="shared" ref="S962:S1025" si="94">(((J962/60)/60)/24)+DATE(1970,1,1)</f>
        <v>41424.27107638889</v>
      </c>
      <c r="T962" s="13">
        <f t="shared" ref="T962:T1025" si="95">(((I962/60)/60)/24)+DATE(1970,1,1)</f>
        <v>41456.75</v>
      </c>
    </row>
    <row r="963" spans="1:20" ht="32" x14ac:dyDescent="0.2">
      <c r="A963">
        <v>2039</v>
      </c>
      <c r="B963" s="3" t="s">
        <v>2040</v>
      </c>
      <c r="C963" s="3" t="s">
        <v>6149</v>
      </c>
      <c r="D963" s="9">
        <v>125000</v>
      </c>
      <c r="E963" s="9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8294</v>
      </c>
      <c r="O963" s="7">
        <f t="shared" si="90"/>
        <v>136.21680000000001</v>
      </c>
      <c r="P963" s="5">
        <f t="shared" si="91"/>
        <v>449.26385224274406</v>
      </c>
      <c r="Q963" t="str">
        <f t="shared" si="92"/>
        <v>technology</v>
      </c>
      <c r="R963" t="str">
        <f t="shared" si="93"/>
        <v>hardware</v>
      </c>
      <c r="S963" s="13">
        <f t="shared" si="94"/>
        <v>42675.438946759255</v>
      </c>
      <c r="T963" s="13">
        <f t="shared" si="95"/>
        <v>42705.207638888889</v>
      </c>
    </row>
    <row r="964" spans="1:20" ht="32" x14ac:dyDescent="0.2">
      <c r="A964">
        <v>2040</v>
      </c>
      <c r="B964" s="3" t="s">
        <v>2041</v>
      </c>
      <c r="C964" s="3" t="s">
        <v>6150</v>
      </c>
      <c r="D964" s="9">
        <v>3000</v>
      </c>
      <c r="E964" s="9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8294</v>
      </c>
      <c r="O964" s="7">
        <f t="shared" si="90"/>
        <v>248.17133333333334</v>
      </c>
      <c r="P964" s="5">
        <f t="shared" si="91"/>
        <v>27.472841328413285</v>
      </c>
      <c r="Q964" t="str">
        <f t="shared" si="92"/>
        <v>technology</v>
      </c>
      <c r="R964" t="str">
        <f t="shared" si="93"/>
        <v>hardware</v>
      </c>
      <c r="S964" s="13">
        <f t="shared" si="94"/>
        <v>41578.927118055559</v>
      </c>
      <c r="T964" s="13">
        <f t="shared" si="95"/>
        <v>41593.968784722223</v>
      </c>
    </row>
    <row r="965" spans="1:20" ht="48" x14ac:dyDescent="0.2">
      <c r="A965">
        <v>2041</v>
      </c>
      <c r="B965" s="3" t="s">
        <v>2042</v>
      </c>
      <c r="C965" s="3" t="s">
        <v>6151</v>
      </c>
      <c r="D965" s="9">
        <v>9500</v>
      </c>
      <c r="E965" s="9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8294</v>
      </c>
      <c r="O965" s="7">
        <f t="shared" si="90"/>
        <v>181.86315789473684</v>
      </c>
      <c r="P965" s="5">
        <f t="shared" si="91"/>
        <v>143.97499999999999</v>
      </c>
      <c r="Q965" t="str">
        <f t="shared" si="92"/>
        <v>technology</v>
      </c>
      <c r="R965" t="str">
        <f t="shared" si="93"/>
        <v>hardware</v>
      </c>
      <c r="S965" s="13">
        <f t="shared" si="94"/>
        <v>42654.525775462964</v>
      </c>
      <c r="T965" s="13">
        <f t="shared" si="95"/>
        <v>42684.567442129628</v>
      </c>
    </row>
    <row r="966" spans="1:20" ht="48" x14ac:dyDescent="0.2">
      <c r="A966">
        <v>2042</v>
      </c>
      <c r="B966" s="3" t="s">
        <v>2043</v>
      </c>
      <c r="C966" s="3" t="s">
        <v>6152</v>
      </c>
      <c r="D966" s="9">
        <v>10000</v>
      </c>
      <c r="E966" s="9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8294</v>
      </c>
      <c r="O966" s="7">
        <f t="shared" si="90"/>
        <v>123.53</v>
      </c>
      <c r="P966" s="5">
        <f t="shared" si="91"/>
        <v>88.23571428571428</v>
      </c>
      <c r="Q966" t="str">
        <f t="shared" si="92"/>
        <v>technology</v>
      </c>
      <c r="R966" t="str">
        <f t="shared" si="93"/>
        <v>hardware</v>
      </c>
      <c r="S966" s="13">
        <f t="shared" si="94"/>
        <v>42331.708032407405</v>
      </c>
      <c r="T966" s="13">
        <f t="shared" si="95"/>
        <v>42391.708032407405</v>
      </c>
    </row>
    <row r="967" spans="1:20" ht="48" x14ac:dyDescent="0.2">
      <c r="A967">
        <v>2043</v>
      </c>
      <c r="B967" s="3" t="s">
        <v>2044</v>
      </c>
      <c r="C967" s="3" t="s">
        <v>6153</v>
      </c>
      <c r="D967" s="9">
        <v>1385</v>
      </c>
      <c r="E967" s="9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8294</v>
      </c>
      <c r="O967" s="7">
        <f t="shared" si="90"/>
        <v>506.20938628158842</v>
      </c>
      <c r="P967" s="5">
        <f t="shared" si="91"/>
        <v>36.326424870466319</v>
      </c>
      <c r="Q967" t="str">
        <f t="shared" si="92"/>
        <v>technology</v>
      </c>
      <c r="R967" t="str">
        <f t="shared" si="93"/>
        <v>hardware</v>
      </c>
      <c r="S967" s="13">
        <f t="shared" si="94"/>
        <v>42661.176817129628</v>
      </c>
      <c r="T967" s="13">
        <f t="shared" si="95"/>
        <v>42715.207638888889</v>
      </c>
    </row>
    <row r="968" spans="1:20" ht="48" x14ac:dyDescent="0.2">
      <c r="A968">
        <v>2044</v>
      </c>
      <c r="B968" s="3" t="s">
        <v>2045</v>
      </c>
      <c r="C968" s="3" t="s">
        <v>6154</v>
      </c>
      <c r="D968" s="9">
        <v>15000</v>
      </c>
      <c r="E968" s="9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8294</v>
      </c>
      <c r="O968" s="7">
        <f t="shared" si="90"/>
        <v>108.21333333333334</v>
      </c>
      <c r="P968" s="5">
        <f t="shared" si="91"/>
        <v>90.177777777777777</v>
      </c>
      <c r="Q968" t="str">
        <f t="shared" si="92"/>
        <v>technology</v>
      </c>
      <c r="R968" t="str">
        <f t="shared" si="93"/>
        <v>hardware</v>
      </c>
      <c r="S968" s="13">
        <f t="shared" si="94"/>
        <v>42138.684189814812</v>
      </c>
      <c r="T968" s="13">
        <f t="shared" si="95"/>
        <v>42168.684189814812</v>
      </c>
    </row>
    <row r="969" spans="1:20" ht="48" x14ac:dyDescent="0.2">
      <c r="A969">
        <v>2045</v>
      </c>
      <c r="B969" s="3" t="s">
        <v>2046</v>
      </c>
      <c r="C969" s="3" t="s">
        <v>6155</v>
      </c>
      <c r="D969" s="9">
        <v>4900</v>
      </c>
      <c r="E969" s="9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8294</v>
      </c>
      <c r="O969" s="7">
        <f t="shared" si="90"/>
        <v>819.18387755102037</v>
      </c>
      <c r="P969" s="5">
        <f t="shared" si="91"/>
        <v>152.62361216730039</v>
      </c>
      <c r="Q969" t="str">
        <f t="shared" si="92"/>
        <v>technology</v>
      </c>
      <c r="R969" t="str">
        <f t="shared" si="93"/>
        <v>hardware</v>
      </c>
      <c r="S969" s="13">
        <f t="shared" si="94"/>
        <v>41069.088506944441</v>
      </c>
      <c r="T969" s="13">
        <f t="shared" si="95"/>
        <v>41099.088506944441</v>
      </c>
    </row>
    <row r="970" spans="1:20" ht="48" x14ac:dyDescent="0.2">
      <c r="A970">
        <v>2046</v>
      </c>
      <c r="B970" s="3" t="s">
        <v>2047</v>
      </c>
      <c r="C970" s="3" t="s">
        <v>6156</v>
      </c>
      <c r="D970" s="9">
        <v>10000</v>
      </c>
      <c r="E970" s="9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8294</v>
      </c>
      <c r="O970" s="7">
        <f t="shared" si="90"/>
        <v>121.10000000000001</v>
      </c>
      <c r="P970" s="5">
        <f t="shared" si="91"/>
        <v>55.806451612903224</v>
      </c>
      <c r="Q970" t="str">
        <f t="shared" si="92"/>
        <v>technology</v>
      </c>
      <c r="R970" t="str">
        <f t="shared" si="93"/>
        <v>hardware</v>
      </c>
      <c r="S970" s="13">
        <f t="shared" si="94"/>
        <v>41387.171805555554</v>
      </c>
      <c r="T970" s="13">
        <f t="shared" si="95"/>
        <v>41417.171805555554</v>
      </c>
    </row>
    <row r="971" spans="1:20" ht="48" x14ac:dyDescent="0.2">
      <c r="A971">
        <v>2047</v>
      </c>
      <c r="B971" s="3" t="s">
        <v>2048</v>
      </c>
      <c r="C971" s="3" t="s">
        <v>6157</v>
      </c>
      <c r="D971" s="9">
        <v>98000</v>
      </c>
      <c r="E971" s="9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8294</v>
      </c>
      <c r="O971" s="7">
        <f t="shared" si="90"/>
        <v>102.99897959183673</v>
      </c>
      <c r="P971" s="5">
        <f t="shared" si="91"/>
        <v>227.85327313769753</v>
      </c>
      <c r="Q971" t="str">
        <f t="shared" si="92"/>
        <v>technology</v>
      </c>
      <c r="R971" t="str">
        <f t="shared" si="93"/>
        <v>hardware</v>
      </c>
      <c r="S971" s="13">
        <f t="shared" si="94"/>
        <v>42081.903587962966</v>
      </c>
      <c r="T971" s="13">
        <f t="shared" si="95"/>
        <v>42111</v>
      </c>
    </row>
    <row r="972" spans="1:20" ht="48" x14ac:dyDescent="0.2">
      <c r="A972">
        <v>2048</v>
      </c>
      <c r="B972" s="3" t="s">
        <v>2049</v>
      </c>
      <c r="C972" s="3" t="s">
        <v>6158</v>
      </c>
      <c r="D972" s="9">
        <v>85000</v>
      </c>
      <c r="E972" s="9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8294</v>
      </c>
      <c r="O972" s="7">
        <f t="shared" si="90"/>
        <v>148.33229411764705</v>
      </c>
      <c r="P972" s="5">
        <f t="shared" si="91"/>
        <v>91.82989803350327</v>
      </c>
      <c r="Q972" t="str">
        <f t="shared" si="92"/>
        <v>technology</v>
      </c>
      <c r="R972" t="str">
        <f t="shared" si="93"/>
        <v>hardware</v>
      </c>
      <c r="S972" s="13">
        <f t="shared" si="94"/>
        <v>41387.651516203703</v>
      </c>
      <c r="T972" s="13">
        <f t="shared" si="95"/>
        <v>41417.651516203703</v>
      </c>
    </row>
    <row r="973" spans="1:20" ht="16" x14ac:dyDescent="0.2">
      <c r="A973">
        <v>2049</v>
      </c>
      <c r="B973" s="3" t="s">
        <v>2050</v>
      </c>
      <c r="C973" s="3" t="s">
        <v>6159</v>
      </c>
      <c r="D973" s="9">
        <v>50000</v>
      </c>
      <c r="E973" s="9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8294</v>
      </c>
      <c r="O973" s="7">
        <f t="shared" si="90"/>
        <v>120.19070000000001</v>
      </c>
      <c r="P973" s="5">
        <f t="shared" si="91"/>
        <v>80.991037735849048</v>
      </c>
      <c r="Q973" t="str">
        <f t="shared" si="92"/>
        <v>technology</v>
      </c>
      <c r="R973" t="str">
        <f t="shared" si="93"/>
        <v>hardware</v>
      </c>
      <c r="S973" s="13">
        <f t="shared" si="94"/>
        <v>41575.527349537035</v>
      </c>
      <c r="T973" s="13">
        <f t="shared" si="95"/>
        <v>41610.957638888889</v>
      </c>
    </row>
    <row r="974" spans="1:20" ht="48" x14ac:dyDescent="0.2">
      <c r="A974">
        <v>2050</v>
      </c>
      <c r="B974" s="3" t="s">
        <v>2051</v>
      </c>
      <c r="C974" s="3" t="s">
        <v>6160</v>
      </c>
      <c r="D974" s="9">
        <v>10000</v>
      </c>
      <c r="E974" s="9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8294</v>
      </c>
      <c r="O974" s="7">
        <f t="shared" si="90"/>
        <v>473.27000000000004</v>
      </c>
      <c r="P974" s="5">
        <f t="shared" si="91"/>
        <v>278.39411764705881</v>
      </c>
      <c r="Q974" t="str">
        <f t="shared" si="92"/>
        <v>technology</v>
      </c>
      <c r="R974" t="str">
        <f t="shared" si="93"/>
        <v>hardware</v>
      </c>
      <c r="S974" s="13">
        <f t="shared" si="94"/>
        <v>42115.071504629625</v>
      </c>
      <c r="T974" s="13">
        <f t="shared" si="95"/>
        <v>42155.071504629625</v>
      </c>
    </row>
    <row r="975" spans="1:20" ht="48" x14ac:dyDescent="0.2">
      <c r="A975">
        <v>2051</v>
      </c>
      <c r="B975" s="3" t="s">
        <v>2052</v>
      </c>
      <c r="C975" s="3" t="s">
        <v>6161</v>
      </c>
      <c r="D975" s="9">
        <v>8000</v>
      </c>
      <c r="E975" s="9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8294</v>
      </c>
      <c r="O975" s="7">
        <f t="shared" si="90"/>
        <v>130.36250000000001</v>
      </c>
      <c r="P975" s="5">
        <f t="shared" si="91"/>
        <v>43.095041322314053</v>
      </c>
      <c r="Q975" t="str">
        <f t="shared" si="92"/>
        <v>technology</v>
      </c>
      <c r="R975" t="str">
        <f t="shared" si="93"/>
        <v>hardware</v>
      </c>
      <c r="S975" s="13">
        <f t="shared" si="94"/>
        <v>41604.022418981483</v>
      </c>
      <c r="T975" s="13">
        <f t="shared" si="95"/>
        <v>41634.022418981483</v>
      </c>
    </row>
    <row r="976" spans="1:20" ht="48" x14ac:dyDescent="0.2">
      <c r="A976">
        <v>2052</v>
      </c>
      <c r="B976" s="3" t="s">
        <v>2053</v>
      </c>
      <c r="C976" s="3" t="s">
        <v>6162</v>
      </c>
      <c r="D976" s="9">
        <v>50000</v>
      </c>
      <c r="E976" s="9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8294</v>
      </c>
      <c r="O976" s="7">
        <f t="shared" si="90"/>
        <v>353.048</v>
      </c>
      <c r="P976" s="5">
        <f t="shared" si="91"/>
        <v>326.29205175600737</v>
      </c>
      <c r="Q976" t="str">
        <f t="shared" si="92"/>
        <v>technology</v>
      </c>
      <c r="R976" t="str">
        <f t="shared" si="93"/>
        <v>hardware</v>
      </c>
      <c r="S976" s="13">
        <f t="shared" si="94"/>
        <v>42375.08394675926</v>
      </c>
      <c r="T976" s="13">
        <f t="shared" si="95"/>
        <v>42420.08394675926</v>
      </c>
    </row>
    <row r="977" spans="1:20" ht="48" x14ac:dyDescent="0.2">
      <c r="A977">
        <v>2053</v>
      </c>
      <c r="B977" s="3" t="s">
        <v>2054</v>
      </c>
      <c r="C977" s="3" t="s">
        <v>6163</v>
      </c>
      <c r="D977" s="9">
        <v>5000</v>
      </c>
      <c r="E977" s="9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8294</v>
      </c>
      <c r="O977" s="7">
        <f t="shared" si="90"/>
        <v>101.02</v>
      </c>
      <c r="P977" s="5">
        <f t="shared" si="91"/>
        <v>41.743801652892564</v>
      </c>
      <c r="Q977" t="str">
        <f t="shared" si="92"/>
        <v>technology</v>
      </c>
      <c r="R977" t="str">
        <f t="shared" si="93"/>
        <v>hardware</v>
      </c>
      <c r="S977" s="13">
        <f t="shared" si="94"/>
        <v>42303.617488425924</v>
      </c>
      <c r="T977" s="13">
        <f t="shared" si="95"/>
        <v>42333.659155092595</v>
      </c>
    </row>
    <row r="978" spans="1:20" ht="48" x14ac:dyDescent="0.2">
      <c r="A978">
        <v>2054</v>
      </c>
      <c r="B978" s="3" t="s">
        <v>2055</v>
      </c>
      <c r="C978" s="3" t="s">
        <v>6164</v>
      </c>
      <c r="D978" s="9">
        <v>35000</v>
      </c>
      <c r="E978" s="9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8294</v>
      </c>
      <c r="O978" s="7">
        <f t="shared" si="90"/>
        <v>113.59142857142857</v>
      </c>
      <c r="P978" s="5">
        <f t="shared" si="91"/>
        <v>64.020933977455712</v>
      </c>
      <c r="Q978" t="str">
        <f t="shared" si="92"/>
        <v>technology</v>
      </c>
      <c r="R978" t="str">
        <f t="shared" si="93"/>
        <v>hardware</v>
      </c>
      <c r="S978" s="13">
        <f t="shared" si="94"/>
        <v>41731.520949074074</v>
      </c>
      <c r="T978" s="13">
        <f t="shared" si="95"/>
        <v>41761.520949074074</v>
      </c>
    </row>
    <row r="979" spans="1:20" ht="48" x14ac:dyDescent="0.2">
      <c r="A979">
        <v>2055</v>
      </c>
      <c r="B979" s="3" t="s">
        <v>2056</v>
      </c>
      <c r="C979" s="3" t="s">
        <v>6165</v>
      </c>
      <c r="D979" s="9">
        <v>6000</v>
      </c>
      <c r="E979" s="9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8294</v>
      </c>
      <c r="O979" s="7">
        <f t="shared" si="90"/>
        <v>167.41666666666666</v>
      </c>
      <c r="P979" s="5">
        <f t="shared" si="91"/>
        <v>99.455445544554451</v>
      </c>
      <c r="Q979" t="str">
        <f t="shared" si="92"/>
        <v>technology</v>
      </c>
      <c r="R979" t="str">
        <f t="shared" si="93"/>
        <v>hardware</v>
      </c>
      <c r="S979" s="13">
        <f t="shared" si="94"/>
        <v>41946.674108796295</v>
      </c>
      <c r="T979" s="13">
        <f t="shared" si="95"/>
        <v>41976.166666666672</v>
      </c>
    </row>
    <row r="980" spans="1:20" ht="48" x14ac:dyDescent="0.2">
      <c r="A980">
        <v>2056</v>
      </c>
      <c r="B980" s="3" t="s">
        <v>2057</v>
      </c>
      <c r="C980" s="3" t="s">
        <v>6166</v>
      </c>
      <c r="D980" s="9">
        <v>50000</v>
      </c>
      <c r="E980" s="9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8294</v>
      </c>
      <c r="O980" s="7">
        <f t="shared" si="90"/>
        <v>153.452</v>
      </c>
      <c r="P980" s="5">
        <f t="shared" si="91"/>
        <v>138.49458483754512</v>
      </c>
      <c r="Q980" t="str">
        <f t="shared" si="92"/>
        <v>technology</v>
      </c>
      <c r="R980" t="str">
        <f t="shared" si="93"/>
        <v>hardware</v>
      </c>
      <c r="S980" s="13">
        <f t="shared" si="94"/>
        <v>41351.76090277778</v>
      </c>
      <c r="T980" s="13">
        <f t="shared" si="95"/>
        <v>41381.76090277778</v>
      </c>
    </row>
    <row r="981" spans="1:20" ht="48" x14ac:dyDescent="0.2">
      <c r="A981">
        <v>2057</v>
      </c>
      <c r="B981" s="3" t="s">
        <v>2058</v>
      </c>
      <c r="C981" s="3" t="s">
        <v>6167</v>
      </c>
      <c r="D981" s="9">
        <v>15000</v>
      </c>
      <c r="E981" s="9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8294</v>
      </c>
      <c r="O981" s="7">
        <f t="shared" si="90"/>
        <v>202.23220000000001</v>
      </c>
      <c r="P981" s="5">
        <f t="shared" si="91"/>
        <v>45.547792792792798</v>
      </c>
      <c r="Q981" t="str">
        <f t="shared" si="92"/>
        <v>technology</v>
      </c>
      <c r="R981" t="str">
        <f t="shared" si="93"/>
        <v>hardware</v>
      </c>
      <c r="S981" s="13">
        <f t="shared" si="94"/>
        <v>42396.494583333333</v>
      </c>
      <c r="T981" s="13">
        <f t="shared" si="95"/>
        <v>42426.494583333333</v>
      </c>
    </row>
    <row r="982" spans="1:20" ht="32" x14ac:dyDescent="0.2">
      <c r="A982">
        <v>2058</v>
      </c>
      <c r="B982" s="3" t="s">
        <v>2059</v>
      </c>
      <c r="C982" s="3" t="s">
        <v>6168</v>
      </c>
      <c r="D982" s="9">
        <v>2560</v>
      </c>
      <c r="E982" s="9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8294</v>
      </c>
      <c r="O982" s="7">
        <f t="shared" si="90"/>
        <v>168.28125</v>
      </c>
      <c r="P982" s="5">
        <f t="shared" si="91"/>
        <v>10.507317073170732</v>
      </c>
      <c r="Q982" t="str">
        <f t="shared" si="92"/>
        <v>technology</v>
      </c>
      <c r="R982" t="str">
        <f t="shared" si="93"/>
        <v>hardware</v>
      </c>
      <c r="S982" s="13">
        <f t="shared" si="94"/>
        <v>42026.370717592596</v>
      </c>
      <c r="T982" s="13">
        <f t="shared" si="95"/>
        <v>42065.833333333328</v>
      </c>
    </row>
    <row r="983" spans="1:20" ht="48" x14ac:dyDescent="0.2">
      <c r="A983">
        <v>2059</v>
      </c>
      <c r="B983" s="3" t="s">
        <v>2060</v>
      </c>
      <c r="C983" s="3" t="s">
        <v>6169</v>
      </c>
      <c r="D983" s="9">
        <v>30000</v>
      </c>
      <c r="E983" s="9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8294</v>
      </c>
      <c r="O983" s="7">
        <f t="shared" si="90"/>
        <v>143.45666666666668</v>
      </c>
      <c r="P983" s="5">
        <f t="shared" si="91"/>
        <v>114.76533333333333</v>
      </c>
      <c r="Q983" t="str">
        <f t="shared" si="92"/>
        <v>technology</v>
      </c>
      <c r="R983" t="str">
        <f t="shared" si="93"/>
        <v>hardware</v>
      </c>
      <c r="S983" s="13">
        <f t="shared" si="94"/>
        <v>42361.602476851855</v>
      </c>
      <c r="T983" s="13">
        <f t="shared" si="95"/>
        <v>42400.915972222225</v>
      </c>
    </row>
    <row r="984" spans="1:20" ht="48" x14ac:dyDescent="0.2">
      <c r="A984">
        <v>2060</v>
      </c>
      <c r="B984" s="3" t="s">
        <v>2061</v>
      </c>
      <c r="C984" s="3" t="s">
        <v>6170</v>
      </c>
      <c r="D984" s="9">
        <v>25000</v>
      </c>
      <c r="E984" s="9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8294</v>
      </c>
      <c r="O984" s="7">
        <f t="shared" si="90"/>
        <v>196.4</v>
      </c>
      <c r="P984" s="5">
        <f t="shared" si="91"/>
        <v>35.997067448680355</v>
      </c>
      <c r="Q984" t="str">
        <f t="shared" si="92"/>
        <v>technology</v>
      </c>
      <c r="R984" t="str">
        <f t="shared" si="93"/>
        <v>hardware</v>
      </c>
      <c r="S984" s="13">
        <f t="shared" si="94"/>
        <v>41783.642939814818</v>
      </c>
      <c r="T984" s="13">
        <f t="shared" si="95"/>
        <v>41843.642939814818</v>
      </c>
    </row>
    <row r="985" spans="1:20" ht="48" x14ac:dyDescent="0.2">
      <c r="A985">
        <v>2061</v>
      </c>
      <c r="B985" s="3" t="s">
        <v>2062</v>
      </c>
      <c r="C985" s="3" t="s">
        <v>6171</v>
      </c>
      <c r="D985" s="9">
        <v>5000</v>
      </c>
      <c r="E985" s="9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8294</v>
      </c>
      <c r="O985" s="7">
        <f t="shared" si="90"/>
        <v>107.91999999999999</v>
      </c>
      <c r="P985" s="5">
        <f t="shared" si="91"/>
        <v>154.17142857142858</v>
      </c>
      <c r="Q985" t="str">
        <f t="shared" si="92"/>
        <v>technology</v>
      </c>
      <c r="R985" t="str">
        <f t="shared" si="93"/>
        <v>hardware</v>
      </c>
      <c r="S985" s="13">
        <f t="shared" si="94"/>
        <v>42705.764513888891</v>
      </c>
      <c r="T985" s="13">
        <f t="shared" si="95"/>
        <v>42735.764513888891</v>
      </c>
    </row>
    <row r="986" spans="1:20" ht="48" x14ac:dyDescent="0.2">
      <c r="A986">
        <v>2062</v>
      </c>
      <c r="B986" s="3" t="s">
        <v>2063</v>
      </c>
      <c r="C986" s="3" t="s">
        <v>6172</v>
      </c>
      <c r="D986" s="9">
        <v>100000</v>
      </c>
      <c r="E986" s="9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8294</v>
      </c>
      <c r="O986" s="7">
        <f t="shared" si="90"/>
        <v>114.97699999999999</v>
      </c>
      <c r="P986" s="5">
        <f t="shared" si="91"/>
        <v>566.38916256157631</v>
      </c>
      <c r="Q986" t="str">
        <f t="shared" si="92"/>
        <v>technology</v>
      </c>
      <c r="R986" t="str">
        <f t="shared" si="93"/>
        <v>hardware</v>
      </c>
      <c r="S986" s="13">
        <f t="shared" si="94"/>
        <v>42423.3830787037</v>
      </c>
      <c r="T986" s="13">
        <f t="shared" si="95"/>
        <v>42453.341412037036</v>
      </c>
    </row>
    <row r="987" spans="1:20" ht="32" x14ac:dyDescent="0.2">
      <c r="A987">
        <v>2063</v>
      </c>
      <c r="B987" s="3" t="s">
        <v>2064</v>
      </c>
      <c r="C987" s="3" t="s">
        <v>6173</v>
      </c>
      <c r="D987" s="9">
        <v>4000</v>
      </c>
      <c r="E987" s="9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8294</v>
      </c>
      <c r="O987" s="7">
        <f t="shared" si="90"/>
        <v>148.04999999999998</v>
      </c>
      <c r="P987" s="5">
        <f t="shared" si="91"/>
        <v>120.85714285714286</v>
      </c>
      <c r="Q987" t="str">
        <f t="shared" si="92"/>
        <v>technology</v>
      </c>
      <c r="R987" t="str">
        <f t="shared" si="93"/>
        <v>hardware</v>
      </c>
      <c r="S987" s="13">
        <f t="shared" si="94"/>
        <v>42472.73265046296</v>
      </c>
      <c r="T987" s="13">
        <f t="shared" si="95"/>
        <v>42505.73265046296</v>
      </c>
    </row>
    <row r="988" spans="1:20" ht="48" x14ac:dyDescent="0.2">
      <c r="A988">
        <v>2064</v>
      </c>
      <c r="B988" s="3" t="s">
        <v>2065</v>
      </c>
      <c r="C988" s="3" t="s">
        <v>6174</v>
      </c>
      <c r="D988" s="9">
        <v>261962</v>
      </c>
      <c r="E988" s="9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8294</v>
      </c>
      <c r="O988" s="7">
        <f t="shared" si="90"/>
        <v>191.16676082790633</v>
      </c>
      <c r="P988" s="5">
        <f t="shared" si="91"/>
        <v>86.163845492085343</v>
      </c>
      <c r="Q988" t="str">
        <f t="shared" si="92"/>
        <v>technology</v>
      </c>
      <c r="R988" t="str">
        <f t="shared" si="93"/>
        <v>hardware</v>
      </c>
      <c r="S988" s="13">
        <f t="shared" si="94"/>
        <v>41389.364849537036</v>
      </c>
      <c r="T988" s="13">
        <f t="shared" si="95"/>
        <v>41425.5</v>
      </c>
    </row>
    <row r="989" spans="1:20" ht="48" x14ac:dyDescent="0.2">
      <c r="A989">
        <v>2065</v>
      </c>
      <c r="B989" s="3" t="s">
        <v>2066</v>
      </c>
      <c r="C989" s="3" t="s">
        <v>6175</v>
      </c>
      <c r="D989" s="9">
        <v>40000</v>
      </c>
      <c r="E989" s="9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8294</v>
      </c>
      <c r="O989" s="7">
        <f t="shared" si="90"/>
        <v>199.215125</v>
      </c>
      <c r="P989" s="5">
        <f t="shared" si="91"/>
        <v>51.212114395886893</v>
      </c>
      <c r="Q989" t="str">
        <f t="shared" si="92"/>
        <v>technology</v>
      </c>
      <c r="R989" t="str">
        <f t="shared" si="93"/>
        <v>hardware</v>
      </c>
      <c r="S989" s="13">
        <f t="shared" si="94"/>
        <v>41603.333668981482</v>
      </c>
      <c r="T989" s="13">
        <f t="shared" si="95"/>
        <v>41633.333668981482</v>
      </c>
    </row>
    <row r="990" spans="1:20" ht="48" x14ac:dyDescent="0.2">
      <c r="A990">
        <v>2066</v>
      </c>
      <c r="B990" s="3" t="s">
        <v>2067</v>
      </c>
      <c r="C990" s="3" t="s">
        <v>6176</v>
      </c>
      <c r="D990" s="9">
        <v>2000</v>
      </c>
      <c r="E990" s="9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8294</v>
      </c>
      <c r="O990" s="7">
        <f t="shared" si="90"/>
        <v>218.6</v>
      </c>
      <c r="P990" s="5">
        <f t="shared" si="91"/>
        <v>67.261538461538464</v>
      </c>
      <c r="Q990" t="str">
        <f t="shared" si="92"/>
        <v>technology</v>
      </c>
      <c r="R990" t="str">
        <f t="shared" si="93"/>
        <v>hardware</v>
      </c>
      <c r="S990" s="13">
        <f t="shared" si="94"/>
        <v>41844.771793981483</v>
      </c>
      <c r="T990" s="13">
        <f t="shared" si="95"/>
        <v>41874.771793981483</v>
      </c>
    </row>
    <row r="991" spans="1:20" ht="48" x14ac:dyDescent="0.2">
      <c r="A991">
        <v>2067</v>
      </c>
      <c r="B991" s="3" t="s">
        <v>2068</v>
      </c>
      <c r="C991" s="3" t="s">
        <v>6177</v>
      </c>
      <c r="D991" s="9">
        <v>495</v>
      </c>
      <c r="E991" s="9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8294</v>
      </c>
      <c r="O991" s="7">
        <f t="shared" si="90"/>
        <v>126.86868686868686</v>
      </c>
      <c r="P991" s="5">
        <f t="shared" si="91"/>
        <v>62.8</v>
      </c>
      <c r="Q991" t="str">
        <f t="shared" si="92"/>
        <v>technology</v>
      </c>
      <c r="R991" t="str">
        <f t="shared" si="93"/>
        <v>hardware</v>
      </c>
      <c r="S991" s="13">
        <f t="shared" si="94"/>
        <v>42115.853888888887</v>
      </c>
      <c r="T991" s="13">
        <f t="shared" si="95"/>
        <v>42148.853888888887</v>
      </c>
    </row>
    <row r="992" spans="1:20" ht="48" x14ac:dyDescent="0.2">
      <c r="A992">
        <v>2068</v>
      </c>
      <c r="B992" s="3" t="s">
        <v>2069</v>
      </c>
      <c r="C992" s="3" t="s">
        <v>6178</v>
      </c>
      <c r="D992" s="9">
        <v>25000</v>
      </c>
      <c r="E992" s="9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8294</v>
      </c>
      <c r="O992" s="7">
        <f t="shared" si="90"/>
        <v>105.22388000000001</v>
      </c>
      <c r="P992" s="5">
        <f t="shared" si="91"/>
        <v>346.13118421052633</v>
      </c>
      <c r="Q992" t="str">
        <f t="shared" si="92"/>
        <v>technology</v>
      </c>
      <c r="R992" t="str">
        <f t="shared" si="93"/>
        <v>hardware</v>
      </c>
      <c r="S992" s="13">
        <f t="shared" si="94"/>
        <v>42633.841608796298</v>
      </c>
      <c r="T992" s="13">
        <f t="shared" si="95"/>
        <v>42663.841608796298</v>
      </c>
    </row>
    <row r="993" spans="1:20" ht="48" x14ac:dyDescent="0.2">
      <c r="A993">
        <v>2069</v>
      </c>
      <c r="B993" s="3" t="s">
        <v>2070</v>
      </c>
      <c r="C993" s="3" t="s">
        <v>6179</v>
      </c>
      <c r="D993" s="9">
        <v>50000</v>
      </c>
      <c r="E993" s="9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8294</v>
      </c>
      <c r="O993" s="7">
        <f t="shared" si="90"/>
        <v>128.40666000000002</v>
      </c>
      <c r="P993" s="5">
        <f t="shared" si="91"/>
        <v>244.11912547528519</v>
      </c>
      <c r="Q993" t="str">
        <f t="shared" si="92"/>
        <v>technology</v>
      </c>
      <c r="R993" t="str">
        <f t="shared" si="93"/>
        <v>hardware</v>
      </c>
      <c r="S993" s="13">
        <f t="shared" si="94"/>
        <v>42340.972118055557</v>
      </c>
      <c r="T993" s="13">
        <f t="shared" si="95"/>
        <v>42371.972118055557</v>
      </c>
    </row>
    <row r="994" spans="1:20" ht="48" x14ac:dyDescent="0.2">
      <c r="A994">
        <v>2070</v>
      </c>
      <c r="B994" s="3" t="s">
        <v>2071</v>
      </c>
      <c r="C994" s="3" t="s">
        <v>6180</v>
      </c>
      <c r="D994" s="9">
        <v>125000</v>
      </c>
      <c r="E994" s="9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8294</v>
      </c>
      <c r="O994" s="7">
        <f t="shared" si="90"/>
        <v>317.3272</v>
      </c>
      <c r="P994" s="5">
        <f t="shared" si="91"/>
        <v>259.25424836601309</v>
      </c>
      <c r="Q994" t="str">
        <f t="shared" si="92"/>
        <v>technology</v>
      </c>
      <c r="R994" t="str">
        <f t="shared" si="93"/>
        <v>hardware</v>
      </c>
      <c r="S994" s="13">
        <f t="shared" si="94"/>
        <v>42519.6565162037</v>
      </c>
      <c r="T994" s="13">
        <f t="shared" si="95"/>
        <v>42549.6565162037</v>
      </c>
    </row>
    <row r="995" spans="1:20" ht="48" x14ac:dyDescent="0.2">
      <c r="A995">
        <v>2071</v>
      </c>
      <c r="B995" s="3" t="s">
        <v>2072</v>
      </c>
      <c r="C995" s="3" t="s">
        <v>6181</v>
      </c>
      <c r="D995" s="9">
        <v>20000</v>
      </c>
      <c r="E995" s="9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8294</v>
      </c>
      <c r="O995" s="7">
        <f t="shared" si="90"/>
        <v>280.73</v>
      </c>
      <c r="P995" s="5">
        <f t="shared" si="91"/>
        <v>201.96402877697841</v>
      </c>
      <c r="Q995" t="str">
        <f t="shared" si="92"/>
        <v>technology</v>
      </c>
      <c r="R995" t="str">
        <f t="shared" si="93"/>
        <v>hardware</v>
      </c>
      <c r="S995" s="13">
        <f t="shared" si="94"/>
        <v>42600.278749999998</v>
      </c>
      <c r="T995" s="13">
        <f t="shared" si="95"/>
        <v>42645.278749999998</v>
      </c>
    </row>
    <row r="996" spans="1:20" ht="48" x14ac:dyDescent="0.2">
      <c r="A996">
        <v>2072</v>
      </c>
      <c r="B996" s="3" t="s">
        <v>2073</v>
      </c>
      <c r="C996" s="3" t="s">
        <v>6182</v>
      </c>
      <c r="D996" s="9">
        <v>71500</v>
      </c>
      <c r="E996" s="9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8294</v>
      </c>
      <c r="O996" s="7">
        <f t="shared" si="90"/>
        <v>110.73146853146854</v>
      </c>
      <c r="P996" s="5">
        <f t="shared" si="91"/>
        <v>226.20857142857142</v>
      </c>
      <c r="Q996" t="str">
        <f t="shared" si="92"/>
        <v>technology</v>
      </c>
      <c r="R996" t="str">
        <f t="shared" si="93"/>
        <v>hardware</v>
      </c>
      <c r="S996" s="13">
        <f t="shared" si="94"/>
        <v>42467.581388888888</v>
      </c>
      <c r="T996" s="13">
        <f t="shared" si="95"/>
        <v>42497.581388888888</v>
      </c>
    </row>
    <row r="997" spans="1:20" ht="48" x14ac:dyDescent="0.2">
      <c r="A997">
        <v>2073</v>
      </c>
      <c r="B997" s="3" t="s">
        <v>2074</v>
      </c>
      <c r="C997" s="3" t="s">
        <v>6183</v>
      </c>
      <c r="D997" s="9">
        <v>100000</v>
      </c>
      <c r="E997" s="9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8294</v>
      </c>
      <c r="O997" s="7">
        <f t="shared" si="90"/>
        <v>152.60429999999999</v>
      </c>
      <c r="P997" s="5">
        <f t="shared" si="91"/>
        <v>324.69</v>
      </c>
      <c r="Q997" t="str">
        <f t="shared" si="92"/>
        <v>technology</v>
      </c>
      <c r="R997" t="str">
        <f t="shared" si="93"/>
        <v>hardware</v>
      </c>
      <c r="S997" s="13">
        <f t="shared" si="94"/>
        <v>42087.668032407411</v>
      </c>
      <c r="T997" s="13">
        <f t="shared" si="95"/>
        <v>42132.668032407411</v>
      </c>
    </row>
    <row r="998" spans="1:20" ht="32" x14ac:dyDescent="0.2">
      <c r="A998">
        <v>2074</v>
      </c>
      <c r="B998" s="3" t="s">
        <v>2075</v>
      </c>
      <c r="C998" s="3" t="s">
        <v>6184</v>
      </c>
      <c r="D998" s="9">
        <v>600</v>
      </c>
      <c r="E998" s="9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8294</v>
      </c>
      <c r="O998" s="7">
        <f t="shared" si="90"/>
        <v>102.49999999999999</v>
      </c>
      <c r="P998" s="5">
        <f t="shared" si="91"/>
        <v>205</v>
      </c>
      <c r="Q998" t="str">
        <f t="shared" si="92"/>
        <v>technology</v>
      </c>
      <c r="R998" t="str">
        <f t="shared" si="93"/>
        <v>hardware</v>
      </c>
      <c r="S998" s="13">
        <f t="shared" si="94"/>
        <v>42466.826180555552</v>
      </c>
      <c r="T998" s="13">
        <f t="shared" si="95"/>
        <v>42496.826180555552</v>
      </c>
    </row>
    <row r="999" spans="1:20" ht="48" x14ac:dyDescent="0.2">
      <c r="A999">
        <v>2075</v>
      </c>
      <c r="B999" s="3" t="s">
        <v>2076</v>
      </c>
      <c r="C999" s="3" t="s">
        <v>6185</v>
      </c>
      <c r="D999" s="9">
        <v>9999</v>
      </c>
      <c r="E999" s="9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8294</v>
      </c>
      <c r="O999" s="7">
        <f t="shared" si="90"/>
        <v>1678.3738373837384</v>
      </c>
      <c r="P999" s="5">
        <f t="shared" si="91"/>
        <v>20.465926829268295</v>
      </c>
      <c r="Q999" t="str">
        <f t="shared" si="92"/>
        <v>technology</v>
      </c>
      <c r="R999" t="str">
        <f t="shared" si="93"/>
        <v>hardware</v>
      </c>
      <c r="S999" s="13">
        <f t="shared" si="94"/>
        <v>41450.681574074071</v>
      </c>
      <c r="T999" s="13">
        <f t="shared" si="95"/>
        <v>41480.681574074071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 s="9">
        <v>179000</v>
      </c>
      <c r="E1000" s="9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8294</v>
      </c>
      <c r="O1000" s="7">
        <f t="shared" si="90"/>
        <v>543.349156424581</v>
      </c>
      <c r="P1000" s="5">
        <f t="shared" si="91"/>
        <v>116.35303146309367</v>
      </c>
      <c r="Q1000" t="str">
        <f t="shared" si="92"/>
        <v>technology</v>
      </c>
      <c r="R1000" t="str">
        <f t="shared" si="93"/>
        <v>hardware</v>
      </c>
      <c r="S1000" s="13">
        <f t="shared" si="94"/>
        <v>41803.880659722221</v>
      </c>
      <c r="T1000" s="13">
        <f t="shared" si="95"/>
        <v>41843.880659722221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 s="9">
        <v>50000</v>
      </c>
      <c r="E1001" s="9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8294</v>
      </c>
      <c r="O1001" s="7">
        <f t="shared" si="90"/>
        <v>115.50800000000001</v>
      </c>
      <c r="P1001" s="5">
        <f t="shared" si="91"/>
        <v>307.20212765957444</v>
      </c>
      <c r="Q1001" t="str">
        <f t="shared" si="92"/>
        <v>technology</v>
      </c>
      <c r="R1001" t="str">
        <f t="shared" si="93"/>
        <v>hardware</v>
      </c>
      <c r="S1001" s="13">
        <f t="shared" si="94"/>
        <v>42103.042546296296</v>
      </c>
      <c r="T1001" s="13">
        <f t="shared" si="95"/>
        <v>42160.875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 s="9">
        <v>20000</v>
      </c>
      <c r="E1002" s="9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8294</v>
      </c>
      <c r="O1002" s="7">
        <f t="shared" si="90"/>
        <v>131.20499999999998</v>
      </c>
      <c r="P1002" s="5">
        <f t="shared" si="91"/>
        <v>546.6875</v>
      </c>
      <c r="Q1002" t="str">
        <f t="shared" si="92"/>
        <v>technology</v>
      </c>
      <c r="R1002" t="str">
        <f t="shared" si="93"/>
        <v>hardware</v>
      </c>
      <c r="S1002" s="13">
        <f t="shared" si="94"/>
        <v>42692.771493055552</v>
      </c>
      <c r="T1002" s="13">
        <f t="shared" si="95"/>
        <v>42722.771493055552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 s="9">
        <v>10000</v>
      </c>
      <c r="E1003" s="9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8294</v>
      </c>
      <c r="O1003" s="7">
        <f t="shared" si="90"/>
        <v>288.17</v>
      </c>
      <c r="P1003" s="5">
        <f t="shared" si="91"/>
        <v>47.474464579901152</v>
      </c>
      <c r="Q1003" t="str">
        <f t="shared" si="92"/>
        <v>technology</v>
      </c>
      <c r="R1003" t="str">
        <f t="shared" si="93"/>
        <v>hardware</v>
      </c>
      <c r="S1003" s="13">
        <f t="shared" si="94"/>
        <v>42150.71056712963</v>
      </c>
      <c r="T1003" s="13">
        <f t="shared" si="95"/>
        <v>42180.791666666672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 s="9">
        <v>1000</v>
      </c>
      <c r="E1004" s="9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8294</v>
      </c>
      <c r="O1004" s="7">
        <f t="shared" si="90"/>
        <v>507.8</v>
      </c>
      <c r="P1004" s="5">
        <f t="shared" si="91"/>
        <v>101.56</v>
      </c>
      <c r="Q1004" t="str">
        <f t="shared" si="92"/>
        <v>technology</v>
      </c>
      <c r="R1004" t="str">
        <f t="shared" si="93"/>
        <v>hardware</v>
      </c>
      <c r="S1004" s="13">
        <f t="shared" si="94"/>
        <v>42289.957175925927</v>
      </c>
      <c r="T1004" s="13">
        <f t="shared" si="95"/>
        <v>42319.998842592591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 s="9">
        <v>3500</v>
      </c>
      <c r="E1005" s="9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8278</v>
      </c>
      <c r="O1005" s="7">
        <f t="shared" si="90"/>
        <v>114.57142857142857</v>
      </c>
      <c r="P1005" s="5">
        <f t="shared" si="91"/>
        <v>72.909090909090907</v>
      </c>
      <c r="Q1005" t="str">
        <f t="shared" si="92"/>
        <v>music</v>
      </c>
      <c r="R1005" t="str">
        <f t="shared" si="93"/>
        <v>indie rock</v>
      </c>
      <c r="S1005" s="13">
        <f t="shared" si="94"/>
        <v>41004.156886574077</v>
      </c>
      <c r="T1005" s="13">
        <f t="shared" si="95"/>
        <v>41045.207638888889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 s="9">
        <v>1500</v>
      </c>
      <c r="E1006" s="9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8278</v>
      </c>
      <c r="O1006" s="7">
        <f t="shared" si="90"/>
        <v>110.73333333333333</v>
      </c>
      <c r="P1006" s="5">
        <f t="shared" si="91"/>
        <v>43.710526315789473</v>
      </c>
      <c r="Q1006" t="str">
        <f t="shared" si="92"/>
        <v>music</v>
      </c>
      <c r="R1006" t="str">
        <f t="shared" si="93"/>
        <v>indie rock</v>
      </c>
      <c r="S1006" s="13">
        <f t="shared" si="94"/>
        <v>40811.120324074072</v>
      </c>
      <c r="T1006" s="13">
        <f t="shared" si="95"/>
        <v>40871.161990740737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 s="9">
        <v>750</v>
      </c>
      <c r="E1007" s="9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8278</v>
      </c>
      <c r="O1007" s="7">
        <f t="shared" si="90"/>
        <v>113.33333333333333</v>
      </c>
      <c r="P1007" s="5">
        <f t="shared" si="91"/>
        <v>34</v>
      </c>
      <c r="Q1007" t="str">
        <f t="shared" si="92"/>
        <v>music</v>
      </c>
      <c r="R1007" t="str">
        <f t="shared" si="93"/>
        <v>indie rock</v>
      </c>
      <c r="S1007" s="13">
        <f t="shared" si="94"/>
        <v>41034.72216435185</v>
      </c>
      <c r="T1007" s="13">
        <f t="shared" si="95"/>
        <v>41064.72216435185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 s="9">
        <v>3000</v>
      </c>
      <c r="E1008" s="9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8278</v>
      </c>
      <c r="O1008" s="7">
        <f t="shared" si="90"/>
        <v>108.33333333333333</v>
      </c>
      <c r="P1008" s="5">
        <f t="shared" si="91"/>
        <v>70.652173913043484</v>
      </c>
      <c r="Q1008" t="str">
        <f t="shared" si="92"/>
        <v>music</v>
      </c>
      <c r="R1008" t="str">
        <f t="shared" si="93"/>
        <v>indie rock</v>
      </c>
      <c r="S1008" s="13">
        <f t="shared" si="94"/>
        <v>41731.833124999997</v>
      </c>
      <c r="T1008" s="13">
        <f t="shared" si="95"/>
        <v>41763.290972222225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 s="9">
        <v>6000</v>
      </c>
      <c r="E1009" s="9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8278</v>
      </c>
      <c r="O1009" s="7">
        <f t="shared" si="90"/>
        <v>123.53333333333335</v>
      </c>
      <c r="P1009" s="5">
        <f t="shared" si="91"/>
        <v>89.301204819277103</v>
      </c>
      <c r="Q1009" t="str">
        <f t="shared" si="92"/>
        <v>music</v>
      </c>
      <c r="R1009" t="str">
        <f t="shared" si="93"/>
        <v>indie rock</v>
      </c>
      <c r="S1009" s="13">
        <f t="shared" si="94"/>
        <v>41075.835497685184</v>
      </c>
      <c r="T1009" s="13">
        <f t="shared" si="95"/>
        <v>41105.835497685184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 s="9">
        <v>4000</v>
      </c>
      <c r="E1010" s="9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8278</v>
      </c>
      <c r="O1010" s="7">
        <f t="shared" si="90"/>
        <v>100.69999999999999</v>
      </c>
      <c r="P1010" s="5">
        <f t="shared" si="91"/>
        <v>115.08571428571429</v>
      </c>
      <c r="Q1010" t="str">
        <f t="shared" si="92"/>
        <v>music</v>
      </c>
      <c r="R1010" t="str">
        <f t="shared" si="93"/>
        <v>indie rock</v>
      </c>
      <c r="S1010" s="13">
        <f t="shared" si="94"/>
        <v>40860.67050925926</v>
      </c>
      <c r="T1010" s="13">
        <f t="shared" si="95"/>
        <v>40891.207638888889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 s="9">
        <v>1500</v>
      </c>
      <c r="E1011" s="9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8278</v>
      </c>
      <c r="O1011" s="7">
        <f t="shared" si="90"/>
        <v>103.53333333333335</v>
      </c>
      <c r="P1011" s="5">
        <f t="shared" si="91"/>
        <v>62.12</v>
      </c>
      <c r="Q1011" t="str">
        <f t="shared" si="92"/>
        <v>music</v>
      </c>
      <c r="R1011" t="str">
        <f t="shared" si="93"/>
        <v>indie rock</v>
      </c>
      <c r="S1011" s="13">
        <f t="shared" si="94"/>
        <v>40764.204375000001</v>
      </c>
      <c r="T1011" s="13">
        <f t="shared" si="95"/>
        <v>40794.204375000001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 s="9">
        <v>3000</v>
      </c>
      <c r="E1012" s="9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8278</v>
      </c>
      <c r="O1012" s="7">
        <f t="shared" si="90"/>
        <v>115.51066666666668</v>
      </c>
      <c r="P1012" s="5">
        <f t="shared" si="91"/>
        <v>46.204266666666669</v>
      </c>
      <c r="Q1012" t="str">
        <f t="shared" si="92"/>
        <v>music</v>
      </c>
      <c r="R1012" t="str">
        <f t="shared" si="93"/>
        <v>indie rock</v>
      </c>
      <c r="S1012" s="13">
        <f t="shared" si="94"/>
        <v>40395.714722222219</v>
      </c>
      <c r="T1012" s="13">
        <f t="shared" si="95"/>
        <v>40432.165972222225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 s="9">
        <v>2500</v>
      </c>
      <c r="E1013" s="9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8278</v>
      </c>
      <c r="O1013" s="7">
        <f t="shared" si="90"/>
        <v>120.4004</v>
      </c>
      <c r="P1013" s="5">
        <f t="shared" si="91"/>
        <v>48.54854838709678</v>
      </c>
      <c r="Q1013" t="str">
        <f t="shared" si="92"/>
        <v>music</v>
      </c>
      <c r="R1013" t="str">
        <f t="shared" si="93"/>
        <v>indie rock</v>
      </c>
      <c r="S1013" s="13">
        <f t="shared" si="94"/>
        <v>41453.076319444444</v>
      </c>
      <c r="T1013" s="13">
        <f t="shared" si="95"/>
        <v>41488.076319444444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 s="9">
        <v>8000</v>
      </c>
      <c r="E1014" s="9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8278</v>
      </c>
      <c r="O1014" s="7">
        <f t="shared" si="90"/>
        <v>115.040375</v>
      </c>
      <c r="P1014" s="5">
        <f t="shared" si="91"/>
        <v>57.520187499999999</v>
      </c>
      <c r="Q1014" t="str">
        <f t="shared" si="92"/>
        <v>music</v>
      </c>
      <c r="R1014" t="str">
        <f t="shared" si="93"/>
        <v>indie rock</v>
      </c>
      <c r="S1014" s="13">
        <f t="shared" si="94"/>
        <v>41299.381423611114</v>
      </c>
      <c r="T1014" s="13">
        <f t="shared" si="95"/>
        <v>41329.381423611114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 s="9">
        <v>18000</v>
      </c>
      <c r="E1015" s="9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8278</v>
      </c>
      <c r="O1015" s="7">
        <f t="shared" si="90"/>
        <v>120.46777777777777</v>
      </c>
      <c r="P1015" s="5">
        <f t="shared" si="91"/>
        <v>88.147154471544724</v>
      </c>
      <c r="Q1015" t="str">
        <f t="shared" si="92"/>
        <v>music</v>
      </c>
      <c r="R1015" t="str">
        <f t="shared" si="93"/>
        <v>indie rock</v>
      </c>
      <c r="S1015" s="13">
        <f t="shared" si="94"/>
        <v>40555.322662037033</v>
      </c>
      <c r="T1015" s="13">
        <f t="shared" si="95"/>
        <v>40603.833333333336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 s="9">
        <v>6000</v>
      </c>
      <c r="E1016" s="9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8278</v>
      </c>
      <c r="O1016" s="7">
        <f t="shared" si="90"/>
        <v>101.28333333333333</v>
      </c>
      <c r="P1016" s="5">
        <f t="shared" si="91"/>
        <v>110.49090909090908</v>
      </c>
      <c r="Q1016" t="str">
        <f t="shared" si="92"/>
        <v>music</v>
      </c>
      <c r="R1016" t="str">
        <f t="shared" si="93"/>
        <v>indie rock</v>
      </c>
      <c r="S1016" s="13">
        <f t="shared" si="94"/>
        <v>40763.707546296297</v>
      </c>
      <c r="T1016" s="13">
        <f t="shared" si="95"/>
        <v>40823.707546296297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 s="9">
        <v>1500</v>
      </c>
      <c r="E1017" s="9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8278</v>
      </c>
      <c r="O1017" s="7">
        <f t="shared" si="90"/>
        <v>102.46666666666667</v>
      </c>
      <c r="P1017" s="5">
        <f t="shared" si="91"/>
        <v>66.826086956521735</v>
      </c>
      <c r="Q1017" t="str">
        <f t="shared" si="92"/>
        <v>music</v>
      </c>
      <c r="R1017" t="str">
        <f t="shared" si="93"/>
        <v>indie rock</v>
      </c>
      <c r="S1017" s="13">
        <f t="shared" si="94"/>
        <v>41205.854537037041</v>
      </c>
      <c r="T1017" s="13">
        <f t="shared" si="95"/>
        <v>41265.896203703705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 s="9">
        <v>3500</v>
      </c>
      <c r="E1018" s="9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8278</v>
      </c>
      <c r="O1018" s="7">
        <f t="shared" si="90"/>
        <v>120.54285714285714</v>
      </c>
      <c r="P1018" s="5">
        <f t="shared" si="91"/>
        <v>58.597222222222221</v>
      </c>
      <c r="Q1018" t="str">
        <f t="shared" si="92"/>
        <v>music</v>
      </c>
      <c r="R1018" t="str">
        <f t="shared" si="93"/>
        <v>indie rock</v>
      </c>
      <c r="S1018" s="13">
        <f t="shared" si="94"/>
        <v>40939.02002314815</v>
      </c>
      <c r="T1018" s="13">
        <f t="shared" si="95"/>
        <v>40973.125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 s="9">
        <v>2500</v>
      </c>
      <c r="E1019" s="9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8278</v>
      </c>
      <c r="O1019" s="7">
        <f t="shared" si="90"/>
        <v>100</v>
      </c>
      <c r="P1019" s="5">
        <f t="shared" si="91"/>
        <v>113.63636363636364</v>
      </c>
      <c r="Q1019" t="str">
        <f t="shared" si="92"/>
        <v>music</v>
      </c>
      <c r="R1019" t="str">
        <f t="shared" si="93"/>
        <v>indie rock</v>
      </c>
      <c r="S1019" s="13">
        <f t="shared" si="94"/>
        <v>40758.733483796292</v>
      </c>
      <c r="T1019" s="13">
        <f t="shared" si="95"/>
        <v>40818.733483796292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 s="9">
        <v>600</v>
      </c>
      <c r="E1020" s="9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8278</v>
      </c>
      <c r="O1020" s="7">
        <f t="shared" si="90"/>
        <v>101.66666666666666</v>
      </c>
      <c r="P1020" s="5">
        <f t="shared" si="91"/>
        <v>43.571428571428569</v>
      </c>
      <c r="Q1020" t="str">
        <f t="shared" si="92"/>
        <v>music</v>
      </c>
      <c r="R1020" t="str">
        <f t="shared" si="93"/>
        <v>indie rock</v>
      </c>
      <c r="S1020" s="13">
        <f t="shared" si="94"/>
        <v>41192.758506944447</v>
      </c>
      <c r="T1020" s="13">
        <f t="shared" si="95"/>
        <v>41208.165972222225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 s="9">
        <v>3000</v>
      </c>
      <c r="E1021" s="9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8278</v>
      </c>
      <c r="O1021" s="7">
        <f t="shared" si="90"/>
        <v>100</v>
      </c>
      <c r="P1021" s="5">
        <f t="shared" si="91"/>
        <v>78.94736842105263</v>
      </c>
      <c r="Q1021" t="str">
        <f t="shared" si="92"/>
        <v>music</v>
      </c>
      <c r="R1021" t="str">
        <f t="shared" si="93"/>
        <v>indie rock</v>
      </c>
      <c r="S1021" s="13">
        <f t="shared" si="94"/>
        <v>40818.58489583333</v>
      </c>
      <c r="T1021" s="13">
        <f t="shared" si="95"/>
        <v>40878.626562500001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 s="9">
        <v>6000</v>
      </c>
      <c r="E1022" s="9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8278</v>
      </c>
      <c r="O1022" s="7">
        <f t="shared" si="90"/>
        <v>100.33333333333334</v>
      </c>
      <c r="P1022" s="5">
        <f t="shared" si="91"/>
        <v>188.125</v>
      </c>
      <c r="Q1022" t="str">
        <f t="shared" si="92"/>
        <v>music</v>
      </c>
      <c r="R1022" t="str">
        <f t="shared" si="93"/>
        <v>indie rock</v>
      </c>
      <c r="S1022" s="13">
        <f t="shared" si="94"/>
        <v>40946.11383101852</v>
      </c>
      <c r="T1022" s="13">
        <f t="shared" si="95"/>
        <v>40976.11383101852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 s="9">
        <v>3000</v>
      </c>
      <c r="E1023" s="9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8278</v>
      </c>
      <c r="O1023" s="7">
        <f t="shared" si="90"/>
        <v>132.36666666666667</v>
      </c>
      <c r="P1023" s="5">
        <f t="shared" si="91"/>
        <v>63.031746031746032</v>
      </c>
      <c r="Q1023" t="str">
        <f t="shared" si="92"/>
        <v>music</v>
      </c>
      <c r="R1023" t="str">
        <f t="shared" si="93"/>
        <v>indie rock</v>
      </c>
      <c r="S1023" s="13">
        <f t="shared" si="94"/>
        <v>42173.746342592596</v>
      </c>
      <c r="T1023" s="13">
        <f t="shared" si="95"/>
        <v>42187.152777777781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 s="9">
        <v>600</v>
      </c>
      <c r="E1024" s="9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8278</v>
      </c>
      <c r="O1024" s="7">
        <f t="shared" si="90"/>
        <v>136.66666666666666</v>
      </c>
      <c r="P1024" s="5">
        <f t="shared" si="91"/>
        <v>30.37037037037037</v>
      </c>
      <c r="Q1024" t="str">
        <f t="shared" si="92"/>
        <v>music</v>
      </c>
      <c r="R1024" t="str">
        <f t="shared" si="93"/>
        <v>indie rock</v>
      </c>
      <c r="S1024" s="13">
        <f t="shared" si="94"/>
        <v>41074.834965277776</v>
      </c>
      <c r="T1024" s="13">
        <f t="shared" si="95"/>
        <v>41090.165972222225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 s="9">
        <v>2000</v>
      </c>
      <c r="E1025" s="9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8278</v>
      </c>
      <c r="O1025" s="7">
        <f t="shared" si="90"/>
        <v>113.25</v>
      </c>
      <c r="P1025" s="5">
        <f t="shared" si="91"/>
        <v>51.477272727272727</v>
      </c>
      <c r="Q1025" t="str">
        <f t="shared" si="92"/>
        <v>music</v>
      </c>
      <c r="R1025" t="str">
        <f t="shared" si="93"/>
        <v>indie rock</v>
      </c>
      <c r="S1025" s="13">
        <f t="shared" si="94"/>
        <v>40892.149467592593</v>
      </c>
      <c r="T1025" s="13">
        <f t="shared" si="95"/>
        <v>40952.149467592593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 s="9">
        <v>1000</v>
      </c>
      <c r="E1026" s="9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8278</v>
      </c>
      <c r="O1026" s="7">
        <f t="shared" ref="O1026:O1089" si="96">(E1026/D1026)*100</f>
        <v>136</v>
      </c>
      <c r="P1026" s="5">
        <f t="shared" ref="P1026:P1089" si="97">IFERROR(E1026/L1026,0)</f>
        <v>35.789473684210527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indie rock</v>
      </c>
      <c r="S1026" s="13">
        <f t="shared" ref="S1026:S1089" si="100">(((J1026/60)/60)/24)+DATE(1970,1,1)</f>
        <v>40638.868611111109</v>
      </c>
      <c r="T1026" s="13">
        <f t="shared" ref="T1026:T1089" si="101">(((I1026/60)/60)/24)+DATE(1970,1,1)</f>
        <v>40668.868611111109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 s="9">
        <v>7777</v>
      </c>
      <c r="E1027" s="9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8278</v>
      </c>
      <c r="O1027" s="7">
        <f t="shared" si="96"/>
        <v>146.12318374694613</v>
      </c>
      <c r="P1027" s="5">
        <f t="shared" si="97"/>
        <v>98.817391304347822</v>
      </c>
      <c r="Q1027" t="str">
        <f t="shared" si="98"/>
        <v>music</v>
      </c>
      <c r="R1027" t="str">
        <f t="shared" si="99"/>
        <v>indie rock</v>
      </c>
      <c r="S1027" s="13">
        <f t="shared" si="100"/>
        <v>41192.754942129628</v>
      </c>
      <c r="T1027" s="13">
        <f t="shared" si="101"/>
        <v>41222.7966087963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 s="9">
        <v>800</v>
      </c>
      <c r="E1028" s="9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8278</v>
      </c>
      <c r="O1028" s="7">
        <f t="shared" si="96"/>
        <v>129.5</v>
      </c>
      <c r="P1028" s="5">
        <f t="shared" si="97"/>
        <v>28</v>
      </c>
      <c r="Q1028" t="str">
        <f t="shared" si="98"/>
        <v>music</v>
      </c>
      <c r="R1028" t="str">
        <f t="shared" si="99"/>
        <v>indie rock</v>
      </c>
      <c r="S1028" s="13">
        <f t="shared" si="100"/>
        <v>41394.074467592596</v>
      </c>
      <c r="T1028" s="13">
        <f t="shared" si="101"/>
        <v>41425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 s="9">
        <v>2000</v>
      </c>
      <c r="E1029" s="9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8278</v>
      </c>
      <c r="O1029" s="7">
        <f t="shared" si="96"/>
        <v>254</v>
      </c>
      <c r="P1029" s="5">
        <f t="shared" si="97"/>
        <v>51.313131313131315</v>
      </c>
      <c r="Q1029" t="str">
        <f t="shared" si="98"/>
        <v>music</v>
      </c>
      <c r="R1029" t="str">
        <f t="shared" si="99"/>
        <v>indie rock</v>
      </c>
      <c r="S1029" s="13">
        <f t="shared" si="100"/>
        <v>41951.788807870369</v>
      </c>
      <c r="T1029" s="13">
        <f t="shared" si="101"/>
        <v>41964.166666666672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 s="9">
        <v>2200</v>
      </c>
      <c r="E1030" s="9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8278</v>
      </c>
      <c r="O1030" s="7">
        <f t="shared" si="96"/>
        <v>107.04545454545456</v>
      </c>
      <c r="P1030" s="5">
        <f t="shared" si="97"/>
        <v>53.522727272727273</v>
      </c>
      <c r="Q1030" t="str">
        <f t="shared" si="98"/>
        <v>music</v>
      </c>
      <c r="R1030" t="str">
        <f t="shared" si="99"/>
        <v>indie rock</v>
      </c>
      <c r="S1030" s="13">
        <f t="shared" si="100"/>
        <v>41270.21497685185</v>
      </c>
      <c r="T1030" s="13">
        <f t="shared" si="101"/>
        <v>41300.21497685185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 s="9">
        <v>2000</v>
      </c>
      <c r="E1031" s="9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8278</v>
      </c>
      <c r="O1031" s="7">
        <f t="shared" si="96"/>
        <v>107.73299999999999</v>
      </c>
      <c r="P1031" s="5">
        <f t="shared" si="97"/>
        <v>37.149310344827583</v>
      </c>
      <c r="Q1031" t="str">
        <f t="shared" si="98"/>
        <v>music</v>
      </c>
      <c r="R1031" t="str">
        <f t="shared" si="99"/>
        <v>indie rock</v>
      </c>
      <c r="S1031" s="13">
        <f t="shared" si="100"/>
        <v>41934.71056712963</v>
      </c>
      <c r="T1031" s="13">
        <f t="shared" si="101"/>
        <v>41955.752233796295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 s="9">
        <v>16000</v>
      </c>
      <c r="E1032" s="9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8278</v>
      </c>
      <c r="O1032" s="7">
        <f t="shared" si="96"/>
        <v>107.31250000000001</v>
      </c>
      <c r="P1032" s="5">
        <f t="shared" si="97"/>
        <v>89.895287958115176</v>
      </c>
      <c r="Q1032" t="str">
        <f t="shared" si="98"/>
        <v>music</v>
      </c>
      <c r="R1032" t="str">
        <f t="shared" si="99"/>
        <v>indie rock</v>
      </c>
      <c r="S1032" s="13">
        <f t="shared" si="100"/>
        <v>41135.175694444442</v>
      </c>
      <c r="T1032" s="13">
        <f t="shared" si="101"/>
        <v>41162.163194444445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 s="9">
        <v>4000</v>
      </c>
      <c r="E1033" s="9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8278</v>
      </c>
      <c r="O1033" s="7">
        <f t="shared" si="96"/>
        <v>106.52500000000001</v>
      </c>
      <c r="P1033" s="5">
        <f t="shared" si="97"/>
        <v>106.52500000000001</v>
      </c>
      <c r="Q1033" t="str">
        <f t="shared" si="98"/>
        <v>music</v>
      </c>
      <c r="R1033" t="str">
        <f t="shared" si="99"/>
        <v>indie rock</v>
      </c>
      <c r="S1033" s="13">
        <f t="shared" si="100"/>
        <v>42160.708530092597</v>
      </c>
      <c r="T1033" s="13">
        <f t="shared" si="101"/>
        <v>42190.708530092597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 s="9">
        <v>2000</v>
      </c>
      <c r="E1034" s="9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8278</v>
      </c>
      <c r="O1034" s="7">
        <f t="shared" si="96"/>
        <v>100.35000000000001</v>
      </c>
      <c r="P1034" s="5">
        <f t="shared" si="97"/>
        <v>52.815789473684212</v>
      </c>
      <c r="Q1034" t="str">
        <f t="shared" si="98"/>
        <v>music</v>
      </c>
      <c r="R1034" t="str">
        <f t="shared" si="99"/>
        <v>indie rock</v>
      </c>
      <c r="S1034" s="13">
        <f t="shared" si="100"/>
        <v>41759.670937499999</v>
      </c>
      <c r="T1034" s="13">
        <f t="shared" si="101"/>
        <v>41787.207638888889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 s="9">
        <v>2000</v>
      </c>
      <c r="E1035" s="9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8278</v>
      </c>
      <c r="O1035" s="7">
        <f t="shared" si="96"/>
        <v>106.5</v>
      </c>
      <c r="P1035" s="5">
        <f t="shared" si="97"/>
        <v>54.615384615384613</v>
      </c>
      <c r="Q1035" t="str">
        <f t="shared" si="98"/>
        <v>music</v>
      </c>
      <c r="R1035" t="str">
        <f t="shared" si="99"/>
        <v>indie rock</v>
      </c>
      <c r="S1035" s="13">
        <f t="shared" si="100"/>
        <v>40703.197048611109</v>
      </c>
      <c r="T1035" s="13">
        <f t="shared" si="101"/>
        <v>40770.041666666664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 s="9">
        <v>300</v>
      </c>
      <c r="E1036" s="9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8278</v>
      </c>
      <c r="O1036" s="7">
        <f t="shared" si="96"/>
        <v>100</v>
      </c>
      <c r="P1036" s="5">
        <f t="shared" si="97"/>
        <v>27.272727272727273</v>
      </c>
      <c r="Q1036" t="str">
        <f t="shared" si="98"/>
        <v>music</v>
      </c>
      <c r="R1036" t="str">
        <f t="shared" si="99"/>
        <v>indie rock</v>
      </c>
      <c r="S1036" s="13">
        <f t="shared" si="100"/>
        <v>41365.928159722222</v>
      </c>
      <c r="T1036" s="13">
        <f t="shared" si="101"/>
        <v>41379.928159722222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 s="9">
        <v>7000</v>
      </c>
      <c r="E1037" s="9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8278</v>
      </c>
      <c r="O1037" s="7">
        <f t="shared" si="96"/>
        <v>104.85714285714285</v>
      </c>
      <c r="P1037" s="5">
        <f t="shared" si="97"/>
        <v>68.598130841121488</v>
      </c>
      <c r="Q1037" t="str">
        <f t="shared" si="98"/>
        <v>music</v>
      </c>
      <c r="R1037" t="str">
        <f t="shared" si="99"/>
        <v>indie rock</v>
      </c>
      <c r="S1037" s="13">
        <f t="shared" si="100"/>
        <v>41870.86546296296</v>
      </c>
      <c r="T1037" s="13">
        <f t="shared" si="101"/>
        <v>41905.86546296296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 s="9">
        <v>5000</v>
      </c>
      <c r="E1038" s="9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8278</v>
      </c>
      <c r="O1038" s="7">
        <f t="shared" si="96"/>
        <v>104.69999999999999</v>
      </c>
      <c r="P1038" s="5">
        <f t="shared" si="97"/>
        <v>35.612244897959187</v>
      </c>
      <c r="Q1038" t="str">
        <f t="shared" si="98"/>
        <v>music</v>
      </c>
      <c r="R1038" t="str">
        <f t="shared" si="99"/>
        <v>indie rock</v>
      </c>
      <c r="S1038" s="13">
        <f t="shared" si="100"/>
        <v>40458.815625000003</v>
      </c>
      <c r="T1038" s="13">
        <f t="shared" si="101"/>
        <v>40521.207638888889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 s="9">
        <v>1500</v>
      </c>
      <c r="E1039" s="9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8278</v>
      </c>
      <c r="O1039" s="7">
        <f t="shared" si="96"/>
        <v>225.66666666666669</v>
      </c>
      <c r="P1039" s="5">
        <f t="shared" si="97"/>
        <v>94.027777777777771</v>
      </c>
      <c r="Q1039" t="str">
        <f t="shared" si="98"/>
        <v>music</v>
      </c>
      <c r="R1039" t="str">
        <f t="shared" si="99"/>
        <v>indie rock</v>
      </c>
      <c r="S1039" s="13">
        <f t="shared" si="100"/>
        <v>40564.081030092595</v>
      </c>
      <c r="T1039" s="13">
        <f t="shared" si="101"/>
        <v>40594.081030092595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 s="9">
        <v>48000</v>
      </c>
      <c r="E1040" s="9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8278</v>
      </c>
      <c r="O1040" s="7">
        <f t="shared" si="96"/>
        <v>100.90416666666667</v>
      </c>
      <c r="P1040" s="5">
        <f t="shared" si="97"/>
        <v>526.45652173913038</v>
      </c>
      <c r="Q1040" t="str">
        <f t="shared" si="98"/>
        <v>music</v>
      </c>
      <c r="R1040" t="str">
        <f t="shared" si="99"/>
        <v>indie rock</v>
      </c>
      <c r="S1040" s="13">
        <f t="shared" si="100"/>
        <v>41136.777812500004</v>
      </c>
      <c r="T1040" s="13">
        <f t="shared" si="101"/>
        <v>41184.777812500004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 s="9">
        <v>1200</v>
      </c>
      <c r="E1041" s="9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8278</v>
      </c>
      <c r="O1041" s="7">
        <f t="shared" si="96"/>
        <v>147.75</v>
      </c>
      <c r="P1041" s="5">
        <f t="shared" si="97"/>
        <v>50.657142857142858</v>
      </c>
      <c r="Q1041" t="str">
        <f t="shared" si="98"/>
        <v>music</v>
      </c>
      <c r="R1041" t="str">
        <f t="shared" si="99"/>
        <v>indie rock</v>
      </c>
      <c r="S1041" s="13">
        <f t="shared" si="100"/>
        <v>42290.059594907405</v>
      </c>
      <c r="T1041" s="13">
        <f t="shared" si="101"/>
        <v>42304.207638888889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 s="9">
        <v>1000</v>
      </c>
      <c r="E1042" s="9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8278</v>
      </c>
      <c r="O1042" s="7">
        <f t="shared" si="96"/>
        <v>134.61099999999999</v>
      </c>
      <c r="P1042" s="5">
        <f t="shared" si="97"/>
        <v>79.182941176470578</v>
      </c>
      <c r="Q1042" t="str">
        <f t="shared" si="98"/>
        <v>music</v>
      </c>
      <c r="R1042" t="str">
        <f t="shared" si="99"/>
        <v>indie rock</v>
      </c>
      <c r="S1042" s="13">
        <f t="shared" si="100"/>
        <v>40718.839537037034</v>
      </c>
      <c r="T1042" s="13">
        <f t="shared" si="101"/>
        <v>40748.839537037034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 s="9">
        <v>2000</v>
      </c>
      <c r="E1043" s="9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8278</v>
      </c>
      <c r="O1043" s="7">
        <f t="shared" si="96"/>
        <v>100.75</v>
      </c>
      <c r="P1043" s="5">
        <f t="shared" si="97"/>
        <v>91.590909090909093</v>
      </c>
      <c r="Q1043" t="str">
        <f t="shared" si="98"/>
        <v>music</v>
      </c>
      <c r="R1043" t="str">
        <f t="shared" si="99"/>
        <v>indie rock</v>
      </c>
      <c r="S1043" s="13">
        <f t="shared" si="100"/>
        <v>41107.130150462966</v>
      </c>
      <c r="T1043" s="13">
        <f t="shared" si="101"/>
        <v>41137.130150462966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 s="9">
        <v>8000</v>
      </c>
      <c r="E1044" s="9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8278</v>
      </c>
      <c r="O1044" s="7">
        <f t="shared" si="96"/>
        <v>100.880375</v>
      </c>
      <c r="P1044" s="5">
        <f t="shared" si="97"/>
        <v>116.96275362318841</v>
      </c>
      <c r="Q1044" t="str">
        <f t="shared" si="98"/>
        <v>music</v>
      </c>
      <c r="R1044" t="str">
        <f t="shared" si="99"/>
        <v>indie rock</v>
      </c>
      <c r="S1044" s="13">
        <f t="shared" si="100"/>
        <v>41591.964537037034</v>
      </c>
      <c r="T1044" s="13">
        <f t="shared" si="101"/>
        <v>41640.964537037034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 s="9">
        <v>400</v>
      </c>
      <c r="E1045" s="9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8275</v>
      </c>
      <c r="O1045" s="7">
        <f t="shared" si="96"/>
        <v>115.75</v>
      </c>
      <c r="P1045" s="5">
        <f t="shared" si="97"/>
        <v>35.615384615384613</v>
      </c>
      <c r="Q1045" t="str">
        <f t="shared" si="98"/>
        <v>music</v>
      </c>
      <c r="R1045" t="str">
        <f t="shared" si="99"/>
        <v>rock</v>
      </c>
      <c r="S1045" s="13">
        <f t="shared" si="100"/>
        <v>42240.852534722217</v>
      </c>
      <c r="T1045" s="13">
        <f t="shared" si="101"/>
        <v>42270.852534722217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 s="9">
        <v>4500</v>
      </c>
      <c r="E1046" s="9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8275</v>
      </c>
      <c r="O1046" s="7">
        <f t="shared" si="96"/>
        <v>112.26666666666667</v>
      </c>
      <c r="P1046" s="5">
        <f t="shared" si="97"/>
        <v>87.103448275862064</v>
      </c>
      <c r="Q1046" t="str">
        <f t="shared" si="98"/>
        <v>music</v>
      </c>
      <c r="R1046" t="str">
        <f t="shared" si="99"/>
        <v>rock</v>
      </c>
      <c r="S1046" s="13">
        <f t="shared" si="100"/>
        <v>41813.766099537039</v>
      </c>
      <c r="T1046" s="13">
        <f t="shared" si="101"/>
        <v>41844.766099537039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 s="9">
        <v>2500</v>
      </c>
      <c r="E1047" s="9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8275</v>
      </c>
      <c r="O1047" s="7">
        <f t="shared" si="96"/>
        <v>132.20000000000002</v>
      </c>
      <c r="P1047" s="5">
        <f t="shared" si="97"/>
        <v>75.11363636363636</v>
      </c>
      <c r="Q1047" t="str">
        <f t="shared" si="98"/>
        <v>music</v>
      </c>
      <c r="R1047" t="str">
        <f t="shared" si="99"/>
        <v>rock</v>
      </c>
      <c r="S1047" s="13">
        <f t="shared" si="100"/>
        <v>42111.899537037039</v>
      </c>
      <c r="T1047" s="13">
        <f t="shared" si="101"/>
        <v>42163.159722222219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 s="9">
        <v>5500</v>
      </c>
      <c r="E1048" s="9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8275</v>
      </c>
      <c r="O1048" s="7">
        <f t="shared" si="96"/>
        <v>102.63636363636364</v>
      </c>
      <c r="P1048" s="5">
        <f t="shared" si="97"/>
        <v>68.01204819277109</v>
      </c>
      <c r="Q1048" t="str">
        <f t="shared" si="98"/>
        <v>music</v>
      </c>
      <c r="R1048" t="str">
        <f t="shared" si="99"/>
        <v>rock</v>
      </c>
      <c r="S1048" s="13">
        <f t="shared" si="100"/>
        <v>42515.71775462963</v>
      </c>
      <c r="T1048" s="13">
        <f t="shared" si="101"/>
        <v>42546.165972222225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 s="9">
        <v>2500</v>
      </c>
      <c r="E1049" s="9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8275</v>
      </c>
      <c r="O1049" s="7">
        <f t="shared" si="96"/>
        <v>138.64000000000001</v>
      </c>
      <c r="P1049" s="5">
        <f t="shared" si="97"/>
        <v>29.623931623931625</v>
      </c>
      <c r="Q1049" t="str">
        <f t="shared" si="98"/>
        <v>music</v>
      </c>
      <c r="R1049" t="str">
        <f t="shared" si="99"/>
        <v>rock</v>
      </c>
      <c r="S1049" s="13">
        <f t="shared" si="100"/>
        <v>42438.667071759264</v>
      </c>
      <c r="T1049" s="13">
        <f t="shared" si="101"/>
        <v>42468.625405092593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 s="9">
        <v>2000</v>
      </c>
      <c r="E1050" s="9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8275</v>
      </c>
      <c r="O1050" s="7">
        <f t="shared" si="96"/>
        <v>146.6</v>
      </c>
      <c r="P1050" s="5">
        <f t="shared" si="97"/>
        <v>91.625</v>
      </c>
      <c r="Q1050" t="str">
        <f t="shared" si="98"/>
        <v>music</v>
      </c>
      <c r="R1050" t="str">
        <f t="shared" si="99"/>
        <v>rock</v>
      </c>
      <c r="S1050" s="13">
        <f t="shared" si="100"/>
        <v>41933.838171296295</v>
      </c>
      <c r="T1050" s="13">
        <f t="shared" si="101"/>
        <v>41978.879837962959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 s="9">
        <v>150</v>
      </c>
      <c r="E1051" s="9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8275</v>
      </c>
      <c r="O1051" s="7">
        <f t="shared" si="96"/>
        <v>120</v>
      </c>
      <c r="P1051" s="5">
        <f t="shared" si="97"/>
        <v>22.5</v>
      </c>
      <c r="Q1051" t="str">
        <f t="shared" si="98"/>
        <v>music</v>
      </c>
      <c r="R1051" t="str">
        <f t="shared" si="99"/>
        <v>rock</v>
      </c>
      <c r="S1051" s="13">
        <f t="shared" si="100"/>
        <v>41153.066400462965</v>
      </c>
      <c r="T1051" s="13">
        <f t="shared" si="101"/>
        <v>41167.066400462965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 s="9">
        <v>18000</v>
      </c>
      <c r="E1052" s="9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8275</v>
      </c>
      <c r="O1052" s="7">
        <f t="shared" si="96"/>
        <v>121.5816111111111</v>
      </c>
      <c r="P1052" s="5">
        <f t="shared" si="97"/>
        <v>64.366735294117646</v>
      </c>
      <c r="Q1052" t="str">
        <f t="shared" si="98"/>
        <v>music</v>
      </c>
      <c r="R1052" t="str">
        <f t="shared" si="99"/>
        <v>rock</v>
      </c>
      <c r="S1052" s="13">
        <f t="shared" si="100"/>
        <v>42745.600243055553</v>
      </c>
      <c r="T1052" s="13">
        <f t="shared" si="101"/>
        <v>42776.208333333328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 s="9">
        <v>153</v>
      </c>
      <c r="E1053" s="9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8275</v>
      </c>
      <c r="O1053" s="7">
        <f t="shared" si="96"/>
        <v>100</v>
      </c>
      <c r="P1053" s="5">
        <f t="shared" si="97"/>
        <v>21.857142857142858</v>
      </c>
      <c r="Q1053" t="str">
        <f t="shared" si="98"/>
        <v>music</v>
      </c>
      <c r="R1053" t="str">
        <f t="shared" si="99"/>
        <v>rock</v>
      </c>
      <c r="S1053" s="13">
        <f t="shared" si="100"/>
        <v>42793.700821759259</v>
      </c>
      <c r="T1053" s="13">
        <f t="shared" si="101"/>
        <v>42796.700821759259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 s="9">
        <v>350</v>
      </c>
      <c r="E1054" s="9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8275</v>
      </c>
      <c r="O1054" s="7">
        <f t="shared" si="96"/>
        <v>180.85714285714286</v>
      </c>
      <c r="P1054" s="5">
        <f t="shared" si="97"/>
        <v>33.315789473684212</v>
      </c>
      <c r="Q1054" t="str">
        <f t="shared" si="98"/>
        <v>music</v>
      </c>
      <c r="R1054" t="str">
        <f t="shared" si="99"/>
        <v>rock</v>
      </c>
      <c r="S1054" s="13">
        <f t="shared" si="100"/>
        <v>42198.750254629631</v>
      </c>
      <c r="T1054" s="13">
        <f t="shared" si="101"/>
        <v>42238.750254629631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 s="9">
        <v>4000</v>
      </c>
      <c r="E1055" s="9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8275</v>
      </c>
      <c r="O1055" s="7">
        <f t="shared" si="96"/>
        <v>106.075</v>
      </c>
      <c r="P1055" s="5">
        <f t="shared" si="97"/>
        <v>90.276595744680847</v>
      </c>
      <c r="Q1055" t="str">
        <f t="shared" si="98"/>
        <v>music</v>
      </c>
      <c r="R1055" t="str">
        <f t="shared" si="99"/>
        <v>rock</v>
      </c>
      <c r="S1055" s="13">
        <f t="shared" si="100"/>
        <v>42141.95711805555</v>
      </c>
      <c r="T1055" s="13">
        <f t="shared" si="101"/>
        <v>42177.208333333328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 s="9">
        <v>1000</v>
      </c>
      <c r="E1056" s="9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8275</v>
      </c>
      <c r="O1056" s="7">
        <f t="shared" si="96"/>
        <v>100</v>
      </c>
      <c r="P1056" s="5">
        <f t="shared" si="97"/>
        <v>76.92307692307692</v>
      </c>
      <c r="Q1056" t="str">
        <f t="shared" si="98"/>
        <v>music</v>
      </c>
      <c r="R1056" t="str">
        <f t="shared" si="99"/>
        <v>rock</v>
      </c>
      <c r="S1056" s="13">
        <f t="shared" si="100"/>
        <v>42082.580092592587</v>
      </c>
      <c r="T1056" s="13">
        <f t="shared" si="101"/>
        <v>42112.580092592587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 s="9">
        <v>4200</v>
      </c>
      <c r="E1057" s="9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8275</v>
      </c>
      <c r="O1057" s="7">
        <f t="shared" si="96"/>
        <v>126.92857142857143</v>
      </c>
      <c r="P1057" s="5">
        <f t="shared" si="97"/>
        <v>59.233333333333334</v>
      </c>
      <c r="Q1057" t="str">
        <f t="shared" si="98"/>
        <v>music</v>
      </c>
      <c r="R1057" t="str">
        <f t="shared" si="99"/>
        <v>rock</v>
      </c>
      <c r="S1057" s="13">
        <f t="shared" si="100"/>
        <v>41495.692627314813</v>
      </c>
      <c r="T1057" s="13">
        <f t="shared" si="101"/>
        <v>41527.165972222225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 s="9">
        <v>4000</v>
      </c>
      <c r="E1058" s="9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8275</v>
      </c>
      <c r="O1058" s="7">
        <f t="shared" si="96"/>
        <v>102.97499999999999</v>
      </c>
      <c r="P1058" s="5">
        <f t="shared" si="97"/>
        <v>65.38095238095238</v>
      </c>
      <c r="Q1058" t="str">
        <f t="shared" si="98"/>
        <v>music</v>
      </c>
      <c r="R1058" t="str">
        <f t="shared" si="99"/>
        <v>rock</v>
      </c>
      <c r="S1058" s="13">
        <f t="shared" si="100"/>
        <v>42465.542905092589</v>
      </c>
      <c r="T1058" s="13">
        <f t="shared" si="101"/>
        <v>42495.542905092589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 s="9">
        <v>700</v>
      </c>
      <c r="E1059" s="9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8275</v>
      </c>
      <c r="O1059" s="7">
        <f t="shared" si="96"/>
        <v>250</v>
      </c>
      <c r="P1059" s="5">
        <f t="shared" si="97"/>
        <v>67.307692307692307</v>
      </c>
      <c r="Q1059" t="str">
        <f t="shared" si="98"/>
        <v>music</v>
      </c>
      <c r="R1059" t="str">
        <f t="shared" si="99"/>
        <v>rock</v>
      </c>
      <c r="S1059" s="13">
        <f t="shared" si="100"/>
        <v>42565.009097222224</v>
      </c>
      <c r="T1059" s="13">
        <f t="shared" si="101"/>
        <v>42572.009097222224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 s="9">
        <v>5000</v>
      </c>
      <c r="E1060" s="9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8275</v>
      </c>
      <c r="O1060" s="7">
        <f t="shared" si="96"/>
        <v>126.02</v>
      </c>
      <c r="P1060" s="5">
        <f t="shared" si="97"/>
        <v>88.74647887323944</v>
      </c>
      <c r="Q1060" t="str">
        <f t="shared" si="98"/>
        <v>music</v>
      </c>
      <c r="R1060" t="str">
        <f t="shared" si="99"/>
        <v>rock</v>
      </c>
      <c r="S1060" s="13">
        <f t="shared" si="100"/>
        <v>42096.633206018523</v>
      </c>
      <c r="T1060" s="13">
        <f t="shared" si="101"/>
        <v>42126.633206018523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 s="9">
        <v>2500</v>
      </c>
      <c r="E1061" s="9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8275</v>
      </c>
      <c r="O1061" s="7">
        <f t="shared" si="96"/>
        <v>100.12</v>
      </c>
      <c r="P1061" s="5">
        <f t="shared" si="97"/>
        <v>65.868421052631575</v>
      </c>
      <c r="Q1061" t="str">
        <f t="shared" si="98"/>
        <v>music</v>
      </c>
      <c r="R1061" t="str">
        <f t="shared" si="99"/>
        <v>rock</v>
      </c>
      <c r="S1061" s="13">
        <f t="shared" si="100"/>
        <v>42502.250775462962</v>
      </c>
      <c r="T1061" s="13">
        <f t="shared" si="101"/>
        <v>42527.250775462962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 s="9">
        <v>25000</v>
      </c>
      <c r="E1062" s="9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8275</v>
      </c>
      <c r="O1062" s="7">
        <f t="shared" si="96"/>
        <v>138.64000000000001</v>
      </c>
      <c r="P1062" s="5">
        <f t="shared" si="97"/>
        <v>40.349243306169967</v>
      </c>
      <c r="Q1062" t="str">
        <f t="shared" si="98"/>
        <v>music</v>
      </c>
      <c r="R1062" t="str">
        <f t="shared" si="99"/>
        <v>rock</v>
      </c>
      <c r="S1062" s="13">
        <f t="shared" si="100"/>
        <v>42723.63653935185</v>
      </c>
      <c r="T1062" s="13">
        <f t="shared" si="101"/>
        <v>42753.63653935185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 s="9">
        <v>1000</v>
      </c>
      <c r="E1063" s="9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8275</v>
      </c>
      <c r="O1063" s="7">
        <f t="shared" si="96"/>
        <v>161.4</v>
      </c>
      <c r="P1063" s="5">
        <f t="shared" si="97"/>
        <v>76.857142857142861</v>
      </c>
      <c r="Q1063" t="str">
        <f t="shared" si="98"/>
        <v>music</v>
      </c>
      <c r="R1063" t="str">
        <f t="shared" si="99"/>
        <v>rock</v>
      </c>
      <c r="S1063" s="13">
        <f t="shared" si="100"/>
        <v>42075.171203703707</v>
      </c>
      <c r="T1063" s="13">
        <f t="shared" si="101"/>
        <v>42105.171203703707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 s="9">
        <v>5000</v>
      </c>
      <c r="E1064" s="9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8275</v>
      </c>
      <c r="O1064" s="7">
        <f t="shared" si="96"/>
        <v>107.18419999999999</v>
      </c>
      <c r="P1064" s="5">
        <f t="shared" si="97"/>
        <v>68.707820512820518</v>
      </c>
      <c r="Q1064" t="str">
        <f t="shared" si="98"/>
        <v>music</v>
      </c>
      <c r="R1064" t="str">
        <f t="shared" si="99"/>
        <v>rock</v>
      </c>
      <c r="S1064" s="13">
        <f t="shared" si="100"/>
        <v>42279.669768518521</v>
      </c>
      <c r="T1064" s="13">
        <f t="shared" si="101"/>
        <v>42321.711435185185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 s="9">
        <v>2000</v>
      </c>
      <c r="E1065" s="9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8296</v>
      </c>
      <c r="O1065" s="7">
        <f t="shared" si="96"/>
        <v>153.1</v>
      </c>
      <c r="P1065" s="5">
        <f t="shared" si="97"/>
        <v>57.773584905660378</v>
      </c>
      <c r="Q1065" t="str">
        <f t="shared" si="98"/>
        <v>games</v>
      </c>
      <c r="R1065" t="str">
        <f t="shared" si="99"/>
        <v>tabletop games</v>
      </c>
      <c r="S1065" s="13">
        <f t="shared" si="100"/>
        <v>42773.005243055552</v>
      </c>
      <c r="T1065" s="13">
        <f t="shared" si="101"/>
        <v>42787.005243055552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 s="9">
        <v>3000</v>
      </c>
      <c r="E1066" s="9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8296</v>
      </c>
      <c r="O1066" s="7">
        <f t="shared" si="96"/>
        <v>524.16666666666663</v>
      </c>
      <c r="P1066" s="5">
        <f t="shared" si="97"/>
        <v>44.171348314606739</v>
      </c>
      <c r="Q1066" t="str">
        <f t="shared" si="98"/>
        <v>games</v>
      </c>
      <c r="R1066" t="str">
        <f t="shared" si="99"/>
        <v>tabletop games</v>
      </c>
      <c r="S1066" s="13">
        <f t="shared" si="100"/>
        <v>41879.900752314818</v>
      </c>
      <c r="T1066" s="13">
        <f t="shared" si="101"/>
        <v>41914.900752314818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 s="9">
        <v>1800</v>
      </c>
      <c r="E1067" s="9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8296</v>
      </c>
      <c r="O1067" s="7">
        <f t="shared" si="96"/>
        <v>489.27777777777777</v>
      </c>
      <c r="P1067" s="5">
        <f t="shared" si="97"/>
        <v>31.566308243727597</v>
      </c>
      <c r="Q1067" t="str">
        <f t="shared" si="98"/>
        <v>games</v>
      </c>
      <c r="R1067" t="str">
        <f t="shared" si="99"/>
        <v>tabletop games</v>
      </c>
      <c r="S1067" s="13">
        <f t="shared" si="100"/>
        <v>42745.365474537044</v>
      </c>
      <c r="T1067" s="13">
        <f t="shared" si="101"/>
        <v>42775.208333333328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 s="9">
        <v>10000</v>
      </c>
      <c r="E1068" s="9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8296</v>
      </c>
      <c r="O1068" s="7">
        <f t="shared" si="96"/>
        <v>284.74</v>
      </c>
      <c r="P1068" s="5">
        <f t="shared" si="97"/>
        <v>107.04511278195488</v>
      </c>
      <c r="Q1068" t="str">
        <f t="shared" si="98"/>
        <v>games</v>
      </c>
      <c r="R1068" t="str">
        <f t="shared" si="99"/>
        <v>tabletop games</v>
      </c>
      <c r="S1068" s="13">
        <f t="shared" si="100"/>
        <v>42380.690289351856</v>
      </c>
      <c r="T1068" s="13">
        <f t="shared" si="101"/>
        <v>42394.666666666672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 s="9">
        <v>5000</v>
      </c>
      <c r="E1069" s="9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8296</v>
      </c>
      <c r="O1069" s="7">
        <f t="shared" si="96"/>
        <v>1856.97</v>
      </c>
      <c r="P1069" s="5">
        <f t="shared" si="97"/>
        <v>149.03451043338683</v>
      </c>
      <c r="Q1069" t="str">
        <f t="shared" si="98"/>
        <v>games</v>
      </c>
      <c r="R1069" t="str">
        <f t="shared" si="99"/>
        <v>tabletop games</v>
      </c>
      <c r="S1069" s="13">
        <f t="shared" si="100"/>
        <v>41319.349988425929</v>
      </c>
      <c r="T1069" s="13">
        <f t="shared" si="101"/>
        <v>41359.349988425929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 s="9">
        <v>20000</v>
      </c>
      <c r="E1070" s="9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8296</v>
      </c>
      <c r="O1070" s="7">
        <f t="shared" si="96"/>
        <v>109.67499999999998</v>
      </c>
      <c r="P1070" s="5">
        <f t="shared" si="97"/>
        <v>55.956632653061227</v>
      </c>
      <c r="Q1070" t="str">
        <f t="shared" si="98"/>
        <v>games</v>
      </c>
      <c r="R1070" t="str">
        <f t="shared" si="99"/>
        <v>tabletop games</v>
      </c>
      <c r="S1070" s="13">
        <f t="shared" si="100"/>
        <v>42583.615081018521</v>
      </c>
      <c r="T1070" s="13">
        <f t="shared" si="101"/>
        <v>42620.083333333328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 s="9">
        <v>20000</v>
      </c>
      <c r="E1071" s="9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8296</v>
      </c>
      <c r="O1071" s="7">
        <f t="shared" si="96"/>
        <v>1014.6425</v>
      </c>
      <c r="P1071" s="5">
        <f t="shared" si="97"/>
        <v>56.970381807973048</v>
      </c>
      <c r="Q1071" t="str">
        <f t="shared" si="98"/>
        <v>games</v>
      </c>
      <c r="R1071" t="str">
        <f t="shared" si="99"/>
        <v>tabletop games</v>
      </c>
      <c r="S1071" s="13">
        <f t="shared" si="100"/>
        <v>42068.209097222221</v>
      </c>
      <c r="T1071" s="13">
        <f t="shared" si="101"/>
        <v>42097.165972222225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 s="9">
        <v>5494</v>
      </c>
      <c r="E1072" s="9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8296</v>
      </c>
      <c r="O1072" s="7">
        <f t="shared" si="96"/>
        <v>412.17692027666544</v>
      </c>
      <c r="P1072" s="5">
        <f t="shared" si="97"/>
        <v>44.056420233463037</v>
      </c>
      <c r="Q1072" t="str">
        <f t="shared" si="98"/>
        <v>games</v>
      </c>
      <c r="R1072" t="str">
        <f t="shared" si="99"/>
        <v>tabletop games</v>
      </c>
      <c r="S1072" s="13">
        <f t="shared" si="100"/>
        <v>42633.586122685185</v>
      </c>
      <c r="T1072" s="13">
        <f t="shared" si="101"/>
        <v>42668.708333333328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 s="9">
        <v>1200</v>
      </c>
      <c r="E1073" s="9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8296</v>
      </c>
      <c r="O1073" s="7">
        <f t="shared" si="96"/>
        <v>503.25</v>
      </c>
      <c r="P1073" s="5">
        <f t="shared" si="97"/>
        <v>68.625</v>
      </c>
      <c r="Q1073" t="str">
        <f t="shared" si="98"/>
        <v>games</v>
      </c>
      <c r="R1073" t="str">
        <f t="shared" si="99"/>
        <v>tabletop games</v>
      </c>
      <c r="S1073" s="13">
        <f t="shared" si="100"/>
        <v>42467.788194444445</v>
      </c>
      <c r="T1073" s="13">
        <f t="shared" si="101"/>
        <v>42481.916666666672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 s="9">
        <v>19000</v>
      </c>
      <c r="E1074" s="9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8296</v>
      </c>
      <c r="O1074" s="7">
        <f t="shared" si="96"/>
        <v>184.61052631578946</v>
      </c>
      <c r="P1074" s="5">
        <f t="shared" si="97"/>
        <v>65.318435754189949</v>
      </c>
      <c r="Q1074" t="str">
        <f t="shared" si="98"/>
        <v>games</v>
      </c>
      <c r="R1074" t="str">
        <f t="shared" si="99"/>
        <v>tabletop games</v>
      </c>
      <c r="S1074" s="13">
        <f t="shared" si="100"/>
        <v>42417.625046296293</v>
      </c>
      <c r="T1074" s="13">
        <f t="shared" si="101"/>
        <v>42452.290972222225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 s="9">
        <v>750</v>
      </c>
      <c r="E1075" s="9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8296</v>
      </c>
      <c r="O1075" s="7">
        <f t="shared" si="96"/>
        <v>119.73333333333333</v>
      </c>
      <c r="P1075" s="5">
        <f t="shared" si="97"/>
        <v>35.92</v>
      </c>
      <c r="Q1075" t="str">
        <f t="shared" si="98"/>
        <v>games</v>
      </c>
      <c r="R1075" t="str">
        <f t="shared" si="99"/>
        <v>tabletop games</v>
      </c>
      <c r="S1075" s="13">
        <f t="shared" si="100"/>
        <v>42768.833645833336</v>
      </c>
      <c r="T1075" s="13">
        <f t="shared" si="101"/>
        <v>42780.833645833336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 s="9">
        <v>12000</v>
      </c>
      <c r="E1076" s="9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8296</v>
      </c>
      <c r="O1076" s="7">
        <f t="shared" si="96"/>
        <v>1081.2401666666667</v>
      </c>
      <c r="P1076" s="5">
        <f t="shared" si="97"/>
        <v>40.070667078443485</v>
      </c>
      <c r="Q1076" t="str">
        <f t="shared" si="98"/>
        <v>games</v>
      </c>
      <c r="R1076" t="str">
        <f t="shared" si="99"/>
        <v>tabletop games</v>
      </c>
      <c r="S1076" s="13">
        <f t="shared" si="100"/>
        <v>42691.8512037037</v>
      </c>
      <c r="T1076" s="13">
        <f t="shared" si="101"/>
        <v>42719.958333333328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 s="9">
        <v>15000</v>
      </c>
      <c r="E1077" s="9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8296</v>
      </c>
      <c r="O1077" s="7">
        <f t="shared" si="96"/>
        <v>452.37333333333333</v>
      </c>
      <c r="P1077" s="5">
        <f t="shared" si="97"/>
        <v>75.647714604236342</v>
      </c>
      <c r="Q1077" t="str">
        <f t="shared" si="98"/>
        <v>games</v>
      </c>
      <c r="R1077" t="str">
        <f t="shared" si="99"/>
        <v>tabletop games</v>
      </c>
      <c r="S1077" s="13">
        <f t="shared" si="100"/>
        <v>42664.405925925923</v>
      </c>
      <c r="T1077" s="13">
        <f t="shared" si="101"/>
        <v>42695.207638888889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 s="9">
        <v>10000</v>
      </c>
      <c r="E1078" s="9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8296</v>
      </c>
      <c r="O1078" s="7">
        <f t="shared" si="96"/>
        <v>537.37</v>
      </c>
      <c r="P1078" s="5">
        <f t="shared" si="97"/>
        <v>61.203872437357631</v>
      </c>
      <c r="Q1078" t="str">
        <f t="shared" si="98"/>
        <v>games</v>
      </c>
      <c r="R1078" t="str">
        <f t="shared" si="99"/>
        <v>tabletop games</v>
      </c>
      <c r="S1078" s="13">
        <f t="shared" si="100"/>
        <v>42425.757986111115</v>
      </c>
      <c r="T1078" s="13">
        <f t="shared" si="101"/>
        <v>42455.716319444444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 s="9">
        <v>4600</v>
      </c>
      <c r="E1079" s="9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8296</v>
      </c>
      <c r="O1079" s="7">
        <f t="shared" si="96"/>
        <v>120.32608695652173</v>
      </c>
      <c r="P1079" s="5">
        <f t="shared" si="97"/>
        <v>48.130434782608695</v>
      </c>
      <c r="Q1079" t="str">
        <f t="shared" si="98"/>
        <v>games</v>
      </c>
      <c r="R1079" t="str">
        <f t="shared" si="99"/>
        <v>tabletop games</v>
      </c>
      <c r="S1079" s="13">
        <f t="shared" si="100"/>
        <v>42197.771990740745</v>
      </c>
      <c r="T1079" s="13">
        <f t="shared" si="101"/>
        <v>42227.771990740745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 s="9">
        <v>14000</v>
      </c>
      <c r="E1080" s="9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8296</v>
      </c>
      <c r="O1080" s="7">
        <f t="shared" si="96"/>
        <v>113.83571428571429</v>
      </c>
      <c r="P1080" s="5">
        <f t="shared" si="97"/>
        <v>68.106837606837601</v>
      </c>
      <c r="Q1080" t="str">
        <f t="shared" si="98"/>
        <v>games</v>
      </c>
      <c r="R1080" t="str">
        <f t="shared" si="99"/>
        <v>tabletop games</v>
      </c>
      <c r="S1080" s="13">
        <f t="shared" si="100"/>
        <v>42675.487291666665</v>
      </c>
      <c r="T1080" s="13">
        <f t="shared" si="101"/>
        <v>42706.291666666672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 s="9">
        <v>30000</v>
      </c>
      <c r="E1081" s="9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8296</v>
      </c>
      <c r="O1081" s="7">
        <f t="shared" si="96"/>
        <v>951.03109999999992</v>
      </c>
      <c r="P1081" s="5">
        <f t="shared" si="97"/>
        <v>65.891300230946882</v>
      </c>
      <c r="Q1081" t="str">
        <f t="shared" si="98"/>
        <v>games</v>
      </c>
      <c r="R1081" t="str">
        <f t="shared" si="99"/>
        <v>tabletop games</v>
      </c>
      <c r="S1081" s="13">
        <f t="shared" si="100"/>
        <v>42033.584016203706</v>
      </c>
      <c r="T1081" s="13">
        <f t="shared" si="101"/>
        <v>42063.584016203706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 s="9">
        <v>40000</v>
      </c>
      <c r="E1082" s="9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8296</v>
      </c>
      <c r="O1082" s="7">
        <f t="shared" si="96"/>
        <v>132.89249999999998</v>
      </c>
      <c r="P1082" s="5">
        <f t="shared" si="97"/>
        <v>81.654377880184327</v>
      </c>
      <c r="Q1082" t="str">
        <f t="shared" si="98"/>
        <v>games</v>
      </c>
      <c r="R1082" t="str">
        <f t="shared" si="99"/>
        <v>tabletop games</v>
      </c>
      <c r="S1082" s="13">
        <f t="shared" si="100"/>
        <v>42292.513888888891</v>
      </c>
      <c r="T1082" s="13">
        <f t="shared" si="101"/>
        <v>42322.555555555555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 s="9">
        <v>9000</v>
      </c>
      <c r="E1083" s="9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8296</v>
      </c>
      <c r="O1083" s="7">
        <f t="shared" si="96"/>
        <v>146.97777777777779</v>
      </c>
      <c r="P1083" s="5">
        <f t="shared" si="97"/>
        <v>52.701195219123505</v>
      </c>
      <c r="Q1083" t="str">
        <f t="shared" si="98"/>
        <v>games</v>
      </c>
      <c r="R1083" t="str">
        <f t="shared" si="99"/>
        <v>tabletop games</v>
      </c>
      <c r="S1083" s="13">
        <f t="shared" si="100"/>
        <v>42262.416643518518</v>
      </c>
      <c r="T1083" s="13">
        <f t="shared" si="101"/>
        <v>42292.416643518518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 s="9">
        <v>2000</v>
      </c>
      <c r="E1084" s="9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8296</v>
      </c>
      <c r="O1084" s="7">
        <f t="shared" si="96"/>
        <v>542.15</v>
      </c>
      <c r="P1084" s="5">
        <f t="shared" si="97"/>
        <v>41.228136882129277</v>
      </c>
      <c r="Q1084" t="str">
        <f t="shared" si="98"/>
        <v>games</v>
      </c>
      <c r="R1084" t="str">
        <f t="shared" si="99"/>
        <v>tabletop games</v>
      </c>
      <c r="S1084" s="13">
        <f t="shared" si="100"/>
        <v>42163.625787037032</v>
      </c>
      <c r="T1084" s="13">
        <f t="shared" si="101"/>
        <v>42191.125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 s="9">
        <v>110</v>
      </c>
      <c r="E1085" s="9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8279</v>
      </c>
      <c r="O1085" s="7">
        <f t="shared" si="96"/>
        <v>382.71818181818185</v>
      </c>
      <c r="P1085" s="5">
        <f t="shared" si="97"/>
        <v>15.035357142857142</v>
      </c>
      <c r="Q1085" t="str">
        <f t="shared" si="98"/>
        <v>music</v>
      </c>
      <c r="R1085" t="str">
        <f t="shared" si="99"/>
        <v>electronic music</v>
      </c>
      <c r="S1085" s="13">
        <f t="shared" si="100"/>
        <v>41276.846817129634</v>
      </c>
      <c r="T1085" s="13">
        <f t="shared" si="101"/>
        <v>41290.846817129634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 s="9">
        <v>4000</v>
      </c>
      <c r="E1086" s="9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8279</v>
      </c>
      <c r="O1086" s="7">
        <f t="shared" si="96"/>
        <v>704.18124999999998</v>
      </c>
      <c r="P1086" s="5">
        <f t="shared" si="97"/>
        <v>39.066920943134534</v>
      </c>
      <c r="Q1086" t="str">
        <f t="shared" si="98"/>
        <v>music</v>
      </c>
      <c r="R1086" t="str">
        <f t="shared" si="99"/>
        <v>electronic music</v>
      </c>
      <c r="S1086" s="13">
        <f t="shared" si="100"/>
        <v>41184.849166666667</v>
      </c>
      <c r="T1086" s="13">
        <f t="shared" si="101"/>
        <v>41214.849166666667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 s="9">
        <v>2000</v>
      </c>
      <c r="E1087" s="9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8279</v>
      </c>
      <c r="O1087" s="7">
        <f t="shared" si="96"/>
        <v>109.55</v>
      </c>
      <c r="P1087" s="5">
        <f t="shared" si="97"/>
        <v>43.82</v>
      </c>
      <c r="Q1087" t="str">
        <f t="shared" si="98"/>
        <v>music</v>
      </c>
      <c r="R1087" t="str">
        <f t="shared" si="99"/>
        <v>electronic music</v>
      </c>
      <c r="S1087" s="13">
        <f t="shared" si="100"/>
        <v>42241.85974537037</v>
      </c>
      <c r="T1087" s="13">
        <f t="shared" si="101"/>
        <v>42271.85974537037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 s="9">
        <v>1500</v>
      </c>
      <c r="E1088" s="9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8279</v>
      </c>
      <c r="O1088" s="7">
        <f t="shared" si="96"/>
        <v>132.86666666666667</v>
      </c>
      <c r="P1088" s="5">
        <f t="shared" si="97"/>
        <v>27.301369863013697</v>
      </c>
      <c r="Q1088" t="str">
        <f t="shared" si="98"/>
        <v>music</v>
      </c>
      <c r="R1088" t="str">
        <f t="shared" si="99"/>
        <v>electronic music</v>
      </c>
      <c r="S1088" s="13">
        <f t="shared" si="100"/>
        <v>41312.311562499999</v>
      </c>
      <c r="T1088" s="13">
        <f t="shared" si="101"/>
        <v>41342.311562499999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 s="9">
        <v>750</v>
      </c>
      <c r="E1089" s="9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8279</v>
      </c>
      <c r="O1089" s="7">
        <f t="shared" si="96"/>
        <v>152</v>
      </c>
      <c r="P1089" s="5">
        <f t="shared" si="97"/>
        <v>42.222222222222221</v>
      </c>
      <c r="Q1089" t="str">
        <f t="shared" si="98"/>
        <v>music</v>
      </c>
      <c r="R1089" t="str">
        <f t="shared" si="99"/>
        <v>electronic music</v>
      </c>
      <c r="S1089" s="13">
        <f t="shared" si="100"/>
        <v>41031.82163194444</v>
      </c>
      <c r="T1089" s="13">
        <f t="shared" si="101"/>
        <v>41061.82163194444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 s="9">
        <v>1100</v>
      </c>
      <c r="E1090" s="9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8279</v>
      </c>
      <c r="O1090" s="7">
        <f t="shared" ref="O1090:O1153" si="102">(E1090/D1090)*100</f>
        <v>102.72727272727273</v>
      </c>
      <c r="P1090" s="5">
        <f t="shared" ref="P1090:P1153" si="103">IFERROR(E1090/L1090,0)</f>
        <v>33.235294117647058</v>
      </c>
      <c r="Q1090" t="str">
        <f t="shared" ref="Q1090:Q1153" si="104">LEFT(N1090,FIND("/",N1090)-1)</f>
        <v>music</v>
      </c>
      <c r="R1090" t="str">
        <f t="shared" ref="R1090:R1153" si="105">RIGHT(N1090,LEN(N1090)-FIND("/",N1090))</f>
        <v>electronic music</v>
      </c>
      <c r="S1090" s="13">
        <f t="shared" ref="S1090:S1153" si="106">(((J1090/60)/60)/24)+DATE(1970,1,1)</f>
        <v>40997.257222222222</v>
      </c>
      <c r="T1090" s="13">
        <f t="shared" ref="T1090:T1153" si="107">(((I1090/60)/60)/24)+DATE(1970,1,1)</f>
        <v>41015.257222222222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 s="9">
        <v>2000</v>
      </c>
      <c r="E1091" s="9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8279</v>
      </c>
      <c r="O1091" s="7">
        <f t="shared" si="102"/>
        <v>100</v>
      </c>
      <c r="P1091" s="5">
        <f t="shared" si="103"/>
        <v>285.71428571428572</v>
      </c>
      <c r="Q1091" t="str">
        <f t="shared" si="104"/>
        <v>music</v>
      </c>
      <c r="R1091" t="str">
        <f t="shared" si="105"/>
        <v>electronic music</v>
      </c>
      <c r="S1091" s="13">
        <f t="shared" si="106"/>
        <v>41564.194131944445</v>
      </c>
      <c r="T1091" s="13">
        <f t="shared" si="107"/>
        <v>41594.235798611109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 s="9">
        <v>1000</v>
      </c>
      <c r="E1092" s="9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8279</v>
      </c>
      <c r="O1092" s="7">
        <f t="shared" si="102"/>
        <v>101.6</v>
      </c>
      <c r="P1092" s="5">
        <f t="shared" si="103"/>
        <v>42.333333333333336</v>
      </c>
      <c r="Q1092" t="str">
        <f t="shared" si="104"/>
        <v>music</v>
      </c>
      <c r="R1092" t="str">
        <f t="shared" si="105"/>
        <v>electronic music</v>
      </c>
      <c r="S1092" s="13">
        <f t="shared" si="106"/>
        <v>40946.882245370369</v>
      </c>
      <c r="T1092" s="13">
        <f t="shared" si="107"/>
        <v>41006.166666666664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 s="9">
        <v>500</v>
      </c>
      <c r="E1093" s="9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8279</v>
      </c>
      <c r="O1093" s="7">
        <f t="shared" si="102"/>
        <v>150.80000000000001</v>
      </c>
      <c r="P1093" s="5">
        <f t="shared" si="103"/>
        <v>50.266666666666666</v>
      </c>
      <c r="Q1093" t="str">
        <f t="shared" si="104"/>
        <v>music</v>
      </c>
      <c r="R1093" t="str">
        <f t="shared" si="105"/>
        <v>electronic music</v>
      </c>
      <c r="S1093" s="13">
        <f t="shared" si="106"/>
        <v>41732.479675925926</v>
      </c>
      <c r="T1093" s="13">
        <f t="shared" si="107"/>
        <v>41743.958333333336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 s="9">
        <v>4000</v>
      </c>
      <c r="E1094" s="9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8279</v>
      </c>
      <c r="O1094" s="7">
        <f t="shared" si="102"/>
        <v>111.425</v>
      </c>
      <c r="P1094" s="5">
        <f t="shared" si="103"/>
        <v>61.902777777777779</v>
      </c>
      <c r="Q1094" t="str">
        <f t="shared" si="104"/>
        <v>music</v>
      </c>
      <c r="R1094" t="str">
        <f t="shared" si="105"/>
        <v>electronic music</v>
      </c>
      <c r="S1094" s="13">
        <f t="shared" si="106"/>
        <v>40956.066087962965</v>
      </c>
      <c r="T1094" s="13">
        <f t="shared" si="107"/>
        <v>41013.73333333333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 s="9">
        <v>2500</v>
      </c>
      <c r="E1095" s="9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8279</v>
      </c>
      <c r="O1095" s="7">
        <f t="shared" si="102"/>
        <v>195.6</v>
      </c>
      <c r="P1095" s="5">
        <f t="shared" si="103"/>
        <v>40.75</v>
      </c>
      <c r="Q1095" t="str">
        <f t="shared" si="104"/>
        <v>music</v>
      </c>
      <c r="R1095" t="str">
        <f t="shared" si="105"/>
        <v>electronic music</v>
      </c>
      <c r="S1095" s="13">
        <f t="shared" si="106"/>
        <v>41716.785011574073</v>
      </c>
      <c r="T1095" s="13">
        <f t="shared" si="107"/>
        <v>41739.290972222225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 s="9">
        <v>6000</v>
      </c>
      <c r="E1096" s="9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8279</v>
      </c>
      <c r="O1096" s="7">
        <f t="shared" si="102"/>
        <v>114.38333333333333</v>
      </c>
      <c r="P1096" s="5">
        <f t="shared" si="103"/>
        <v>55.796747967479675</v>
      </c>
      <c r="Q1096" t="str">
        <f t="shared" si="104"/>
        <v>music</v>
      </c>
      <c r="R1096" t="str">
        <f t="shared" si="105"/>
        <v>electronic music</v>
      </c>
      <c r="S1096" s="13">
        <f t="shared" si="106"/>
        <v>41548.747418981482</v>
      </c>
      <c r="T1096" s="13">
        <f t="shared" si="107"/>
        <v>41582.041666666664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 s="9">
        <v>5</v>
      </c>
      <c r="E1097" s="9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8279</v>
      </c>
      <c r="O1097" s="7">
        <f t="shared" si="102"/>
        <v>200</v>
      </c>
      <c r="P1097" s="5">
        <f t="shared" si="103"/>
        <v>10</v>
      </c>
      <c r="Q1097" t="str">
        <f t="shared" si="104"/>
        <v>music</v>
      </c>
      <c r="R1097" t="str">
        <f t="shared" si="105"/>
        <v>electronic music</v>
      </c>
      <c r="S1097" s="13">
        <f t="shared" si="106"/>
        <v>42109.826145833329</v>
      </c>
      <c r="T1097" s="13">
        <f t="shared" si="107"/>
        <v>42139.826145833329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 s="9">
        <v>600</v>
      </c>
      <c r="E1098" s="9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8279</v>
      </c>
      <c r="O1098" s="7">
        <f t="shared" si="102"/>
        <v>292.50166666666667</v>
      </c>
      <c r="P1098" s="5">
        <f t="shared" si="103"/>
        <v>73.125416666666666</v>
      </c>
      <c r="Q1098" t="str">
        <f t="shared" si="104"/>
        <v>music</v>
      </c>
      <c r="R1098" t="str">
        <f t="shared" si="105"/>
        <v>electronic music</v>
      </c>
      <c r="S1098" s="13">
        <f t="shared" si="106"/>
        <v>41646.792222222226</v>
      </c>
      <c r="T1098" s="13">
        <f t="shared" si="107"/>
        <v>41676.792222222226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 s="9">
        <v>550</v>
      </c>
      <c r="E1099" s="9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8279</v>
      </c>
      <c r="O1099" s="7">
        <f t="shared" si="102"/>
        <v>156.36363636363637</v>
      </c>
      <c r="P1099" s="5">
        <f t="shared" si="103"/>
        <v>26.060606060606062</v>
      </c>
      <c r="Q1099" t="str">
        <f t="shared" si="104"/>
        <v>music</v>
      </c>
      <c r="R1099" t="str">
        <f t="shared" si="105"/>
        <v>electronic music</v>
      </c>
      <c r="S1099" s="13">
        <f t="shared" si="106"/>
        <v>40958.717268518521</v>
      </c>
      <c r="T1099" s="13">
        <f t="shared" si="107"/>
        <v>40981.290972222225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 s="9">
        <v>300</v>
      </c>
      <c r="E1100" s="9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8279</v>
      </c>
      <c r="O1100" s="7">
        <f t="shared" si="102"/>
        <v>105.66666666666666</v>
      </c>
      <c r="P1100" s="5">
        <f t="shared" si="103"/>
        <v>22.642857142857142</v>
      </c>
      <c r="Q1100" t="str">
        <f t="shared" si="104"/>
        <v>music</v>
      </c>
      <c r="R1100" t="str">
        <f t="shared" si="105"/>
        <v>electronic music</v>
      </c>
      <c r="S1100" s="13">
        <f t="shared" si="106"/>
        <v>42194.751678240747</v>
      </c>
      <c r="T1100" s="13">
        <f t="shared" si="107"/>
        <v>42208.751678240747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 s="9">
        <v>420</v>
      </c>
      <c r="E1101" s="9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8279</v>
      </c>
      <c r="O1101" s="7">
        <f t="shared" si="102"/>
        <v>101.19047619047619</v>
      </c>
      <c r="P1101" s="5">
        <f t="shared" si="103"/>
        <v>47.222222222222221</v>
      </c>
      <c r="Q1101" t="str">
        <f t="shared" si="104"/>
        <v>music</v>
      </c>
      <c r="R1101" t="str">
        <f t="shared" si="105"/>
        <v>electronic music</v>
      </c>
      <c r="S1101" s="13">
        <f t="shared" si="106"/>
        <v>42299.776770833334</v>
      </c>
      <c r="T1101" s="13">
        <f t="shared" si="107"/>
        <v>42310.333333333328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 s="9">
        <v>2000</v>
      </c>
      <c r="E1102" s="9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8279</v>
      </c>
      <c r="O1102" s="7">
        <f t="shared" si="102"/>
        <v>122.833</v>
      </c>
      <c r="P1102" s="5">
        <f t="shared" si="103"/>
        <v>32.324473684210524</v>
      </c>
      <c r="Q1102" t="str">
        <f t="shared" si="104"/>
        <v>music</v>
      </c>
      <c r="R1102" t="str">
        <f t="shared" si="105"/>
        <v>electronic music</v>
      </c>
      <c r="S1102" s="13">
        <f t="shared" si="106"/>
        <v>41127.812303240738</v>
      </c>
      <c r="T1102" s="13">
        <f t="shared" si="107"/>
        <v>41150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 s="9">
        <v>1000</v>
      </c>
      <c r="E1103" s="9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8279</v>
      </c>
      <c r="O1103" s="7">
        <f t="shared" si="102"/>
        <v>101.49999999999999</v>
      </c>
      <c r="P1103" s="5">
        <f t="shared" si="103"/>
        <v>53.421052631578945</v>
      </c>
      <c r="Q1103" t="str">
        <f t="shared" si="104"/>
        <v>music</v>
      </c>
      <c r="R1103" t="str">
        <f t="shared" si="105"/>
        <v>electronic music</v>
      </c>
      <c r="S1103" s="13">
        <f t="shared" si="106"/>
        <v>42205.718888888892</v>
      </c>
      <c r="T1103" s="13">
        <f t="shared" si="107"/>
        <v>42235.718888888892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 s="9">
        <v>3500</v>
      </c>
      <c r="E1104" s="9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8279</v>
      </c>
      <c r="O1104" s="7">
        <f t="shared" si="102"/>
        <v>101.14285714285714</v>
      </c>
      <c r="P1104" s="5">
        <f t="shared" si="103"/>
        <v>51.304347826086953</v>
      </c>
      <c r="Q1104" t="str">
        <f t="shared" si="104"/>
        <v>music</v>
      </c>
      <c r="R1104" t="str">
        <f t="shared" si="105"/>
        <v>electronic music</v>
      </c>
      <c r="S1104" s="13">
        <f t="shared" si="106"/>
        <v>41452.060601851852</v>
      </c>
      <c r="T1104" s="13">
        <f t="shared" si="107"/>
        <v>41482.060601851852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 s="9">
        <v>7500</v>
      </c>
      <c r="E1105" s="9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8296</v>
      </c>
      <c r="O1105" s="7">
        <f t="shared" si="102"/>
        <v>108.11999999999999</v>
      </c>
      <c r="P1105" s="5">
        <f t="shared" si="103"/>
        <v>37.197247706422019</v>
      </c>
      <c r="Q1105" t="str">
        <f t="shared" si="104"/>
        <v>games</v>
      </c>
      <c r="R1105" t="str">
        <f t="shared" si="105"/>
        <v>tabletop games</v>
      </c>
      <c r="S1105" s="13">
        <f t="shared" si="106"/>
        <v>42452.666770833333</v>
      </c>
      <c r="T1105" s="13">
        <f t="shared" si="107"/>
        <v>42483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 s="9">
        <v>500</v>
      </c>
      <c r="E1106" s="9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8296</v>
      </c>
      <c r="O1106" s="7">
        <f t="shared" si="102"/>
        <v>162.6</v>
      </c>
      <c r="P1106" s="5">
        <f t="shared" si="103"/>
        <v>27.1</v>
      </c>
      <c r="Q1106" t="str">
        <f t="shared" si="104"/>
        <v>games</v>
      </c>
      <c r="R1106" t="str">
        <f t="shared" si="105"/>
        <v>tabletop games</v>
      </c>
      <c r="S1106" s="13">
        <f t="shared" si="106"/>
        <v>40906.787581018521</v>
      </c>
      <c r="T1106" s="13">
        <f t="shared" si="107"/>
        <v>40936.787581018521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 s="9">
        <v>19500</v>
      </c>
      <c r="E1107" s="9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8296</v>
      </c>
      <c r="O1107" s="7">
        <f t="shared" si="102"/>
        <v>105.80000000000001</v>
      </c>
      <c r="P1107" s="5">
        <f t="shared" si="103"/>
        <v>206.31</v>
      </c>
      <c r="Q1107" t="str">
        <f t="shared" si="104"/>
        <v>games</v>
      </c>
      <c r="R1107" t="str">
        <f t="shared" si="105"/>
        <v>tabletop games</v>
      </c>
      <c r="S1107" s="13">
        <f t="shared" si="106"/>
        <v>42152.640833333338</v>
      </c>
      <c r="T1107" s="13">
        <f t="shared" si="107"/>
        <v>42182.640833333338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 s="9">
        <v>10000</v>
      </c>
      <c r="E1108" s="9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8296</v>
      </c>
      <c r="O1108" s="7">
        <f t="shared" si="102"/>
        <v>243.15000000000003</v>
      </c>
      <c r="P1108" s="5">
        <f t="shared" si="103"/>
        <v>82.145270270270274</v>
      </c>
      <c r="Q1108" t="str">
        <f t="shared" si="104"/>
        <v>games</v>
      </c>
      <c r="R1108" t="str">
        <f t="shared" si="105"/>
        <v>tabletop games</v>
      </c>
      <c r="S1108" s="13">
        <f t="shared" si="106"/>
        <v>42644.667534722219</v>
      </c>
      <c r="T1108" s="13">
        <f t="shared" si="107"/>
        <v>42672.791666666672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 s="9">
        <v>21000</v>
      </c>
      <c r="E1109" s="9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8296</v>
      </c>
      <c r="O1109" s="7">
        <f t="shared" si="102"/>
        <v>944.83338095238094</v>
      </c>
      <c r="P1109" s="5">
        <f t="shared" si="103"/>
        <v>164.79651993355483</v>
      </c>
      <c r="Q1109" t="str">
        <f t="shared" si="104"/>
        <v>games</v>
      </c>
      <c r="R1109" t="str">
        <f t="shared" si="105"/>
        <v>tabletop games</v>
      </c>
      <c r="S1109" s="13">
        <f t="shared" si="106"/>
        <v>41873.79184027778</v>
      </c>
      <c r="T1109" s="13">
        <f t="shared" si="107"/>
        <v>41903.79184027778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 s="9">
        <v>18000</v>
      </c>
      <c r="E1110" s="9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8296</v>
      </c>
      <c r="O1110" s="7">
        <f t="shared" si="102"/>
        <v>108.46283333333334</v>
      </c>
      <c r="P1110" s="5">
        <f t="shared" si="103"/>
        <v>60.820280373831778</v>
      </c>
      <c r="Q1110" t="str">
        <f t="shared" si="104"/>
        <v>games</v>
      </c>
      <c r="R1110" t="str">
        <f t="shared" si="105"/>
        <v>tabletop games</v>
      </c>
      <c r="S1110" s="13">
        <f t="shared" si="106"/>
        <v>42381.79886574074</v>
      </c>
      <c r="T1110" s="13">
        <f t="shared" si="107"/>
        <v>42412.207638888889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 s="9">
        <v>13000</v>
      </c>
      <c r="E1111" s="9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8296</v>
      </c>
      <c r="O1111" s="7">
        <f t="shared" si="102"/>
        <v>157.37692307692308</v>
      </c>
      <c r="P1111" s="5">
        <f t="shared" si="103"/>
        <v>67.970099667774093</v>
      </c>
      <c r="Q1111" t="str">
        <f t="shared" si="104"/>
        <v>games</v>
      </c>
      <c r="R1111" t="str">
        <f t="shared" si="105"/>
        <v>tabletop games</v>
      </c>
      <c r="S1111" s="13">
        <f t="shared" si="106"/>
        <v>41561.807349537034</v>
      </c>
      <c r="T1111" s="13">
        <f t="shared" si="107"/>
        <v>41591.849016203705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 s="9">
        <v>1000</v>
      </c>
      <c r="E1112" s="9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8296</v>
      </c>
      <c r="O1112" s="7">
        <f t="shared" si="102"/>
        <v>1174.49</v>
      </c>
      <c r="P1112" s="5">
        <f t="shared" si="103"/>
        <v>81.561805555555551</v>
      </c>
      <c r="Q1112" t="str">
        <f t="shared" si="104"/>
        <v>games</v>
      </c>
      <c r="R1112" t="str">
        <f t="shared" si="105"/>
        <v>tabletop games</v>
      </c>
      <c r="S1112" s="13">
        <f t="shared" si="106"/>
        <v>42202.278194444443</v>
      </c>
      <c r="T1112" s="13">
        <f t="shared" si="107"/>
        <v>42232.278194444443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 s="9">
        <v>8012</v>
      </c>
      <c r="E1113" s="9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8296</v>
      </c>
      <c r="O1113" s="7">
        <f t="shared" si="102"/>
        <v>171.04755366949576</v>
      </c>
      <c r="P1113" s="5">
        <f t="shared" si="103"/>
        <v>25.42547309833024</v>
      </c>
      <c r="Q1113" t="str">
        <f t="shared" si="104"/>
        <v>games</v>
      </c>
      <c r="R1113" t="str">
        <f t="shared" si="105"/>
        <v>tabletop games</v>
      </c>
      <c r="S1113" s="13">
        <f t="shared" si="106"/>
        <v>41484.664247685185</v>
      </c>
      <c r="T1113" s="13">
        <f t="shared" si="107"/>
        <v>41520.166666666664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 s="9">
        <v>8500</v>
      </c>
      <c r="E1114" s="9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8296</v>
      </c>
      <c r="O1114" s="7">
        <f t="shared" si="102"/>
        <v>125.95294117647057</v>
      </c>
      <c r="P1114" s="5">
        <f t="shared" si="103"/>
        <v>21.497991967871485</v>
      </c>
      <c r="Q1114" t="str">
        <f t="shared" si="104"/>
        <v>games</v>
      </c>
      <c r="R1114" t="str">
        <f t="shared" si="105"/>
        <v>tabletop games</v>
      </c>
      <c r="S1114" s="13">
        <f t="shared" si="106"/>
        <v>41724.881099537037</v>
      </c>
      <c r="T1114" s="13">
        <f t="shared" si="107"/>
        <v>41754.881099537037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 s="9">
        <v>2500</v>
      </c>
      <c r="E1115" s="9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8296</v>
      </c>
      <c r="O1115" s="7">
        <f t="shared" si="102"/>
        <v>1212.1296000000002</v>
      </c>
      <c r="P1115" s="5">
        <f t="shared" si="103"/>
        <v>27.226630727762803</v>
      </c>
      <c r="Q1115" t="str">
        <f t="shared" si="104"/>
        <v>games</v>
      </c>
      <c r="R1115" t="str">
        <f t="shared" si="105"/>
        <v>tabletop games</v>
      </c>
      <c r="S1115" s="13">
        <f t="shared" si="106"/>
        <v>41423.910891203705</v>
      </c>
      <c r="T1115" s="13">
        <f t="shared" si="107"/>
        <v>41450.208333333336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 s="9">
        <v>5000</v>
      </c>
      <c r="E1116" s="9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8296</v>
      </c>
      <c r="O1116" s="7">
        <f t="shared" si="102"/>
        <v>495.8</v>
      </c>
      <c r="P1116" s="5">
        <f t="shared" si="103"/>
        <v>25.091093117408906</v>
      </c>
      <c r="Q1116" t="str">
        <f t="shared" si="104"/>
        <v>games</v>
      </c>
      <c r="R1116" t="str">
        <f t="shared" si="105"/>
        <v>tabletop games</v>
      </c>
      <c r="S1116" s="13">
        <f t="shared" si="106"/>
        <v>41806.794074074074</v>
      </c>
      <c r="T1116" s="13">
        <f t="shared" si="107"/>
        <v>41839.125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 s="9">
        <v>2500</v>
      </c>
      <c r="E1117" s="9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8296</v>
      </c>
      <c r="O1117" s="7">
        <f t="shared" si="102"/>
        <v>332.03999999999996</v>
      </c>
      <c r="P1117" s="5">
        <f t="shared" si="103"/>
        <v>21.230179028132991</v>
      </c>
      <c r="Q1117" t="str">
        <f t="shared" si="104"/>
        <v>games</v>
      </c>
      <c r="R1117" t="str">
        <f t="shared" si="105"/>
        <v>tabletop games</v>
      </c>
      <c r="S1117" s="13">
        <f t="shared" si="106"/>
        <v>42331.378923611104</v>
      </c>
      <c r="T1117" s="13">
        <f t="shared" si="107"/>
        <v>42352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 s="9">
        <v>100</v>
      </c>
      <c r="E1118" s="9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8296</v>
      </c>
      <c r="O1118" s="7">
        <f t="shared" si="102"/>
        <v>1165</v>
      </c>
      <c r="P1118" s="5">
        <f t="shared" si="103"/>
        <v>41.607142857142854</v>
      </c>
      <c r="Q1118" t="str">
        <f t="shared" si="104"/>
        <v>games</v>
      </c>
      <c r="R1118" t="str">
        <f t="shared" si="105"/>
        <v>tabletop games</v>
      </c>
      <c r="S1118" s="13">
        <f t="shared" si="106"/>
        <v>42710.824618055558</v>
      </c>
      <c r="T1118" s="13">
        <f t="shared" si="107"/>
        <v>42740.824618055558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 s="9">
        <v>13000</v>
      </c>
      <c r="E1119" s="9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8296</v>
      </c>
      <c r="O1119" s="7">
        <f t="shared" si="102"/>
        <v>153.3153846153846</v>
      </c>
      <c r="P1119" s="5">
        <f t="shared" si="103"/>
        <v>135.58503401360545</v>
      </c>
      <c r="Q1119" t="str">
        <f t="shared" si="104"/>
        <v>games</v>
      </c>
      <c r="R1119" t="str">
        <f t="shared" si="105"/>
        <v>tabletop games</v>
      </c>
      <c r="S1119" s="13">
        <f t="shared" si="106"/>
        <v>42062.022118055553</v>
      </c>
      <c r="T1119" s="13">
        <f t="shared" si="107"/>
        <v>42091.980451388896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 s="9">
        <v>2800</v>
      </c>
      <c r="E1120" s="9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8296</v>
      </c>
      <c r="O1120" s="7">
        <f t="shared" si="102"/>
        <v>537.10714285714289</v>
      </c>
      <c r="P1120" s="5">
        <f t="shared" si="103"/>
        <v>22.116176470588236</v>
      </c>
      <c r="Q1120" t="str">
        <f t="shared" si="104"/>
        <v>games</v>
      </c>
      <c r="R1120" t="str">
        <f t="shared" si="105"/>
        <v>tabletop games</v>
      </c>
      <c r="S1120" s="13">
        <f t="shared" si="106"/>
        <v>42371.617164351846</v>
      </c>
      <c r="T1120" s="13">
        <f t="shared" si="107"/>
        <v>42401.617164351846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 s="9">
        <v>18000</v>
      </c>
      <c r="E1121" s="9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8296</v>
      </c>
      <c r="O1121" s="7">
        <f t="shared" si="102"/>
        <v>352.92777777777775</v>
      </c>
      <c r="P1121" s="5">
        <f t="shared" si="103"/>
        <v>64.625635808748726</v>
      </c>
      <c r="Q1121" t="str">
        <f t="shared" si="104"/>
        <v>games</v>
      </c>
      <c r="R1121" t="str">
        <f t="shared" si="105"/>
        <v>tabletop games</v>
      </c>
      <c r="S1121" s="13">
        <f t="shared" si="106"/>
        <v>41915.003275462965</v>
      </c>
      <c r="T1121" s="13">
        <f t="shared" si="107"/>
        <v>41955.332638888889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 s="9">
        <v>4000</v>
      </c>
      <c r="E1122" s="9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8296</v>
      </c>
      <c r="O1122" s="7">
        <f t="shared" si="102"/>
        <v>137.4</v>
      </c>
      <c r="P1122" s="5">
        <f t="shared" si="103"/>
        <v>69.569620253164558</v>
      </c>
      <c r="Q1122" t="str">
        <f t="shared" si="104"/>
        <v>games</v>
      </c>
      <c r="R1122" t="str">
        <f t="shared" si="105"/>
        <v>tabletop games</v>
      </c>
      <c r="S1122" s="13">
        <f t="shared" si="106"/>
        <v>42774.621712962966</v>
      </c>
      <c r="T1122" s="13">
        <f t="shared" si="107"/>
        <v>42804.621712962966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 s="9">
        <v>25000</v>
      </c>
      <c r="E1123" s="9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8296</v>
      </c>
      <c r="O1123" s="7">
        <f t="shared" si="102"/>
        <v>128.02668</v>
      </c>
      <c r="P1123" s="5">
        <f t="shared" si="103"/>
        <v>75.133028169014082</v>
      </c>
      <c r="Q1123" t="str">
        <f t="shared" si="104"/>
        <v>games</v>
      </c>
      <c r="R1123" t="str">
        <f t="shared" si="105"/>
        <v>tabletop games</v>
      </c>
      <c r="S1123" s="13">
        <f t="shared" si="106"/>
        <v>41572.958495370374</v>
      </c>
      <c r="T1123" s="13">
        <f t="shared" si="107"/>
        <v>41609.168055555558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 s="9">
        <v>5000</v>
      </c>
      <c r="E1124" s="9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8296</v>
      </c>
      <c r="O1124" s="7">
        <f t="shared" si="102"/>
        <v>270.68</v>
      </c>
      <c r="P1124" s="5">
        <f t="shared" si="103"/>
        <v>140.97916666666666</v>
      </c>
      <c r="Q1124" t="str">
        <f t="shared" si="104"/>
        <v>games</v>
      </c>
      <c r="R1124" t="str">
        <f t="shared" si="105"/>
        <v>tabletop games</v>
      </c>
      <c r="S1124" s="13">
        <f t="shared" si="106"/>
        <v>42452.825740740736</v>
      </c>
      <c r="T1124" s="13">
        <f t="shared" si="107"/>
        <v>42482.825740740736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 s="9">
        <v>1000</v>
      </c>
      <c r="E1125" s="9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8296</v>
      </c>
      <c r="O1125" s="7">
        <f t="shared" si="102"/>
        <v>806.4</v>
      </c>
      <c r="P1125" s="5">
        <f t="shared" si="103"/>
        <v>49.472392638036808</v>
      </c>
      <c r="Q1125" t="str">
        <f t="shared" si="104"/>
        <v>games</v>
      </c>
      <c r="R1125" t="str">
        <f t="shared" si="105"/>
        <v>tabletop games</v>
      </c>
      <c r="S1125" s="13">
        <f t="shared" si="106"/>
        <v>42766.827546296292</v>
      </c>
      <c r="T1125" s="13">
        <f t="shared" si="107"/>
        <v>42796.827546296292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 s="9">
        <v>10000</v>
      </c>
      <c r="E1126" s="9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8296</v>
      </c>
      <c r="O1126" s="7">
        <f t="shared" si="102"/>
        <v>1360.0976000000001</v>
      </c>
      <c r="P1126" s="5">
        <f t="shared" si="103"/>
        <v>53.865251485148519</v>
      </c>
      <c r="Q1126" t="str">
        <f t="shared" si="104"/>
        <v>games</v>
      </c>
      <c r="R1126" t="str">
        <f t="shared" si="105"/>
        <v>tabletop games</v>
      </c>
      <c r="S1126" s="13">
        <f t="shared" si="106"/>
        <v>41569.575613425928</v>
      </c>
      <c r="T1126" s="13">
        <f t="shared" si="107"/>
        <v>41605.126388888886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 s="9">
        <v>1</v>
      </c>
      <c r="E1127" s="9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8296</v>
      </c>
      <c r="O1127" s="7">
        <f t="shared" si="102"/>
        <v>930250</v>
      </c>
      <c r="P1127" s="5">
        <f t="shared" si="103"/>
        <v>4.5712530712530715</v>
      </c>
      <c r="Q1127" t="str">
        <f t="shared" si="104"/>
        <v>games</v>
      </c>
      <c r="R1127" t="str">
        <f t="shared" si="105"/>
        <v>tabletop games</v>
      </c>
      <c r="S1127" s="13">
        <f t="shared" si="106"/>
        <v>42800.751041666663</v>
      </c>
      <c r="T1127" s="13">
        <f t="shared" si="107"/>
        <v>42807.125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 s="9">
        <v>5000</v>
      </c>
      <c r="E1128" s="9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8296</v>
      </c>
      <c r="O1128" s="7">
        <f t="shared" si="102"/>
        <v>377.02</v>
      </c>
      <c r="P1128" s="5">
        <f t="shared" si="103"/>
        <v>65.00344827586207</v>
      </c>
      <c r="Q1128" t="str">
        <f t="shared" si="104"/>
        <v>games</v>
      </c>
      <c r="R1128" t="str">
        <f t="shared" si="105"/>
        <v>tabletop games</v>
      </c>
      <c r="S1128" s="13">
        <f t="shared" si="106"/>
        <v>42647.818819444445</v>
      </c>
      <c r="T1128" s="13">
        <f t="shared" si="107"/>
        <v>42659.854166666672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 s="9">
        <v>4000</v>
      </c>
      <c r="E1129" s="9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8296</v>
      </c>
      <c r="O1129" s="7">
        <f t="shared" si="102"/>
        <v>2647.0250000000001</v>
      </c>
      <c r="P1129" s="5">
        <f t="shared" si="103"/>
        <v>53.475252525252522</v>
      </c>
      <c r="Q1129" t="str">
        <f t="shared" si="104"/>
        <v>games</v>
      </c>
      <c r="R1129" t="str">
        <f t="shared" si="105"/>
        <v>tabletop games</v>
      </c>
      <c r="S1129" s="13">
        <f t="shared" si="106"/>
        <v>41660.708530092597</v>
      </c>
      <c r="T1129" s="13">
        <f t="shared" si="107"/>
        <v>41691.75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 s="9">
        <v>2500</v>
      </c>
      <c r="E1130" s="9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8296</v>
      </c>
      <c r="O1130" s="7">
        <f t="shared" si="102"/>
        <v>100.12</v>
      </c>
      <c r="P1130" s="5">
        <f t="shared" si="103"/>
        <v>43.912280701754383</v>
      </c>
      <c r="Q1130" t="str">
        <f t="shared" si="104"/>
        <v>games</v>
      </c>
      <c r="R1130" t="str">
        <f t="shared" si="105"/>
        <v>tabletop games</v>
      </c>
      <c r="S1130" s="13">
        <f t="shared" si="106"/>
        <v>42221.79178240741</v>
      </c>
      <c r="T1130" s="13">
        <f t="shared" si="107"/>
        <v>42251.79178240741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 s="9">
        <v>18500</v>
      </c>
      <c r="E1131" s="9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8296</v>
      </c>
      <c r="O1131" s="7">
        <f t="shared" si="102"/>
        <v>104.45405405405405</v>
      </c>
      <c r="P1131" s="5">
        <f t="shared" si="103"/>
        <v>50.852631578947367</v>
      </c>
      <c r="Q1131" t="str">
        <f t="shared" si="104"/>
        <v>games</v>
      </c>
      <c r="R1131" t="str">
        <f t="shared" si="105"/>
        <v>tabletop games</v>
      </c>
      <c r="S1131" s="13">
        <f t="shared" si="106"/>
        <v>42200.666261574079</v>
      </c>
      <c r="T1131" s="13">
        <f t="shared" si="107"/>
        <v>42214.666261574079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 s="9">
        <v>7000</v>
      </c>
      <c r="E1132" s="9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8296</v>
      </c>
      <c r="O1132" s="7">
        <f t="shared" si="102"/>
        <v>107.21428571428571</v>
      </c>
      <c r="P1132" s="5">
        <f t="shared" si="103"/>
        <v>58.6328125</v>
      </c>
      <c r="Q1132" t="str">
        <f t="shared" si="104"/>
        <v>games</v>
      </c>
      <c r="R1132" t="str">
        <f t="shared" si="105"/>
        <v>tabletop games</v>
      </c>
      <c r="S1132" s="13">
        <f t="shared" si="106"/>
        <v>42688.875902777778</v>
      </c>
      <c r="T1132" s="13">
        <f t="shared" si="107"/>
        <v>42718.875902777778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 s="9">
        <v>3500</v>
      </c>
      <c r="E1133" s="9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8296</v>
      </c>
      <c r="O1133" s="7">
        <f t="shared" si="102"/>
        <v>168.77142857142857</v>
      </c>
      <c r="P1133" s="5">
        <f t="shared" si="103"/>
        <v>32.81666666666667</v>
      </c>
      <c r="Q1133" t="str">
        <f t="shared" si="104"/>
        <v>games</v>
      </c>
      <c r="R1133" t="str">
        <f t="shared" si="105"/>
        <v>tabletop games</v>
      </c>
      <c r="S1133" s="13">
        <f t="shared" si="106"/>
        <v>41336.703298611108</v>
      </c>
      <c r="T1133" s="13">
        <f t="shared" si="107"/>
        <v>41366.661631944444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 s="9">
        <v>25000</v>
      </c>
      <c r="E1134" s="9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8296</v>
      </c>
      <c r="O1134" s="7">
        <f t="shared" si="102"/>
        <v>975.11200000000008</v>
      </c>
      <c r="P1134" s="5">
        <f t="shared" si="103"/>
        <v>426.93169877408059</v>
      </c>
      <c r="Q1134" t="str">
        <f t="shared" si="104"/>
        <v>games</v>
      </c>
      <c r="R1134" t="str">
        <f t="shared" si="105"/>
        <v>tabletop games</v>
      </c>
      <c r="S1134" s="13">
        <f t="shared" si="106"/>
        <v>42677.005474537036</v>
      </c>
      <c r="T1134" s="13">
        <f t="shared" si="107"/>
        <v>42707.0471412037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 s="9">
        <v>8500</v>
      </c>
      <c r="E1135" s="9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8296</v>
      </c>
      <c r="O1135" s="7">
        <f t="shared" si="102"/>
        <v>134.44929411764704</v>
      </c>
      <c r="P1135" s="5">
        <f t="shared" si="103"/>
        <v>23.808729166666669</v>
      </c>
      <c r="Q1135" t="str">
        <f t="shared" si="104"/>
        <v>games</v>
      </c>
      <c r="R1135" t="str">
        <f t="shared" si="105"/>
        <v>tabletop games</v>
      </c>
      <c r="S1135" s="13">
        <f t="shared" si="106"/>
        <v>41846.34579861111</v>
      </c>
      <c r="T1135" s="13">
        <f t="shared" si="107"/>
        <v>41867.34579861111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 s="9">
        <v>9000</v>
      </c>
      <c r="E1136" s="9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8296</v>
      </c>
      <c r="O1136" s="7">
        <f t="shared" si="102"/>
        <v>272.27777777777777</v>
      </c>
      <c r="P1136" s="5">
        <f t="shared" si="103"/>
        <v>98.413654618473899</v>
      </c>
      <c r="Q1136" t="str">
        <f t="shared" si="104"/>
        <v>games</v>
      </c>
      <c r="R1136" t="str">
        <f t="shared" si="105"/>
        <v>tabletop games</v>
      </c>
      <c r="S1136" s="13">
        <f t="shared" si="106"/>
        <v>42573.327986111108</v>
      </c>
      <c r="T1136" s="13">
        <f t="shared" si="107"/>
        <v>42588.327986111108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 s="9">
        <v>8000</v>
      </c>
      <c r="E1137" s="9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8296</v>
      </c>
      <c r="O1137" s="7">
        <f t="shared" si="102"/>
        <v>112.6875</v>
      </c>
      <c r="P1137" s="5">
        <f t="shared" si="103"/>
        <v>107.32142857142857</v>
      </c>
      <c r="Q1137" t="str">
        <f t="shared" si="104"/>
        <v>games</v>
      </c>
      <c r="R1137" t="str">
        <f t="shared" si="105"/>
        <v>tabletop games</v>
      </c>
      <c r="S1137" s="13">
        <f t="shared" si="106"/>
        <v>42296.631331018521</v>
      </c>
      <c r="T1137" s="13">
        <f t="shared" si="107"/>
        <v>42326.672997685186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 s="9">
        <v>500</v>
      </c>
      <c r="E1138" s="9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8296</v>
      </c>
      <c r="O1138" s="7">
        <f t="shared" si="102"/>
        <v>459.8</v>
      </c>
      <c r="P1138" s="5">
        <f t="shared" si="103"/>
        <v>11.67005076142132</v>
      </c>
      <c r="Q1138" t="str">
        <f t="shared" si="104"/>
        <v>games</v>
      </c>
      <c r="R1138" t="str">
        <f t="shared" si="105"/>
        <v>tabletop games</v>
      </c>
      <c r="S1138" s="13">
        <f t="shared" si="106"/>
        <v>42752.647777777776</v>
      </c>
      <c r="T1138" s="13">
        <f t="shared" si="107"/>
        <v>42759.647777777776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 s="9">
        <v>3950</v>
      </c>
      <c r="E1139" s="9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8296</v>
      </c>
      <c r="O1139" s="7">
        <f t="shared" si="102"/>
        <v>286.65822784810126</v>
      </c>
      <c r="P1139" s="5">
        <f t="shared" si="103"/>
        <v>41.782287822878232</v>
      </c>
      <c r="Q1139" t="str">
        <f t="shared" si="104"/>
        <v>games</v>
      </c>
      <c r="R1139" t="str">
        <f t="shared" si="105"/>
        <v>tabletop games</v>
      </c>
      <c r="S1139" s="13">
        <f t="shared" si="106"/>
        <v>42467.951979166668</v>
      </c>
      <c r="T1139" s="13">
        <f t="shared" si="107"/>
        <v>42497.951979166668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 s="9">
        <v>480</v>
      </c>
      <c r="E1140" s="9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8296</v>
      </c>
      <c r="O1140" s="7">
        <f t="shared" si="102"/>
        <v>222.70833333333334</v>
      </c>
      <c r="P1140" s="5">
        <f t="shared" si="103"/>
        <v>21.38</v>
      </c>
      <c r="Q1140" t="str">
        <f t="shared" si="104"/>
        <v>games</v>
      </c>
      <c r="R1140" t="str">
        <f t="shared" si="105"/>
        <v>tabletop games</v>
      </c>
      <c r="S1140" s="13">
        <f t="shared" si="106"/>
        <v>42682.451921296291</v>
      </c>
      <c r="T1140" s="13">
        <f t="shared" si="107"/>
        <v>42696.451921296291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 s="9">
        <v>2500</v>
      </c>
      <c r="E1141" s="9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8296</v>
      </c>
      <c r="O1141" s="7">
        <f t="shared" si="102"/>
        <v>636.14</v>
      </c>
      <c r="P1141" s="5">
        <f t="shared" si="103"/>
        <v>94.103550295857985</v>
      </c>
      <c r="Q1141" t="str">
        <f t="shared" si="104"/>
        <v>games</v>
      </c>
      <c r="R1141" t="str">
        <f t="shared" si="105"/>
        <v>tabletop games</v>
      </c>
      <c r="S1141" s="13">
        <f t="shared" si="106"/>
        <v>42505.936678240745</v>
      </c>
      <c r="T1141" s="13">
        <f t="shared" si="107"/>
        <v>42540.958333333328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 s="9">
        <v>2200</v>
      </c>
      <c r="E1142" s="9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8296</v>
      </c>
      <c r="O1142" s="7">
        <f t="shared" si="102"/>
        <v>146.5</v>
      </c>
      <c r="P1142" s="5">
        <f t="shared" si="103"/>
        <v>15.721951219512196</v>
      </c>
      <c r="Q1142" t="str">
        <f t="shared" si="104"/>
        <v>games</v>
      </c>
      <c r="R1142" t="str">
        <f t="shared" si="105"/>
        <v>tabletop games</v>
      </c>
      <c r="S1142" s="13">
        <f t="shared" si="106"/>
        <v>42136.75100694444</v>
      </c>
      <c r="T1142" s="13">
        <f t="shared" si="107"/>
        <v>42166.75100694444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 s="9">
        <v>1000</v>
      </c>
      <c r="E1143" s="9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8296</v>
      </c>
      <c r="O1143" s="7">
        <f t="shared" si="102"/>
        <v>1867.1</v>
      </c>
      <c r="P1143" s="5">
        <f t="shared" si="103"/>
        <v>90.635922330097088</v>
      </c>
      <c r="Q1143" t="str">
        <f t="shared" si="104"/>
        <v>games</v>
      </c>
      <c r="R1143" t="str">
        <f t="shared" si="105"/>
        <v>tabletop games</v>
      </c>
      <c r="S1143" s="13">
        <f t="shared" si="106"/>
        <v>42702.804814814815</v>
      </c>
      <c r="T1143" s="13">
        <f t="shared" si="107"/>
        <v>42712.804814814815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 s="9">
        <v>2500</v>
      </c>
      <c r="E1144" s="9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8296</v>
      </c>
      <c r="O1144" s="7">
        <f t="shared" si="102"/>
        <v>326.92</v>
      </c>
      <c r="P1144" s="5">
        <f t="shared" si="103"/>
        <v>97.297619047619051</v>
      </c>
      <c r="Q1144" t="str">
        <f t="shared" si="104"/>
        <v>games</v>
      </c>
      <c r="R1144" t="str">
        <f t="shared" si="105"/>
        <v>tabletop games</v>
      </c>
      <c r="S1144" s="13">
        <f t="shared" si="106"/>
        <v>41695.016782407409</v>
      </c>
      <c r="T1144" s="13">
        <f t="shared" si="107"/>
        <v>41724.975115740745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 s="9">
        <v>1000</v>
      </c>
      <c r="E1145" s="9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8296</v>
      </c>
      <c r="O1145" s="7">
        <f t="shared" si="102"/>
        <v>779.5</v>
      </c>
      <c r="P1145" s="5">
        <f t="shared" si="103"/>
        <v>37.11904761904762</v>
      </c>
      <c r="Q1145" t="str">
        <f t="shared" si="104"/>
        <v>games</v>
      </c>
      <c r="R1145" t="str">
        <f t="shared" si="105"/>
        <v>tabletop games</v>
      </c>
      <c r="S1145" s="13">
        <f t="shared" si="106"/>
        <v>42759.724768518514</v>
      </c>
      <c r="T1145" s="13">
        <f t="shared" si="107"/>
        <v>42780.724768518514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 s="9">
        <v>3300</v>
      </c>
      <c r="E1146" s="9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8296</v>
      </c>
      <c r="O1146" s="7">
        <f t="shared" si="102"/>
        <v>154.15151515151516</v>
      </c>
      <c r="P1146" s="5">
        <f t="shared" si="103"/>
        <v>28.104972375690608</v>
      </c>
      <c r="Q1146" t="str">
        <f t="shared" si="104"/>
        <v>games</v>
      </c>
      <c r="R1146" t="str">
        <f t="shared" si="105"/>
        <v>tabletop games</v>
      </c>
      <c r="S1146" s="13">
        <f t="shared" si="106"/>
        <v>41926.585162037038</v>
      </c>
      <c r="T1146" s="13">
        <f t="shared" si="107"/>
        <v>41961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 s="9">
        <v>7500</v>
      </c>
      <c r="E1147" s="9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8296</v>
      </c>
      <c r="O1147" s="7">
        <f t="shared" si="102"/>
        <v>115.54666666666667</v>
      </c>
      <c r="P1147" s="5">
        <f t="shared" si="103"/>
        <v>144.43333333333334</v>
      </c>
      <c r="Q1147" t="str">
        <f t="shared" si="104"/>
        <v>games</v>
      </c>
      <c r="R1147" t="str">
        <f t="shared" si="105"/>
        <v>tabletop games</v>
      </c>
      <c r="S1147" s="13">
        <f t="shared" si="106"/>
        <v>42014.832326388889</v>
      </c>
      <c r="T1147" s="13">
        <f t="shared" si="107"/>
        <v>42035.832326388889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 s="9">
        <v>6000</v>
      </c>
      <c r="E1148" s="9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8296</v>
      </c>
      <c r="O1148" s="7">
        <f t="shared" si="102"/>
        <v>180.03333333333333</v>
      </c>
      <c r="P1148" s="5">
        <f t="shared" si="103"/>
        <v>24.274157303370785</v>
      </c>
      <c r="Q1148" t="str">
        <f t="shared" si="104"/>
        <v>games</v>
      </c>
      <c r="R1148" t="str">
        <f t="shared" si="105"/>
        <v>tabletop games</v>
      </c>
      <c r="S1148" s="13">
        <f t="shared" si="106"/>
        <v>42496.582337962958</v>
      </c>
      <c r="T1148" s="13">
        <f t="shared" si="107"/>
        <v>42513.125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 s="9">
        <v>200</v>
      </c>
      <c r="E1149" s="9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8296</v>
      </c>
      <c r="O1149" s="7">
        <f t="shared" si="102"/>
        <v>298.5</v>
      </c>
      <c r="P1149" s="5">
        <f t="shared" si="103"/>
        <v>35.117647058823529</v>
      </c>
      <c r="Q1149" t="str">
        <f t="shared" si="104"/>
        <v>games</v>
      </c>
      <c r="R1149" t="str">
        <f t="shared" si="105"/>
        <v>tabletop games</v>
      </c>
      <c r="S1149" s="13">
        <f t="shared" si="106"/>
        <v>42689.853090277778</v>
      </c>
      <c r="T1149" s="13">
        <f t="shared" si="107"/>
        <v>42696.853090277778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 s="9">
        <v>1500</v>
      </c>
      <c r="E1150" s="9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8296</v>
      </c>
      <c r="O1150" s="7">
        <f t="shared" si="102"/>
        <v>320.26666666666665</v>
      </c>
      <c r="P1150" s="5">
        <f t="shared" si="103"/>
        <v>24.762886597938145</v>
      </c>
      <c r="Q1150" t="str">
        <f t="shared" si="104"/>
        <v>games</v>
      </c>
      <c r="R1150" t="str">
        <f t="shared" si="105"/>
        <v>tabletop games</v>
      </c>
      <c r="S1150" s="13">
        <f t="shared" si="106"/>
        <v>42469.874907407408</v>
      </c>
      <c r="T1150" s="13">
        <f t="shared" si="107"/>
        <v>42487.083333333328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 s="9">
        <v>20000</v>
      </c>
      <c r="E1151" s="9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8296</v>
      </c>
      <c r="O1151" s="7">
        <f t="shared" si="102"/>
        <v>380.52499999999998</v>
      </c>
      <c r="P1151" s="5">
        <f t="shared" si="103"/>
        <v>188.37871287128712</v>
      </c>
      <c r="Q1151" t="str">
        <f t="shared" si="104"/>
        <v>games</v>
      </c>
      <c r="R1151" t="str">
        <f t="shared" si="105"/>
        <v>tabletop games</v>
      </c>
      <c r="S1151" s="13">
        <f t="shared" si="106"/>
        <v>41968.829826388886</v>
      </c>
      <c r="T1151" s="13">
        <f t="shared" si="107"/>
        <v>41994.041666666672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 s="9">
        <v>28000</v>
      </c>
      <c r="E1152" s="9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8296</v>
      </c>
      <c r="O1152" s="7">
        <f t="shared" si="102"/>
        <v>102.60000000000001</v>
      </c>
      <c r="P1152" s="5">
        <f t="shared" si="103"/>
        <v>148.08247422680412</v>
      </c>
      <c r="Q1152" t="str">
        <f t="shared" si="104"/>
        <v>games</v>
      </c>
      <c r="R1152" t="str">
        <f t="shared" si="105"/>
        <v>tabletop games</v>
      </c>
      <c r="S1152" s="13">
        <f t="shared" si="106"/>
        <v>42776.082349537035</v>
      </c>
      <c r="T1152" s="13">
        <f t="shared" si="107"/>
        <v>42806.082349537035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 s="9">
        <v>2500</v>
      </c>
      <c r="E1153" s="9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8296</v>
      </c>
      <c r="O1153" s="7">
        <f t="shared" si="102"/>
        <v>1801.64</v>
      </c>
      <c r="P1153" s="5">
        <f t="shared" si="103"/>
        <v>49.934589800443462</v>
      </c>
      <c r="Q1153" t="str">
        <f t="shared" si="104"/>
        <v>games</v>
      </c>
      <c r="R1153" t="str">
        <f t="shared" si="105"/>
        <v>tabletop games</v>
      </c>
      <c r="S1153" s="13">
        <f t="shared" si="106"/>
        <v>42776.704432870371</v>
      </c>
      <c r="T1153" s="13">
        <f t="shared" si="107"/>
        <v>42801.208333333328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 s="9">
        <v>25000</v>
      </c>
      <c r="E1154" s="9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8296</v>
      </c>
      <c r="O1154" s="7">
        <f t="shared" ref="O1154:O1217" si="108">(E1154/D1154)*100</f>
        <v>720.24800000000005</v>
      </c>
      <c r="P1154" s="5">
        <f t="shared" ref="P1154:P1217" si="109">IFERROR(E1154/L1154,0)</f>
        <v>107.82155688622754</v>
      </c>
      <c r="Q1154" t="str">
        <f t="shared" ref="Q1154:Q1217" si="110">LEFT(N1154,FIND("/",N1154)-1)</f>
        <v>games</v>
      </c>
      <c r="R1154" t="str">
        <f t="shared" ref="R1154:R1217" si="111">RIGHT(N1154,LEN(N1154)-FIND("/",N1154))</f>
        <v>tabletop games</v>
      </c>
      <c r="S1154" s="13">
        <f t="shared" ref="S1154:S1217" si="112">(((J1154/60)/60)/24)+DATE(1970,1,1)</f>
        <v>42725.869363425925</v>
      </c>
      <c r="T1154" s="13">
        <f t="shared" ref="T1154:T1217" si="113">(((I1154/60)/60)/24)+DATE(1970,1,1)</f>
        <v>42745.915972222225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 s="9">
        <v>20000</v>
      </c>
      <c r="E1155" s="9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8296</v>
      </c>
      <c r="O1155" s="7">
        <f t="shared" si="108"/>
        <v>283.09000000000003</v>
      </c>
      <c r="P1155" s="5">
        <f t="shared" si="109"/>
        <v>42.63403614457831</v>
      </c>
      <c r="Q1155" t="str">
        <f t="shared" si="110"/>
        <v>games</v>
      </c>
      <c r="R1155" t="str">
        <f t="shared" si="111"/>
        <v>tabletop games</v>
      </c>
      <c r="S1155" s="13">
        <f t="shared" si="112"/>
        <v>42684.000046296293</v>
      </c>
      <c r="T1155" s="13">
        <f t="shared" si="113"/>
        <v>42714.000046296293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 s="9">
        <v>1000</v>
      </c>
      <c r="E1156" s="9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8296</v>
      </c>
      <c r="O1156" s="7">
        <f t="shared" si="108"/>
        <v>1356.6000000000001</v>
      </c>
      <c r="P1156" s="5">
        <f t="shared" si="109"/>
        <v>14.370762711864407</v>
      </c>
      <c r="Q1156" t="str">
        <f t="shared" si="110"/>
        <v>games</v>
      </c>
      <c r="R1156" t="str">
        <f t="shared" si="111"/>
        <v>tabletop games</v>
      </c>
      <c r="S1156" s="13">
        <f t="shared" si="112"/>
        <v>42315.699490740735</v>
      </c>
      <c r="T1156" s="13">
        <f t="shared" si="113"/>
        <v>42345.699490740735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 s="9">
        <v>2500</v>
      </c>
      <c r="E1157" s="9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8296</v>
      </c>
      <c r="O1157" s="7">
        <f t="shared" si="108"/>
        <v>220.35999999999999</v>
      </c>
      <c r="P1157" s="5">
        <f t="shared" si="109"/>
        <v>37.476190476190474</v>
      </c>
      <c r="Q1157" t="str">
        <f t="shared" si="110"/>
        <v>games</v>
      </c>
      <c r="R1157" t="str">
        <f t="shared" si="111"/>
        <v>tabletop games</v>
      </c>
      <c r="S1157" s="13">
        <f t="shared" si="112"/>
        <v>42781.549097222218</v>
      </c>
      <c r="T1157" s="13">
        <f t="shared" si="113"/>
        <v>42806.507430555561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 s="9">
        <v>2500</v>
      </c>
      <c r="E1158" s="9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8296</v>
      </c>
      <c r="O1158" s="7">
        <f t="shared" si="108"/>
        <v>119.6</v>
      </c>
      <c r="P1158" s="5">
        <f t="shared" si="109"/>
        <v>30.202020202020201</v>
      </c>
      <c r="Q1158" t="str">
        <f t="shared" si="110"/>
        <v>games</v>
      </c>
      <c r="R1158" t="str">
        <f t="shared" si="111"/>
        <v>tabletop games</v>
      </c>
      <c r="S1158" s="13">
        <f t="shared" si="112"/>
        <v>41663.500659722224</v>
      </c>
      <c r="T1158" s="13">
        <f t="shared" si="113"/>
        <v>41693.500659722224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 s="9">
        <v>650</v>
      </c>
      <c r="E1159" s="9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8296</v>
      </c>
      <c r="O1159" s="7">
        <f t="shared" si="108"/>
        <v>407.76923076923077</v>
      </c>
      <c r="P1159" s="5">
        <f t="shared" si="109"/>
        <v>33.550632911392405</v>
      </c>
      <c r="Q1159" t="str">
        <f t="shared" si="110"/>
        <v>games</v>
      </c>
      <c r="R1159" t="str">
        <f t="shared" si="111"/>
        <v>tabletop games</v>
      </c>
      <c r="S1159" s="13">
        <f t="shared" si="112"/>
        <v>41965.616655092599</v>
      </c>
      <c r="T1159" s="13">
        <f t="shared" si="113"/>
        <v>41995.616655092599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 s="9">
        <v>4589</v>
      </c>
      <c r="E1160" s="9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8296</v>
      </c>
      <c r="O1160" s="7">
        <f t="shared" si="108"/>
        <v>105.81826105905425</v>
      </c>
      <c r="P1160" s="5">
        <f t="shared" si="109"/>
        <v>64.74666666666667</v>
      </c>
      <c r="Q1160" t="str">
        <f t="shared" si="110"/>
        <v>games</v>
      </c>
      <c r="R1160" t="str">
        <f t="shared" si="111"/>
        <v>tabletop games</v>
      </c>
      <c r="S1160" s="13">
        <f t="shared" si="112"/>
        <v>41614.651493055557</v>
      </c>
      <c r="T1160" s="13">
        <f t="shared" si="113"/>
        <v>41644.651493055557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 s="9">
        <v>8500</v>
      </c>
      <c r="E1161" s="9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8296</v>
      </c>
      <c r="O1161" s="7">
        <f t="shared" si="108"/>
        <v>141.08235294117648</v>
      </c>
      <c r="P1161" s="5">
        <f t="shared" si="109"/>
        <v>57.932367149758456</v>
      </c>
      <c r="Q1161" t="str">
        <f t="shared" si="110"/>
        <v>games</v>
      </c>
      <c r="R1161" t="str">
        <f t="shared" si="111"/>
        <v>tabletop games</v>
      </c>
      <c r="S1161" s="13">
        <f t="shared" si="112"/>
        <v>40936.678506944445</v>
      </c>
      <c r="T1161" s="13">
        <f t="shared" si="113"/>
        <v>40966.678506944445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 s="9">
        <v>2000</v>
      </c>
      <c r="E1162" s="9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8296</v>
      </c>
      <c r="O1162" s="7">
        <f t="shared" si="108"/>
        <v>270.7</v>
      </c>
      <c r="P1162" s="5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13">
        <f t="shared" si="112"/>
        <v>42338.709108796291</v>
      </c>
      <c r="T1162" s="13">
        <f t="shared" si="113"/>
        <v>42372.957638888889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 s="9">
        <v>1000</v>
      </c>
      <c r="E1163" s="9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8296</v>
      </c>
      <c r="O1163" s="7">
        <f t="shared" si="108"/>
        <v>153.80000000000001</v>
      </c>
      <c r="P1163" s="5">
        <f t="shared" si="109"/>
        <v>48.0625</v>
      </c>
      <c r="Q1163" t="str">
        <f t="shared" si="110"/>
        <v>games</v>
      </c>
      <c r="R1163" t="str">
        <f t="shared" si="111"/>
        <v>tabletop games</v>
      </c>
      <c r="S1163" s="13">
        <f t="shared" si="112"/>
        <v>42020.806701388887</v>
      </c>
      <c r="T1163" s="13">
        <f t="shared" si="113"/>
        <v>42039.166666666672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 s="9">
        <v>9800</v>
      </c>
      <c r="E1164" s="9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8296</v>
      </c>
      <c r="O1164" s="7">
        <f t="shared" si="108"/>
        <v>403.57653061224488</v>
      </c>
      <c r="P1164" s="5">
        <f t="shared" si="109"/>
        <v>82.396874999999994</v>
      </c>
      <c r="Q1164" t="str">
        <f t="shared" si="110"/>
        <v>games</v>
      </c>
      <c r="R1164" t="str">
        <f t="shared" si="111"/>
        <v>tabletop games</v>
      </c>
      <c r="S1164" s="13">
        <f t="shared" si="112"/>
        <v>42234.624895833331</v>
      </c>
      <c r="T1164" s="13">
        <f t="shared" si="113"/>
        <v>42264.624895833331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 s="9">
        <v>300</v>
      </c>
      <c r="E1165" s="9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8275</v>
      </c>
      <c r="O1165" s="7">
        <f t="shared" si="108"/>
        <v>185</v>
      </c>
      <c r="P1165" s="5">
        <f t="shared" si="109"/>
        <v>50.454545454545453</v>
      </c>
      <c r="Q1165" t="str">
        <f t="shared" si="110"/>
        <v>music</v>
      </c>
      <c r="R1165" t="str">
        <f t="shared" si="111"/>
        <v>rock</v>
      </c>
      <c r="S1165" s="13">
        <f t="shared" si="112"/>
        <v>40687.285844907405</v>
      </c>
      <c r="T1165" s="13">
        <f t="shared" si="113"/>
        <v>40749.284722222219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 s="9">
        <v>750</v>
      </c>
      <c r="E1166" s="9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8275</v>
      </c>
      <c r="O1166" s="7">
        <f t="shared" si="108"/>
        <v>185.33333333333331</v>
      </c>
      <c r="P1166" s="5">
        <f t="shared" si="109"/>
        <v>115.83333333333333</v>
      </c>
      <c r="Q1166" t="str">
        <f t="shared" si="110"/>
        <v>music</v>
      </c>
      <c r="R1166" t="str">
        <f t="shared" si="111"/>
        <v>rock</v>
      </c>
      <c r="S1166" s="13">
        <f t="shared" si="112"/>
        <v>42323.17460648148</v>
      </c>
      <c r="T1166" s="13">
        <f t="shared" si="113"/>
        <v>42383.17460648148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 s="9">
        <v>3000</v>
      </c>
      <c r="E1167" s="9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8275</v>
      </c>
      <c r="O1167" s="7">
        <f t="shared" si="108"/>
        <v>100.85533333333332</v>
      </c>
      <c r="P1167" s="5">
        <f t="shared" si="109"/>
        <v>63.03458333333333</v>
      </c>
      <c r="Q1167" t="str">
        <f t="shared" si="110"/>
        <v>music</v>
      </c>
      <c r="R1167" t="str">
        <f t="shared" si="111"/>
        <v>rock</v>
      </c>
      <c r="S1167" s="13">
        <f t="shared" si="112"/>
        <v>40978.125046296293</v>
      </c>
      <c r="T1167" s="13">
        <f t="shared" si="113"/>
        <v>41038.083379629628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 s="9">
        <v>6000</v>
      </c>
      <c r="E1168" s="9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8275</v>
      </c>
      <c r="O1168" s="7">
        <f t="shared" si="108"/>
        <v>106.22116666666668</v>
      </c>
      <c r="P1168" s="5">
        <f t="shared" si="109"/>
        <v>108.02152542372882</v>
      </c>
      <c r="Q1168" t="str">
        <f t="shared" si="110"/>
        <v>music</v>
      </c>
      <c r="R1168" t="str">
        <f t="shared" si="111"/>
        <v>rock</v>
      </c>
      <c r="S1168" s="13">
        <f t="shared" si="112"/>
        <v>40585.796817129631</v>
      </c>
      <c r="T1168" s="13">
        <f t="shared" si="113"/>
        <v>40614.166666666664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 s="9">
        <v>3000</v>
      </c>
      <c r="E1169" s="9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8275</v>
      </c>
      <c r="O1169" s="7">
        <f t="shared" si="108"/>
        <v>121.36666666666667</v>
      </c>
      <c r="P1169" s="5">
        <f t="shared" si="109"/>
        <v>46.088607594936711</v>
      </c>
      <c r="Q1169" t="str">
        <f t="shared" si="110"/>
        <v>music</v>
      </c>
      <c r="R1169" t="str">
        <f t="shared" si="111"/>
        <v>rock</v>
      </c>
      <c r="S1169" s="13">
        <f t="shared" si="112"/>
        <v>41059.185682870368</v>
      </c>
      <c r="T1169" s="13">
        <f t="shared" si="113"/>
        <v>41089.185682870368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 s="9">
        <v>1500</v>
      </c>
      <c r="E1170" s="9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8275</v>
      </c>
      <c r="O1170" s="7">
        <f t="shared" si="108"/>
        <v>100.06666666666666</v>
      </c>
      <c r="P1170" s="5">
        <f t="shared" si="109"/>
        <v>107.21428571428571</v>
      </c>
      <c r="Q1170" t="str">
        <f t="shared" si="110"/>
        <v>music</v>
      </c>
      <c r="R1170" t="str">
        <f t="shared" si="111"/>
        <v>rock</v>
      </c>
      <c r="S1170" s="13">
        <f t="shared" si="112"/>
        <v>41494.963587962964</v>
      </c>
      <c r="T1170" s="13">
        <f t="shared" si="113"/>
        <v>41523.165972222225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 s="9">
        <v>4500</v>
      </c>
      <c r="E1171" s="9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8275</v>
      </c>
      <c r="O1171" s="7">
        <f t="shared" si="108"/>
        <v>119.97755555555555</v>
      </c>
      <c r="P1171" s="5">
        <f t="shared" si="109"/>
        <v>50.9338679245283</v>
      </c>
      <c r="Q1171" t="str">
        <f t="shared" si="110"/>
        <v>music</v>
      </c>
      <c r="R1171" t="str">
        <f t="shared" si="111"/>
        <v>rock</v>
      </c>
      <c r="S1171" s="13">
        <f t="shared" si="112"/>
        <v>41792.667361111111</v>
      </c>
      <c r="T1171" s="13">
        <f t="shared" si="113"/>
        <v>41813.667361111111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 s="9">
        <v>1000</v>
      </c>
      <c r="E1172" s="9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8275</v>
      </c>
      <c r="O1172" s="7">
        <f t="shared" si="108"/>
        <v>100.1</v>
      </c>
      <c r="P1172" s="5">
        <f t="shared" si="109"/>
        <v>40.04</v>
      </c>
      <c r="Q1172" t="str">
        <f t="shared" si="110"/>
        <v>music</v>
      </c>
      <c r="R1172" t="str">
        <f t="shared" si="111"/>
        <v>rock</v>
      </c>
      <c r="S1172" s="13">
        <f t="shared" si="112"/>
        <v>41067.827418981484</v>
      </c>
      <c r="T1172" s="13">
        <f t="shared" si="113"/>
        <v>41086.75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 s="9">
        <v>1500</v>
      </c>
      <c r="E1173" s="9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8275</v>
      </c>
      <c r="O1173" s="7">
        <f t="shared" si="108"/>
        <v>107.4</v>
      </c>
      <c r="P1173" s="5">
        <f t="shared" si="109"/>
        <v>64.44</v>
      </c>
      <c r="Q1173" t="str">
        <f t="shared" si="110"/>
        <v>music</v>
      </c>
      <c r="R1173" t="str">
        <f t="shared" si="111"/>
        <v>rock</v>
      </c>
      <c r="S1173" s="13">
        <f t="shared" si="112"/>
        <v>41571.998379629629</v>
      </c>
      <c r="T1173" s="13">
        <f t="shared" si="113"/>
        <v>41614.973611111112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 s="9">
        <v>1500</v>
      </c>
      <c r="E1174" s="9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8275</v>
      </c>
      <c r="O1174" s="7">
        <f t="shared" si="108"/>
        <v>104.06666666666666</v>
      </c>
      <c r="P1174" s="5">
        <f t="shared" si="109"/>
        <v>53.827586206896555</v>
      </c>
      <c r="Q1174" t="str">
        <f t="shared" si="110"/>
        <v>music</v>
      </c>
      <c r="R1174" t="str">
        <f t="shared" si="111"/>
        <v>rock</v>
      </c>
      <c r="S1174" s="13">
        <f t="shared" si="112"/>
        <v>40070.253819444442</v>
      </c>
      <c r="T1174" s="13">
        <f t="shared" si="113"/>
        <v>40148.708333333336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 s="9">
        <v>2500</v>
      </c>
      <c r="E1175" s="9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8275</v>
      </c>
      <c r="O1175" s="7">
        <f t="shared" si="108"/>
        <v>172.8</v>
      </c>
      <c r="P1175" s="5">
        <f t="shared" si="109"/>
        <v>100.46511627906976</v>
      </c>
      <c r="Q1175" t="str">
        <f t="shared" si="110"/>
        <v>music</v>
      </c>
      <c r="R1175" t="str">
        <f t="shared" si="111"/>
        <v>rock</v>
      </c>
      <c r="S1175" s="13">
        <f t="shared" si="112"/>
        <v>40987.977060185185</v>
      </c>
      <c r="T1175" s="13">
        <f t="shared" si="113"/>
        <v>41022.166666666664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 s="9">
        <v>2000</v>
      </c>
      <c r="E1176" s="9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8275</v>
      </c>
      <c r="O1176" s="7">
        <f t="shared" si="108"/>
        <v>107.2505</v>
      </c>
      <c r="P1176" s="5">
        <f t="shared" si="109"/>
        <v>46.630652173913049</v>
      </c>
      <c r="Q1176" t="str">
        <f t="shared" si="110"/>
        <v>music</v>
      </c>
      <c r="R1176" t="str">
        <f t="shared" si="111"/>
        <v>rock</v>
      </c>
      <c r="S1176" s="13">
        <f t="shared" si="112"/>
        <v>40987.697638888887</v>
      </c>
      <c r="T1176" s="13">
        <f t="shared" si="113"/>
        <v>41017.697638888887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 s="9">
        <v>850</v>
      </c>
      <c r="E1177" s="9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8275</v>
      </c>
      <c r="O1177" s="7">
        <f t="shared" si="108"/>
        <v>108.23529411764706</v>
      </c>
      <c r="P1177" s="5">
        <f t="shared" si="109"/>
        <v>34.074074074074076</v>
      </c>
      <c r="Q1177" t="str">
        <f t="shared" si="110"/>
        <v>music</v>
      </c>
      <c r="R1177" t="str">
        <f t="shared" si="111"/>
        <v>rock</v>
      </c>
      <c r="S1177" s="13">
        <f t="shared" si="112"/>
        <v>41151.708321759259</v>
      </c>
      <c r="T1177" s="13">
        <f t="shared" si="113"/>
        <v>41177.165972222225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 s="9">
        <v>5000</v>
      </c>
      <c r="E1178" s="9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8275</v>
      </c>
      <c r="O1178" s="7">
        <f t="shared" si="108"/>
        <v>146.08079999999998</v>
      </c>
      <c r="P1178" s="5">
        <f t="shared" si="109"/>
        <v>65.214642857142863</v>
      </c>
      <c r="Q1178" t="str">
        <f t="shared" si="110"/>
        <v>music</v>
      </c>
      <c r="R1178" t="str">
        <f t="shared" si="111"/>
        <v>rock</v>
      </c>
      <c r="S1178" s="13">
        <f t="shared" si="112"/>
        <v>41264.72314814815</v>
      </c>
      <c r="T1178" s="13">
        <f t="shared" si="113"/>
        <v>41294.72314814815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 s="9">
        <v>1200</v>
      </c>
      <c r="E1179" s="9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8275</v>
      </c>
      <c r="O1179" s="7">
        <f t="shared" si="108"/>
        <v>125.25</v>
      </c>
      <c r="P1179" s="5">
        <f t="shared" si="109"/>
        <v>44.205882352941174</v>
      </c>
      <c r="Q1179" t="str">
        <f t="shared" si="110"/>
        <v>music</v>
      </c>
      <c r="R1179" t="str">
        <f t="shared" si="111"/>
        <v>rock</v>
      </c>
      <c r="S1179" s="13">
        <f t="shared" si="112"/>
        <v>41270.954351851848</v>
      </c>
      <c r="T1179" s="13">
        <f t="shared" si="113"/>
        <v>41300.954351851848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 s="9">
        <v>7000</v>
      </c>
      <c r="E1180" s="9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8275</v>
      </c>
      <c r="O1180" s="7">
        <f t="shared" si="108"/>
        <v>149.07142857142856</v>
      </c>
      <c r="P1180" s="5">
        <f t="shared" si="109"/>
        <v>71.965517241379317</v>
      </c>
      <c r="Q1180" t="str">
        <f t="shared" si="110"/>
        <v>music</v>
      </c>
      <c r="R1180" t="str">
        <f t="shared" si="111"/>
        <v>rock</v>
      </c>
      <c r="S1180" s="13">
        <f t="shared" si="112"/>
        <v>40927.731782407405</v>
      </c>
      <c r="T1180" s="13">
        <f t="shared" si="113"/>
        <v>40962.731782407405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 s="9">
        <v>1000</v>
      </c>
      <c r="E1181" s="9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8275</v>
      </c>
      <c r="O1181" s="7">
        <f t="shared" si="108"/>
        <v>100.6</v>
      </c>
      <c r="P1181" s="5">
        <f t="shared" si="109"/>
        <v>52.94736842105263</v>
      </c>
      <c r="Q1181" t="str">
        <f t="shared" si="110"/>
        <v>music</v>
      </c>
      <c r="R1181" t="str">
        <f t="shared" si="111"/>
        <v>rock</v>
      </c>
      <c r="S1181" s="13">
        <f t="shared" si="112"/>
        <v>40948.042233796295</v>
      </c>
      <c r="T1181" s="13">
        <f t="shared" si="113"/>
        <v>40982.165972222225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 s="9">
        <v>30000</v>
      </c>
      <c r="E1182" s="9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8275</v>
      </c>
      <c r="O1182" s="7">
        <f t="shared" si="108"/>
        <v>105.07333333333332</v>
      </c>
      <c r="P1182" s="5">
        <f t="shared" si="109"/>
        <v>109.45138888888889</v>
      </c>
      <c r="Q1182" t="str">
        <f t="shared" si="110"/>
        <v>music</v>
      </c>
      <c r="R1182" t="str">
        <f t="shared" si="111"/>
        <v>rock</v>
      </c>
      <c r="S1182" s="13">
        <f t="shared" si="112"/>
        <v>41694.84065972222</v>
      </c>
      <c r="T1182" s="13">
        <f t="shared" si="113"/>
        <v>41724.798993055556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 s="9">
        <v>300</v>
      </c>
      <c r="E1183" s="9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8275</v>
      </c>
      <c r="O1183" s="7">
        <f t="shared" si="108"/>
        <v>350.16666666666663</v>
      </c>
      <c r="P1183" s="5">
        <f t="shared" si="109"/>
        <v>75.035714285714292</v>
      </c>
      <c r="Q1183" t="str">
        <f t="shared" si="110"/>
        <v>music</v>
      </c>
      <c r="R1183" t="str">
        <f t="shared" si="111"/>
        <v>rock</v>
      </c>
      <c r="S1183" s="13">
        <f t="shared" si="112"/>
        <v>40565.032511574071</v>
      </c>
      <c r="T1183" s="13">
        <f t="shared" si="113"/>
        <v>40580.032511574071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 s="9">
        <v>800</v>
      </c>
      <c r="E1184" s="9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8275</v>
      </c>
      <c r="O1184" s="7">
        <f t="shared" si="108"/>
        <v>101.25</v>
      </c>
      <c r="P1184" s="5">
        <f t="shared" si="109"/>
        <v>115.71428571428571</v>
      </c>
      <c r="Q1184" t="str">
        <f t="shared" si="110"/>
        <v>music</v>
      </c>
      <c r="R1184" t="str">
        <f t="shared" si="111"/>
        <v>rock</v>
      </c>
      <c r="S1184" s="13">
        <f t="shared" si="112"/>
        <v>41074.727037037039</v>
      </c>
      <c r="T1184" s="13">
        <f t="shared" si="113"/>
        <v>41088.727037037039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 s="9">
        <v>5000</v>
      </c>
      <c r="E1185" s="9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8278</v>
      </c>
      <c r="O1185" s="7">
        <f t="shared" si="108"/>
        <v>133.6044</v>
      </c>
      <c r="P1185" s="5">
        <f t="shared" si="109"/>
        <v>31.659810426540286</v>
      </c>
      <c r="Q1185" t="str">
        <f t="shared" si="110"/>
        <v>music</v>
      </c>
      <c r="R1185" t="str">
        <f t="shared" si="111"/>
        <v>indie rock</v>
      </c>
      <c r="S1185" s="13">
        <f t="shared" si="112"/>
        <v>41416.146944444445</v>
      </c>
      <c r="T1185" s="13">
        <f t="shared" si="113"/>
        <v>41446.146944444445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 s="9">
        <v>2300</v>
      </c>
      <c r="E1186" s="9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8278</v>
      </c>
      <c r="O1186" s="7">
        <f t="shared" si="108"/>
        <v>170.65217391304347</v>
      </c>
      <c r="P1186" s="5">
        <f t="shared" si="109"/>
        <v>46.176470588235297</v>
      </c>
      <c r="Q1186" t="str">
        <f t="shared" si="110"/>
        <v>music</v>
      </c>
      <c r="R1186" t="str">
        <f t="shared" si="111"/>
        <v>indie rock</v>
      </c>
      <c r="S1186" s="13">
        <f t="shared" si="112"/>
        <v>41605.868449074071</v>
      </c>
      <c r="T1186" s="13">
        <f t="shared" si="113"/>
        <v>41639.291666666664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 s="9">
        <v>6450</v>
      </c>
      <c r="E1187" s="9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8278</v>
      </c>
      <c r="O1187" s="7">
        <f t="shared" si="108"/>
        <v>109.35829457364341</v>
      </c>
      <c r="P1187" s="5">
        <f t="shared" si="109"/>
        <v>68.481650485436887</v>
      </c>
      <c r="Q1187" t="str">
        <f t="shared" si="110"/>
        <v>music</v>
      </c>
      <c r="R1187" t="str">
        <f t="shared" si="111"/>
        <v>indie rock</v>
      </c>
      <c r="S1187" s="13">
        <f t="shared" si="112"/>
        <v>40850.111064814817</v>
      </c>
      <c r="T1187" s="13">
        <f t="shared" si="113"/>
        <v>40890.152731481481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 s="9">
        <v>6000</v>
      </c>
      <c r="E1188" s="9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8278</v>
      </c>
      <c r="O1188" s="7">
        <f t="shared" si="108"/>
        <v>100.70033333333335</v>
      </c>
      <c r="P1188" s="5">
        <f t="shared" si="109"/>
        <v>53.469203539823013</v>
      </c>
      <c r="Q1188" t="str">
        <f t="shared" si="110"/>
        <v>music</v>
      </c>
      <c r="R1188" t="str">
        <f t="shared" si="111"/>
        <v>indie rock</v>
      </c>
      <c r="S1188" s="13">
        <f t="shared" si="112"/>
        <v>40502.815868055557</v>
      </c>
      <c r="T1188" s="13">
        <f t="shared" si="113"/>
        <v>40544.207638888889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 s="9">
        <v>18000</v>
      </c>
      <c r="E1189" s="9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8278</v>
      </c>
      <c r="O1189" s="7">
        <f t="shared" si="108"/>
        <v>101.22777777777779</v>
      </c>
      <c r="P1189" s="5">
        <f t="shared" si="109"/>
        <v>109.10778443113773</v>
      </c>
      <c r="Q1189" t="str">
        <f t="shared" si="110"/>
        <v>music</v>
      </c>
      <c r="R1189" t="str">
        <f t="shared" si="111"/>
        <v>indie rock</v>
      </c>
      <c r="S1189" s="13">
        <f t="shared" si="112"/>
        <v>41834.695277777777</v>
      </c>
      <c r="T1189" s="13">
        <f t="shared" si="113"/>
        <v>41859.75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 s="9">
        <v>3500</v>
      </c>
      <c r="E1190" s="9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8278</v>
      </c>
      <c r="O1190" s="7">
        <f t="shared" si="108"/>
        <v>106.75857142857143</v>
      </c>
      <c r="P1190" s="5">
        <f t="shared" si="109"/>
        <v>51.185616438356163</v>
      </c>
      <c r="Q1190" t="str">
        <f t="shared" si="110"/>
        <v>music</v>
      </c>
      <c r="R1190" t="str">
        <f t="shared" si="111"/>
        <v>indie rock</v>
      </c>
      <c r="S1190" s="13">
        <f t="shared" si="112"/>
        <v>40948.16815972222</v>
      </c>
      <c r="T1190" s="13">
        <f t="shared" si="113"/>
        <v>40978.16815972222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 s="9">
        <v>1964.47</v>
      </c>
      <c r="E1191" s="9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8278</v>
      </c>
      <c r="O1191" s="7">
        <f t="shared" si="108"/>
        <v>106.65777537961894</v>
      </c>
      <c r="P1191" s="5">
        <f t="shared" si="109"/>
        <v>27.936800000000002</v>
      </c>
      <c r="Q1191" t="str">
        <f t="shared" si="110"/>
        <v>music</v>
      </c>
      <c r="R1191" t="str">
        <f t="shared" si="111"/>
        <v>indie rock</v>
      </c>
      <c r="S1191" s="13">
        <f t="shared" si="112"/>
        <v>41004.802465277775</v>
      </c>
      <c r="T1191" s="13">
        <f t="shared" si="113"/>
        <v>41034.802407407406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 s="9">
        <v>50000</v>
      </c>
      <c r="E1192" s="9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8278</v>
      </c>
      <c r="O1192" s="7">
        <f t="shared" si="108"/>
        <v>101.30622</v>
      </c>
      <c r="P1192" s="5">
        <f t="shared" si="109"/>
        <v>82.496921824104234</v>
      </c>
      <c r="Q1192" t="str">
        <f t="shared" si="110"/>
        <v>music</v>
      </c>
      <c r="R1192" t="str">
        <f t="shared" si="111"/>
        <v>indie rock</v>
      </c>
      <c r="S1192" s="13">
        <f t="shared" si="112"/>
        <v>41851.962916666671</v>
      </c>
      <c r="T1192" s="13">
        <f t="shared" si="113"/>
        <v>41880.041666666664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 s="9">
        <v>6000</v>
      </c>
      <c r="E1193" s="9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8278</v>
      </c>
      <c r="O1193" s="7">
        <f t="shared" si="108"/>
        <v>106.67450000000001</v>
      </c>
      <c r="P1193" s="5">
        <f t="shared" si="109"/>
        <v>59.817476635514019</v>
      </c>
      <c r="Q1193" t="str">
        <f t="shared" si="110"/>
        <v>music</v>
      </c>
      <c r="R1193" t="str">
        <f t="shared" si="111"/>
        <v>indie rock</v>
      </c>
      <c r="S1193" s="13">
        <f t="shared" si="112"/>
        <v>41307.987696759257</v>
      </c>
      <c r="T1193" s="13">
        <f t="shared" si="113"/>
        <v>41342.987696759257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 s="9">
        <v>18500</v>
      </c>
      <c r="E1194" s="9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8278</v>
      </c>
      <c r="O1194" s="7">
        <f t="shared" si="108"/>
        <v>428.83978378378379</v>
      </c>
      <c r="P1194" s="5">
        <f t="shared" si="109"/>
        <v>64.816470588235291</v>
      </c>
      <c r="Q1194" t="str">
        <f t="shared" si="110"/>
        <v>music</v>
      </c>
      <c r="R1194" t="str">
        <f t="shared" si="111"/>
        <v>indie rock</v>
      </c>
      <c r="S1194" s="13">
        <f t="shared" si="112"/>
        <v>41324.79415509259</v>
      </c>
      <c r="T1194" s="13">
        <f t="shared" si="113"/>
        <v>41354.752488425926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 s="9">
        <v>9000</v>
      </c>
      <c r="E1195" s="9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8278</v>
      </c>
      <c r="O1195" s="7">
        <f t="shared" si="108"/>
        <v>104.11111111111111</v>
      </c>
      <c r="P1195" s="5">
        <f t="shared" si="109"/>
        <v>90.09615384615384</v>
      </c>
      <c r="Q1195" t="str">
        <f t="shared" si="110"/>
        <v>music</v>
      </c>
      <c r="R1195" t="str">
        <f t="shared" si="111"/>
        <v>indie rock</v>
      </c>
      <c r="S1195" s="13">
        <f t="shared" si="112"/>
        <v>41736.004502314812</v>
      </c>
      <c r="T1195" s="13">
        <f t="shared" si="113"/>
        <v>41766.004502314812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 s="9">
        <v>3000</v>
      </c>
      <c r="E1196" s="9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8278</v>
      </c>
      <c r="O1196" s="7">
        <f t="shared" si="108"/>
        <v>107.86666666666666</v>
      </c>
      <c r="P1196" s="5">
        <f t="shared" si="109"/>
        <v>40.962025316455694</v>
      </c>
      <c r="Q1196" t="str">
        <f t="shared" si="110"/>
        <v>music</v>
      </c>
      <c r="R1196" t="str">
        <f t="shared" si="111"/>
        <v>indie rock</v>
      </c>
      <c r="S1196" s="13">
        <f t="shared" si="112"/>
        <v>41716.632847222223</v>
      </c>
      <c r="T1196" s="13">
        <f t="shared" si="113"/>
        <v>41747.958333333336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 s="9">
        <v>5000</v>
      </c>
      <c r="E1197" s="9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8278</v>
      </c>
      <c r="O1197" s="7">
        <f t="shared" si="108"/>
        <v>175.84040000000002</v>
      </c>
      <c r="P1197" s="5">
        <f t="shared" si="109"/>
        <v>56.000127388535034</v>
      </c>
      <c r="Q1197" t="str">
        <f t="shared" si="110"/>
        <v>music</v>
      </c>
      <c r="R1197" t="str">
        <f t="shared" si="111"/>
        <v>indie rock</v>
      </c>
      <c r="S1197" s="13">
        <f t="shared" si="112"/>
        <v>41002.958634259259</v>
      </c>
      <c r="T1197" s="13">
        <f t="shared" si="113"/>
        <v>41032.958634259259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 s="9">
        <v>1200</v>
      </c>
      <c r="E1198" s="9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8278</v>
      </c>
      <c r="O1198" s="7">
        <f t="shared" si="108"/>
        <v>156.97</v>
      </c>
      <c r="P1198" s="5">
        <f t="shared" si="109"/>
        <v>37.672800000000002</v>
      </c>
      <c r="Q1198" t="str">
        <f t="shared" si="110"/>
        <v>music</v>
      </c>
      <c r="R1198" t="str">
        <f t="shared" si="111"/>
        <v>indie rock</v>
      </c>
      <c r="S1198" s="13">
        <f t="shared" si="112"/>
        <v>41037.551585648151</v>
      </c>
      <c r="T1198" s="13">
        <f t="shared" si="113"/>
        <v>41067.551585648151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 s="9">
        <v>2500</v>
      </c>
      <c r="E1199" s="9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8278</v>
      </c>
      <c r="O1199" s="7">
        <f t="shared" si="108"/>
        <v>102.60000000000001</v>
      </c>
      <c r="P1199" s="5">
        <f t="shared" si="109"/>
        <v>40.078125</v>
      </c>
      <c r="Q1199" t="str">
        <f t="shared" si="110"/>
        <v>music</v>
      </c>
      <c r="R1199" t="str">
        <f t="shared" si="111"/>
        <v>indie rock</v>
      </c>
      <c r="S1199" s="13">
        <f t="shared" si="112"/>
        <v>41004.72619212963</v>
      </c>
      <c r="T1199" s="13">
        <f t="shared" si="113"/>
        <v>41034.72619212963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 s="9">
        <v>15000</v>
      </c>
      <c r="E1200" s="9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8278</v>
      </c>
      <c r="O1200" s="7">
        <f t="shared" si="108"/>
        <v>104.04266666666666</v>
      </c>
      <c r="P1200" s="5">
        <f t="shared" si="109"/>
        <v>78.031999999999996</v>
      </c>
      <c r="Q1200" t="str">
        <f t="shared" si="110"/>
        <v>music</v>
      </c>
      <c r="R1200" t="str">
        <f t="shared" si="111"/>
        <v>indie rock</v>
      </c>
      <c r="S1200" s="13">
        <f t="shared" si="112"/>
        <v>40079.725115740745</v>
      </c>
      <c r="T1200" s="13">
        <f t="shared" si="113"/>
        <v>40156.76666666667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 s="9">
        <v>400</v>
      </c>
      <c r="E1201" s="9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8278</v>
      </c>
      <c r="O1201" s="7">
        <f t="shared" si="108"/>
        <v>104</v>
      </c>
      <c r="P1201" s="5">
        <f t="shared" si="109"/>
        <v>18.90909090909091</v>
      </c>
      <c r="Q1201" t="str">
        <f t="shared" si="110"/>
        <v>music</v>
      </c>
      <c r="R1201" t="str">
        <f t="shared" si="111"/>
        <v>indie rock</v>
      </c>
      <c r="S1201" s="13">
        <f t="shared" si="112"/>
        <v>40192.542233796295</v>
      </c>
      <c r="T1201" s="13">
        <f t="shared" si="113"/>
        <v>40224.208333333336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 s="9">
        <v>5000</v>
      </c>
      <c r="E1202" s="9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8278</v>
      </c>
      <c r="O1202" s="7">
        <f t="shared" si="108"/>
        <v>121.05999999999999</v>
      </c>
      <c r="P1202" s="5">
        <f t="shared" si="109"/>
        <v>37.134969325153371</v>
      </c>
      <c r="Q1202" t="str">
        <f t="shared" si="110"/>
        <v>music</v>
      </c>
      <c r="R1202" t="str">
        <f t="shared" si="111"/>
        <v>indie rock</v>
      </c>
      <c r="S1202" s="13">
        <f t="shared" si="112"/>
        <v>40050.643680555557</v>
      </c>
      <c r="T1202" s="13">
        <f t="shared" si="113"/>
        <v>40082.165972222225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 s="9">
        <v>3000</v>
      </c>
      <c r="E1203" s="9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8278</v>
      </c>
      <c r="O1203" s="7">
        <f t="shared" si="108"/>
        <v>107.69999999999999</v>
      </c>
      <c r="P1203" s="5">
        <f t="shared" si="109"/>
        <v>41.961038961038959</v>
      </c>
      <c r="Q1203" t="str">
        <f t="shared" si="110"/>
        <v>music</v>
      </c>
      <c r="R1203" t="str">
        <f t="shared" si="111"/>
        <v>indie rock</v>
      </c>
      <c r="S1203" s="13">
        <f t="shared" si="112"/>
        <v>41593.082002314812</v>
      </c>
      <c r="T1203" s="13">
        <f t="shared" si="113"/>
        <v>41623.082002314812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 s="9">
        <v>5000</v>
      </c>
      <c r="E1204" s="9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8278</v>
      </c>
      <c r="O1204" s="7">
        <f t="shared" si="108"/>
        <v>108.66</v>
      </c>
      <c r="P1204" s="5">
        <f t="shared" si="109"/>
        <v>61.044943820224717</v>
      </c>
      <c r="Q1204" t="str">
        <f t="shared" si="110"/>
        <v>music</v>
      </c>
      <c r="R1204" t="str">
        <f t="shared" si="111"/>
        <v>indie rock</v>
      </c>
      <c r="S1204" s="13">
        <f t="shared" si="112"/>
        <v>41696.817129629628</v>
      </c>
      <c r="T1204" s="13">
        <f t="shared" si="113"/>
        <v>41731.775462962964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 s="9">
        <v>35000</v>
      </c>
      <c r="E1205" s="9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8297</v>
      </c>
      <c r="O1205" s="7">
        <f t="shared" si="108"/>
        <v>526.09431428571429</v>
      </c>
      <c r="P1205" s="5">
        <f t="shared" si="109"/>
        <v>54.883162444113267</v>
      </c>
      <c r="Q1205" t="str">
        <f t="shared" si="110"/>
        <v>food</v>
      </c>
      <c r="R1205" t="str">
        <f t="shared" si="111"/>
        <v>small batch</v>
      </c>
      <c r="S1205" s="13">
        <f t="shared" si="112"/>
        <v>41842.917129629634</v>
      </c>
      <c r="T1205" s="13">
        <f t="shared" si="113"/>
        <v>41877.917129629634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 s="9">
        <v>10000</v>
      </c>
      <c r="E1206" s="9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8297</v>
      </c>
      <c r="O1206" s="7">
        <f t="shared" si="108"/>
        <v>254.45000000000002</v>
      </c>
      <c r="P1206" s="5">
        <f t="shared" si="109"/>
        <v>47.383612662942269</v>
      </c>
      <c r="Q1206" t="str">
        <f t="shared" si="110"/>
        <v>food</v>
      </c>
      <c r="R1206" t="str">
        <f t="shared" si="111"/>
        <v>small batch</v>
      </c>
      <c r="S1206" s="13">
        <f t="shared" si="112"/>
        <v>42139.781678240746</v>
      </c>
      <c r="T1206" s="13">
        <f t="shared" si="113"/>
        <v>42169.781678240746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 s="9">
        <v>25000</v>
      </c>
      <c r="E1207" s="9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8297</v>
      </c>
      <c r="O1207" s="7">
        <f t="shared" si="108"/>
        <v>105.91999999999999</v>
      </c>
      <c r="P1207" s="5">
        <f t="shared" si="109"/>
        <v>211.84</v>
      </c>
      <c r="Q1207" t="str">
        <f t="shared" si="110"/>
        <v>food</v>
      </c>
      <c r="R1207" t="str">
        <f t="shared" si="111"/>
        <v>small batch</v>
      </c>
      <c r="S1207" s="13">
        <f t="shared" si="112"/>
        <v>41807.624374999999</v>
      </c>
      <c r="T1207" s="13">
        <f t="shared" si="113"/>
        <v>41837.624374999999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 s="9">
        <v>35000</v>
      </c>
      <c r="E1208" s="9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8297</v>
      </c>
      <c r="O1208" s="7">
        <f t="shared" si="108"/>
        <v>102.42285714285715</v>
      </c>
      <c r="P1208" s="5">
        <f t="shared" si="109"/>
        <v>219.92638036809817</v>
      </c>
      <c r="Q1208" t="str">
        <f t="shared" si="110"/>
        <v>food</v>
      </c>
      <c r="R1208" t="str">
        <f t="shared" si="111"/>
        <v>small batch</v>
      </c>
      <c r="S1208" s="13">
        <f t="shared" si="112"/>
        <v>42332.89980324074</v>
      </c>
      <c r="T1208" s="13">
        <f t="shared" si="113"/>
        <v>42363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 s="9">
        <v>8000</v>
      </c>
      <c r="E1209" s="9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8297</v>
      </c>
      <c r="O1209" s="7">
        <f t="shared" si="108"/>
        <v>144.31375</v>
      </c>
      <c r="P1209" s="5">
        <f t="shared" si="109"/>
        <v>40.795406360424032</v>
      </c>
      <c r="Q1209" t="str">
        <f t="shared" si="110"/>
        <v>food</v>
      </c>
      <c r="R1209" t="str">
        <f t="shared" si="111"/>
        <v>small batch</v>
      </c>
      <c r="S1209" s="13">
        <f t="shared" si="112"/>
        <v>41839.005671296298</v>
      </c>
      <c r="T1209" s="13">
        <f t="shared" si="113"/>
        <v>41869.005671296298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 s="9">
        <v>25000</v>
      </c>
      <c r="E1210" s="9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8297</v>
      </c>
      <c r="O1210" s="7">
        <f t="shared" si="108"/>
        <v>106.30800000000001</v>
      </c>
      <c r="P1210" s="5">
        <f t="shared" si="109"/>
        <v>75.502840909090907</v>
      </c>
      <c r="Q1210" t="str">
        <f t="shared" si="110"/>
        <v>food</v>
      </c>
      <c r="R1210" t="str">
        <f t="shared" si="111"/>
        <v>small batch</v>
      </c>
      <c r="S1210" s="13">
        <f t="shared" si="112"/>
        <v>42011.628136574072</v>
      </c>
      <c r="T1210" s="13">
        <f t="shared" si="113"/>
        <v>42041.628136574072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 s="9">
        <v>600</v>
      </c>
      <c r="E1211" s="9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8297</v>
      </c>
      <c r="O1211" s="7">
        <f t="shared" si="108"/>
        <v>212.16666666666666</v>
      </c>
      <c r="P1211" s="5">
        <f t="shared" si="109"/>
        <v>13.542553191489361</v>
      </c>
      <c r="Q1211" t="str">
        <f t="shared" si="110"/>
        <v>food</v>
      </c>
      <c r="R1211" t="str">
        <f t="shared" si="111"/>
        <v>small batch</v>
      </c>
      <c r="S1211" s="13">
        <f t="shared" si="112"/>
        <v>41767.650347222225</v>
      </c>
      <c r="T1211" s="13">
        <f t="shared" si="113"/>
        <v>41788.743055555555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 s="9">
        <v>4000</v>
      </c>
      <c r="E1212" s="9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8297</v>
      </c>
      <c r="O1212" s="7">
        <f t="shared" si="108"/>
        <v>101.95</v>
      </c>
      <c r="P1212" s="5">
        <f t="shared" si="109"/>
        <v>60.865671641791046</v>
      </c>
      <c r="Q1212" t="str">
        <f t="shared" si="110"/>
        <v>food</v>
      </c>
      <c r="R1212" t="str">
        <f t="shared" si="111"/>
        <v>small batch</v>
      </c>
      <c r="S1212" s="13">
        <f t="shared" si="112"/>
        <v>41918.670115740737</v>
      </c>
      <c r="T1212" s="13">
        <f t="shared" si="113"/>
        <v>41948.731944444444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 s="9">
        <v>25000</v>
      </c>
      <c r="E1213" s="9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8297</v>
      </c>
      <c r="O1213" s="7">
        <f t="shared" si="108"/>
        <v>102.27200000000001</v>
      </c>
      <c r="P1213" s="5">
        <f t="shared" si="109"/>
        <v>115.69230769230769</v>
      </c>
      <c r="Q1213" t="str">
        <f t="shared" si="110"/>
        <v>food</v>
      </c>
      <c r="R1213" t="str">
        <f t="shared" si="111"/>
        <v>small batch</v>
      </c>
      <c r="S1213" s="13">
        <f t="shared" si="112"/>
        <v>41771.572256944448</v>
      </c>
      <c r="T1213" s="13">
        <f t="shared" si="113"/>
        <v>41801.572256944448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 s="9">
        <v>20000</v>
      </c>
      <c r="E1214" s="9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8297</v>
      </c>
      <c r="O1214" s="7">
        <f t="shared" si="108"/>
        <v>520.73254999999995</v>
      </c>
      <c r="P1214" s="5">
        <f t="shared" si="109"/>
        <v>48.104623556581984</v>
      </c>
      <c r="Q1214" t="str">
        <f t="shared" si="110"/>
        <v>food</v>
      </c>
      <c r="R1214" t="str">
        <f t="shared" si="111"/>
        <v>small batch</v>
      </c>
      <c r="S1214" s="13">
        <f t="shared" si="112"/>
        <v>41666.924710648149</v>
      </c>
      <c r="T1214" s="13">
        <f t="shared" si="113"/>
        <v>41706.924710648149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 s="9">
        <v>12000</v>
      </c>
      <c r="E1215" s="9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8297</v>
      </c>
      <c r="O1215" s="7">
        <f t="shared" si="108"/>
        <v>110.65833333333333</v>
      </c>
      <c r="P1215" s="5">
        <f t="shared" si="109"/>
        <v>74.184357541899445</v>
      </c>
      <c r="Q1215" t="str">
        <f t="shared" si="110"/>
        <v>food</v>
      </c>
      <c r="R1215" t="str">
        <f t="shared" si="111"/>
        <v>small batch</v>
      </c>
      <c r="S1215" s="13">
        <f t="shared" si="112"/>
        <v>41786.640543981484</v>
      </c>
      <c r="T1215" s="13">
        <f t="shared" si="113"/>
        <v>41816.640543981484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 s="9">
        <v>15000</v>
      </c>
      <c r="E1216" s="9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8297</v>
      </c>
      <c r="O1216" s="7">
        <f t="shared" si="108"/>
        <v>101.14333333333335</v>
      </c>
      <c r="P1216" s="5">
        <f t="shared" si="109"/>
        <v>123.34552845528455</v>
      </c>
      <c r="Q1216" t="str">
        <f t="shared" si="110"/>
        <v>food</v>
      </c>
      <c r="R1216" t="str">
        <f t="shared" si="111"/>
        <v>small batch</v>
      </c>
      <c r="S1216" s="13">
        <f t="shared" si="112"/>
        <v>41789.896805555552</v>
      </c>
      <c r="T1216" s="13">
        <f t="shared" si="113"/>
        <v>41819.896805555552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 s="9">
        <v>25000</v>
      </c>
      <c r="E1217" s="9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8297</v>
      </c>
      <c r="O1217" s="7">
        <f t="shared" si="108"/>
        <v>294.20799999999997</v>
      </c>
      <c r="P1217" s="5">
        <f t="shared" si="109"/>
        <v>66.623188405797094</v>
      </c>
      <c r="Q1217" t="str">
        <f t="shared" si="110"/>
        <v>food</v>
      </c>
      <c r="R1217" t="str">
        <f t="shared" si="111"/>
        <v>small batch</v>
      </c>
      <c r="S1217" s="13">
        <f t="shared" si="112"/>
        <v>42692.79987268518</v>
      </c>
      <c r="T1217" s="13">
        <f t="shared" si="113"/>
        <v>42723.332638888889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 s="9">
        <v>40000</v>
      </c>
      <c r="E1218" s="9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8297</v>
      </c>
      <c r="O1218" s="7">
        <f t="shared" ref="O1218:O1281" si="114">(E1218/D1218)*100</f>
        <v>105.77749999999999</v>
      </c>
      <c r="P1218" s="5">
        <f t="shared" ref="P1218:P1281" si="115">IFERROR(E1218/L1218,0)</f>
        <v>104.99007444168734</v>
      </c>
      <c r="Q1218" t="str">
        <f t="shared" ref="Q1218:Q1281" si="116">LEFT(N1218,FIND("/",N1218)-1)</f>
        <v>food</v>
      </c>
      <c r="R1218" t="str">
        <f t="shared" ref="R1218:R1281" si="117">RIGHT(N1218,LEN(N1218)-FIND("/",N1218))</f>
        <v>small batch</v>
      </c>
      <c r="S1218" s="13">
        <f t="shared" ref="S1218:S1281" si="118">(((J1218/60)/60)/24)+DATE(1970,1,1)</f>
        <v>42643.642800925925</v>
      </c>
      <c r="T1218" s="13">
        <f t="shared" ref="T1218:T1281" si="119">(((I1218/60)/60)/24)+DATE(1970,1,1)</f>
        <v>42673.642800925925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 s="9">
        <v>7500</v>
      </c>
      <c r="E1219" s="9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8297</v>
      </c>
      <c r="O1219" s="7">
        <f t="shared" si="114"/>
        <v>107.88</v>
      </c>
      <c r="P1219" s="5">
        <f t="shared" si="115"/>
        <v>74.22935779816514</v>
      </c>
      <c r="Q1219" t="str">
        <f t="shared" si="116"/>
        <v>food</v>
      </c>
      <c r="R1219" t="str">
        <f t="shared" si="117"/>
        <v>small batch</v>
      </c>
      <c r="S1219" s="13">
        <f t="shared" si="118"/>
        <v>42187.125625000001</v>
      </c>
      <c r="T1219" s="13">
        <f t="shared" si="119"/>
        <v>42208.207638888889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 s="9">
        <v>24000</v>
      </c>
      <c r="E1220" s="9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8297</v>
      </c>
      <c r="O1220" s="7">
        <f t="shared" si="114"/>
        <v>125.94166666666666</v>
      </c>
      <c r="P1220" s="5">
        <f t="shared" si="115"/>
        <v>81.252688172043008</v>
      </c>
      <c r="Q1220" t="str">
        <f t="shared" si="116"/>
        <v>food</v>
      </c>
      <c r="R1220" t="str">
        <f t="shared" si="117"/>
        <v>small batch</v>
      </c>
      <c r="S1220" s="13">
        <f t="shared" si="118"/>
        <v>42052.666990740734</v>
      </c>
      <c r="T1220" s="13">
        <f t="shared" si="119"/>
        <v>42082.625324074077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 s="9">
        <v>20000</v>
      </c>
      <c r="E1221" s="9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8297</v>
      </c>
      <c r="O1221" s="7">
        <f t="shared" si="114"/>
        <v>202.51495</v>
      </c>
      <c r="P1221" s="5">
        <f t="shared" si="115"/>
        <v>130.23469453376205</v>
      </c>
      <c r="Q1221" t="str">
        <f t="shared" si="116"/>
        <v>food</v>
      </c>
      <c r="R1221" t="str">
        <f t="shared" si="117"/>
        <v>small batch</v>
      </c>
      <c r="S1221" s="13">
        <f t="shared" si="118"/>
        <v>41836.625254629631</v>
      </c>
      <c r="T1221" s="13">
        <f t="shared" si="119"/>
        <v>41866.625254629631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 s="9">
        <v>3000</v>
      </c>
      <c r="E1222" s="9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8297</v>
      </c>
      <c r="O1222" s="7">
        <f t="shared" si="114"/>
        <v>108.60000000000001</v>
      </c>
      <c r="P1222" s="5">
        <f t="shared" si="115"/>
        <v>53.409836065573771</v>
      </c>
      <c r="Q1222" t="str">
        <f t="shared" si="116"/>
        <v>food</v>
      </c>
      <c r="R1222" t="str">
        <f t="shared" si="117"/>
        <v>small batch</v>
      </c>
      <c r="S1222" s="13">
        <f t="shared" si="118"/>
        <v>42485.754525462966</v>
      </c>
      <c r="T1222" s="13">
        <f t="shared" si="119"/>
        <v>42515.754525462966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 s="9">
        <v>5000</v>
      </c>
      <c r="E1223" s="9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8297</v>
      </c>
      <c r="O1223" s="7">
        <f t="shared" si="114"/>
        <v>172.8</v>
      </c>
      <c r="P1223" s="5">
        <f t="shared" si="115"/>
        <v>75.130434782608702</v>
      </c>
      <c r="Q1223" t="str">
        <f t="shared" si="116"/>
        <v>food</v>
      </c>
      <c r="R1223" t="str">
        <f t="shared" si="117"/>
        <v>small batch</v>
      </c>
      <c r="S1223" s="13">
        <f t="shared" si="118"/>
        <v>42243.190057870372</v>
      </c>
      <c r="T1223" s="13">
        <f t="shared" si="119"/>
        <v>42273.190057870372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 s="9">
        <v>5000</v>
      </c>
      <c r="E1224" s="9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8297</v>
      </c>
      <c r="O1224" s="7">
        <f t="shared" si="114"/>
        <v>167.98</v>
      </c>
      <c r="P1224" s="5">
        <f t="shared" si="115"/>
        <v>75.666666666666671</v>
      </c>
      <c r="Q1224" t="str">
        <f t="shared" si="116"/>
        <v>food</v>
      </c>
      <c r="R1224" t="str">
        <f t="shared" si="117"/>
        <v>small batch</v>
      </c>
      <c r="S1224" s="13">
        <f t="shared" si="118"/>
        <v>42670.602673611109</v>
      </c>
      <c r="T1224" s="13">
        <f t="shared" si="119"/>
        <v>42700.64434027778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 s="9">
        <v>2500</v>
      </c>
      <c r="E1225" s="9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8297</v>
      </c>
      <c r="O1225" s="7">
        <f t="shared" si="114"/>
        <v>427.20000000000005</v>
      </c>
      <c r="P1225" s="5">
        <f t="shared" si="115"/>
        <v>31.691394658753708</v>
      </c>
      <c r="Q1225" t="str">
        <f t="shared" si="116"/>
        <v>food</v>
      </c>
      <c r="R1225" t="str">
        <f t="shared" si="117"/>
        <v>small batch</v>
      </c>
      <c r="S1225" s="13">
        <f t="shared" si="118"/>
        <v>42654.469826388886</v>
      </c>
      <c r="T1225" s="13">
        <f t="shared" si="119"/>
        <v>42686.166666666672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 s="9">
        <v>400</v>
      </c>
      <c r="E1226" s="9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8297</v>
      </c>
      <c r="O1226" s="7">
        <f t="shared" si="114"/>
        <v>107.5</v>
      </c>
      <c r="P1226" s="5">
        <f t="shared" si="115"/>
        <v>47.777777777777779</v>
      </c>
      <c r="Q1226" t="str">
        <f t="shared" si="116"/>
        <v>food</v>
      </c>
      <c r="R1226" t="str">
        <f t="shared" si="117"/>
        <v>small batch</v>
      </c>
      <c r="S1226" s="13">
        <f t="shared" si="118"/>
        <v>42607.316122685181</v>
      </c>
      <c r="T1226" s="13">
        <f t="shared" si="119"/>
        <v>42613.233333333337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 s="9">
        <v>10000</v>
      </c>
      <c r="E1227" s="9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8297</v>
      </c>
      <c r="O1227" s="7">
        <f t="shared" si="114"/>
        <v>108</v>
      </c>
      <c r="P1227" s="5">
        <f t="shared" si="115"/>
        <v>90</v>
      </c>
      <c r="Q1227" t="str">
        <f t="shared" si="116"/>
        <v>food</v>
      </c>
      <c r="R1227" t="str">
        <f t="shared" si="117"/>
        <v>small batch</v>
      </c>
      <c r="S1227" s="13">
        <f t="shared" si="118"/>
        <v>41943.142534722225</v>
      </c>
      <c r="T1227" s="13">
        <f t="shared" si="119"/>
        <v>41973.184201388889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 s="9">
        <v>15000</v>
      </c>
      <c r="E1228" s="9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8297</v>
      </c>
      <c r="O1228" s="7">
        <f t="shared" si="114"/>
        <v>101.53353333333335</v>
      </c>
      <c r="P1228" s="5">
        <f t="shared" si="115"/>
        <v>149.31401960784314</v>
      </c>
      <c r="Q1228" t="str">
        <f t="shared" si="116"/>
        <v>food</v>
      </c>
      <c r="R1228" t="str">
        <f t="shared" si="117"/>
        <v>small batch</v>
      </c>
      <c r="S1228" s="13">
        <f t="shared" si="118"/>
        <v>41902.07240740741</v>
      </c>
      <c r="T1228" s="13">
        <f t="shared" si="119"/>
        <v>41940.132638888892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 s="9">
        <v>10000</v>
      </c>
      <c r="E1229" s="9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8297</v>
      </c>
      <c r="O1229" s="7">
        <f t="shared" si="114"/>
        <v>115.45</v>
      </c>
      <c r="P1229" s="5">
        <f t="shared" si="115"/>
        <v>62.06989247311828</v>
      </c>
      <c r="Q1229" t="str">
        <f t="shared" si="116"/>
        <v>food</v>
      </c>
      <c r="R1229" t="str">
        <f t="shared" si="117"/>
        <v>small batch</v>
      </c>
      <c r="S1229" s="13">
        <f t="shared" si="118"/>
        <v>42779.908449074079</v>
      </c>
      <c r="T1229" s="13">
        <f t="shared" si="119"/>
        <v>42799.908449074079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 s="9">
        <v>600</v>
      </c>
      <c r="E1230" s="9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8297</v>
      </c>
      <c r="O1230" s="7">
        <f t="shared" si="114"/>
        <v>133.5</v>
      </c>
      <c r="P1230" s="5">
        <f t="shared" si="115"/>
        <v>53.4</v>
      </c>
      <c r="Q1230" t="str">
        <f t="shared" si="116"/>
        <v>food</v>
      </c>
      <c r="R1230" t="str">
        <f t="shared" si="117"/>
        <v>small batch</v>
      </c>
      <c r="S1230" s="13">
        <f t="shared" si="118"/>
        <v>42338.84375</v>
      </c>
      <c r="T1230" s="13">
        <f t="shared" si="119"/>
        <v>42367.958333333328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 s="9">
        <v>3000</v>
      </c>
      <c r="E1231" s="9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8297</v>
      </c>
      <c r="O1231" s="7">
        <f t="shared" si="114"/>
        <v>154.69999999999999</v>
      </c>
      <c r="P1231" s="5">
        <f t="shared" si="115"/>
        <v>69.268656716417908</v>
      </c>
      <c r="Q1231" t="str">
        <f t="shared" si="116"/>
        <v>food</v>
      </c>
      <c r="R1231" t="str">
        <f t="shared" si="117"/>
        <v>small batch</v>
      </c>
      <c r="S1231" s="13">
        <f t="shared" si="118"/>
        <v>42738.692233796297</v>
      </c>
      <c r="T1231" s="13">
        <f t="shared" si="119"/>
        <v>42768.692233796297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 s="9">
        <v>35000</v>
      </c>
      <c r="E1232" s="9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8297</v>
      </c>
      <c r="O1232" s="7">
        <f t="shared" si="114"/>
        <v>100.84571428571429</v>
      </c>
      <c r="P1232" s="5">
        <f t="shared" si="115"/>
        <v>271.50769230769231</v>
      </c>
      <c r="Q1232" t="str">
        <f t="shared" si="116"/>
        <v>food</v>
      </c>
      <c r="R1232" t="str">
        <f t="shared" si="117"/>
        <v>small batch</v>
      </c>
      <c r="S1232" s="13">
        <f t="shared" si="118"/>
        <v>42770.201481481476</v>
      </c>
      <c r="T1232" s="13">
        <f t="shared" si="119"/>
        <v>42805.201481481476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 s="9">
        <v>300</v>
      </c>
      <c r="E1233" s="9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8297</v>
      </c>
      <c r="O1233" s="7">
        <f t="shared" si="114"/>
        <v>182</v>
      </c>
      <c r="P1233" s="5">
        <f t="shared" si="115"/>
        <v>34.125</v>
      </c>
      <c r="Q1233" t="str">
        <f t="shared" si="116"/>
        <v>food</v>
      </c>
      <c r="R1233" t="str">
        <f t="shared" si="117"/>
        <v>small batch</v>
      </c>
      <c r="S1233" s="13">
        <f t="shared" si="118"/>
        <v>42452.781828703708</v>
      </c>
      <c r="T1233" s="13">
        <f t="shared" si="119"/>
        <v>42480.781828703708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 s="9">
        <v>1500</v>
      </c>
      <c r="E1234" s="9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8297</v>
      </c>
      <c r="O1234" s="7">
        <f t="shared" si="114"/>
        <v>180.86666666666667</v>
      </c>
      <c r="P1234" s="5">
        <f t="shared" si="115"/>
        <v>40.492537313432834</v>
      </c>
      <c r="Q1234" t="str">
        <f t="shared" si="116"/>
        <v>food</v>
      </c>
      <c r="R1234" t="str">
        <f t="shared" si="117"/>
        <v>small batch</v>
      </c>
      <c r="S1234" s="13">
        <f t="shared" si="118"/>
        <v>42761.961099537039</v>
      </c>
      <c r="T1234" s="13">
        <f t="shared" si="119"/>
        <v>42791.961099537039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 s="9">
        <v>23000</v>
      </c>
      <c r="E1235" s="9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8297</v>
      </c>
      <c r="O1235" s="7">
        <f t="shared" si="114"/>
        <v>102.30434782608695</v>
      </c>
      <c r="P1235" s="5">
        <f t="shared" si="115"/>
        <v>189.75806451612902</v>
      </c>
      <c r="Q1235" t="str">
        <f t="shared" si="116"/>
        <v>food</v>
      </c>
      <c r="R1235" t="str">
        <f t="shared" si="117"/>
        <v>small batch</v>
      </c>
      <c r="S1235" s="13">
        <f t="shared" si="118"/>
        <v>42423.602500000001</v>
      </c>
      <c r="T1235" s="13">
        <f t="shared" si="119"/>
        <v>42453.560833333337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 s="9">
        <v>5000</v>
      </c>
      <c r="E1236" s="9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8297</v>
      </c>
      <c r="O1236" s="7">
        <f t="shared" si="114"/>
        <v>110.17999999999999</v>
      </c>
      <c r="P1236" s="5">
        <f t="shared" si="115"/>
        <v>68.862499999999997</v>
      </c>
      <c r="Q1236" t="str">
        <f t="shared" si="116"/>
        <v>food</v>
      </c>
      <c r="R1236" t="str">
        <f t="shared" si="117"/>
        <v>small batch</v>
      </c>
      <c r="S1236" s="13">
        <f t="shared" si="118"/>
        <v>42495.871736111112</v>
      </c>
      <c r="T1236" s="13">
        <f t="shared" si="119"/>
        <v>42530.791666666672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 s="9">
        <v>30000</v>
      </c>
      <c r="E1237" s="9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8297</v>
      </c>
      <c r="O1237" s="7">
        <f t="shared" si="114"/>
        <v>102.25</v>
      </c>
      <c r="P1237" s="5">
        <f t="shared" si="115"/>
        <v>108.77659574468085</v>
      </c>
      <c r="Q1237" t="str">
        <f t="shared" si="116"/>
        <v>food</v>
      </c>
      <c r="R1237" t="str">
        <f t="shared" si="117"/>
        <v>small batch</v>
      </c>
      <c r="S1237" s="13">
        <f t="shared" si="118"/>
        <v>42407.637557870374</v>
      </c>
      <c r="T1237" s="13">
        <f t="shared" si="119"/>
        <v>42452.595891203702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 s="9">
        <v>8500</v>
      </c>
      <c r="E1238" s="9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8297</v>
      </c>
      <c r="O1238" s="7">
        <f t="shared" si="114"/>
        <v>100.78823529411764</v>
      </c>
      <c r="P1238" s="5">
        <f t="shared" si="115"/>
        <v>125.98529411764706</v>
      </c>
      <c r="Q1238" t="str">
        <f t="shared" si="116"/>
        <v>food</v>
      </c>
      <c r="R1238" t="str">
        <f t="shared" si="117"/>
        <v>small batch</v>
      </c>
      <c r="S1238" s="13">
        <f t="shared" si="118"/>
        <v>42704.187118055561</v>
      </c>
      <c r="T1238" s="13">
        <f t="shared" si="119"/>
        <v>42738.178472222222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 s="9">
        <v>7500</v>
      </c>
      <c r="E1239" s="9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8278</v>
      </c>
      <c r="O1239" s="7">
        <f t="shared" si="114"/>
        <v>103.8</v>
      </c>
      <c r="P1239" s="5">
        <f t="shared" si="115"/>
        <v>90.523255813953483</v>
      </c>
      <c r="Q1239" t="str">
        <f t="shared" si="116"/>
        <v>music</v>
      </c>
      <c r="R1239" t="str">
        <f t="shared" si="117"/>
        <v>indie rock</v>
      </c>
      <c r="S1239" s="13">
        <f t="shared" si="118"/>
        <v>40784.012696759259</v>
      </c>
      <c r="T1239" s="13">
        <f t="shared" si="119"/>
        <v>40817.125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 s="9">
        <v>3000</v>
      </c>
      <c r="E1240" s="9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8278</v>
      </c>
      <c r="O1240" s="7">
        <f t="shared" si="114"/>
        <v>110.70833333333334</v>
      </c>
      <c r="P1240" s="5">
        <f t="shared" si="115"/>
        <v>28.880434782608695</v>
      </c>
      <c r="Q1240" t="str">
        <f t="shared" si="116"/>
        <v>music</v>
      </c>
      <c r="R1240" t="str">
        <f t="shared" si="117"/>
        <v>indie rock</v>
      </c>
      <c r="S1240" s="13">
        <f t="shared" si="118"/>
        <v>41089.186296296299</v>
      </c>
      <c r="T1240" s="13">
        <f t="shared" si="119"/>
        <v>41109.186296296299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 s="9">
        <v>2000</v>
      </c>
      <c r="E1241" s="9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8278</v>
      </c>
      <c r="O1241" s="7">
        <f t="shared" si="114"/>
        <v>116.25000000000001</v>
      </c>
      <c r="P1241" s="5">
        <f t="shared" si="115"/>
        <v>31</v>
      </c>
      <c r="Q1241" t="str">
        <f t="shared" si="116"/>
        <v>music</v>
      </c>
      <c r="R1241" t="str">
        <f t="shared" si="117"/>
        <v>indie rock</v>
      </c>
      <c r="S1241" s="13">
        <f t="shared" si="118"/>
        <v>41341.111400462964</v>
      </c>
      <c r="T1241" s="13">
        <f t="shared" si="119"/>
        <v>41380.791666666664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 s="9">
        <v>2000</v>
      </c>
      <c r="E1242" s="9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8278</v>
      </c>
      <c r="O1242" s="7">
        <f t="shared" si="114"/>
        <v>111.1</v>
      </c>
      <c r="P1242" s="5">
        <f t="shared" si="115"/>
        <v>51.674418604651166</v>
      </c>
      <c r="Q1242" t="str">
        <f t="shared" si="116"/>
        <v>music</v>
      </c>
      <c r="R1242" t="str">
        <f t="shared" si="117"/>
        <v>indie rock</v>
      </c>
      <c r="S1242" s="13">
        <f t="shared" si="118"/>
        <v>42248.90042824074</v>
      </c>
      <c r="T1242" s="13">
        <f t="shared" si="119"/>
        <v>42277.811805555553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 s="9">
        <v>700</v>
      </c>
      <c r="E1243" s="9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8278</v>
      </c>
      <c r="O1243" s="7">
        <f t="shared" si="114"/>
        <v>180.14285714285714</v>
      </c>
      <c r="P1243" s="5">
        <f t="shared" si="115"/>
        <v>26.270833333333332</v>
      </c>
      <c r="Q1243" t="str">
        <f t="shared" si="116"/>
        <v>music</v>
      </c>
      <c r="R1243" t="str">
        <f t="shared" si="117"/>
        <v>indie rock</v>
      </c>
      <c r="S1243" s="13">
        <f t="shared" si="118"/>
        <v>41145.719305555554</v>
      </c>
      <c r="T1243" s="13">
        <f t="shared" si="119"/>
        <v>41175.719305555554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 s="9">
        <v>2500</v>
      </c>
      <c r="E1244" s="9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8278</v>
      </c>
      <c r="O1244" s="7">
        <f t="shared" si="114"/>
        <v>100</v>
      </c>
      <c r="P1244" s="5">
        <f t="shared" si="115"/>
        <v>48.07692307692308</v>
      </c>
      <c r="Q1244" t="str">
        <f t="shared" si="116"/>
        <v>music</v>
      </c>
      <c r="R1244" t="str">
        <f t="shared" si="117"/>
        <v>indie rock</v>
      </c>
      <c r="S1244" s="13">
        <f t="shared" si="118"/>
        <v>41373.102465277778</v>
      </c>
      <c r="T1244" s="13">
        <f t="shared" si="119"/>
        <v>41403.102465277778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 s="9">
        <v>1000</v>
      </c>
      <c r="E1245" s="9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8278</v>
      </c>
      <c r="O1245" s="7">
        <f t="shared" si="114"/>
        <v>118.5</v>
      </c>
      <c r="P1245" s="5">
        <f t="shared" si="115"/>
        <v>27.558139534883722</v>
      </c>
      <c r="Q1245" t="str">
        <f t="shared" si="116"/>
        <v>music</v>
      </c>
      <c r="R1245" t="str">
        <f t="shared" si="117"/>
        <v>indie rock</v>
      </c>
      <c r="S1245" s="13">
        <f t="shared" si="118"/>
        <v>41025.874201388891</v>
      </c>
      <c r="T1245" s="13">
        <f t="shared" si="119"/>
        <v>41039.708333333336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 s="9">
        <v>2000</v>
      </c>
      <c r="E1246" s="9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8278</v>
      </c>
      <c r="O1246" s="7">
        <f t="shared" si="114"/>
        <v>107.21700000000001</v>
      </c>
      <c r="P1246" s="5">
        <f t="shared" si="115"/>
        <v>36.97137931034483</v>
      </c>
      <c r="Q1246" t="str">
        <f t="shared" si="116"/>
        <v>music</v>
      </c>
      <c r="R1246" t="str">
        <f t="shared" si="117"/>
        <v>indie rock</v>
      </c>
      <c r="S1246" s="13">
        <f t="shared" si="118"/>
        <v>41174.154178240737</v>
      </c>
      <c r="T1246" s="13">
        <f t="shared" si="119"/>
        <v>41210.208333333336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 s="9">
        <v>1200</v>
      </c>
      <c r="E1247" s="9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8278</v>
      </c>
      <c r="O1247" s="7">
        <f t="shared" si="114"/>
        <v>113.66666666666667</v>
      </c>
      <c r="P1247" s="5">
        <f t="shared" si="115"/>
        <v>29.021276595744681</v>
      </c>
      <c r="Q1247" t="str">
        <f t="shared" si="116"/>
        <v>music</v>
      </c>
      <c r="R1247" t="str">
        <f t="shared" si="117"/>
        <v>indie rock</v>
      </c>
      <c r="S1247" s="13">
        <f t="shared" si="118"/>
        <v>40557.429733796293</v>
      </c>
      <c r="T1247" s="13">
        <f t="shared" si="119"/>
        <v>40582.429733796293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 s="9">
        <v>1000</v>
      </c>
      <c r="E1248" s="9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8278</v>
      </c>
      <c r="O1248" s="7">
        <f t="shared" si="114"/>
        <v>103.16400000000002</v>
      </c>
      <c r="P1248" s="5">
        <f t="shared" si="115"/>
        <v>28.65666666666667</v>
      </c>
      <c r="Q1248" t="str">
        <f t="shared" si="116"/>
        <v>music</v>
      </c>
      <c r="R1248" t="str">
        <f t="shared" si="117"/>
        <v>indie rock</v>
      </c>
      <c r="S1248" s="13">
        <f t="shared" si="118"/>
        <v>41023.07471064815</v>
      </c>
      <c r="T1248" s="13">
        <f t="shared" si="119"/>
        <v>41053.07471064815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 s="9">
        <v>500</v>
      </c>
      <c r="E1249" s="9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8278</v>
      </c>
      <c r="O1249" s="7">
        <f t="shared" si="114"/>
        <v>128</v>
      </c>
      <c r="P1249" s="5">
        <f t="shared" si="115"/>
        <v>37.647058823529413</v>
      </c>
      <c r="Q1249" t="str">
        <f t="shared" si="116"/>
        <v>music</v>
      </c>
      <c r="R1249" t="str">
        <f t="shared" si="117"/>
        <v>indie rock</v>
      </c>
      <c r="S1249" s="13">
        <f t="shared" si="118"/>
        <v>40893.992962962962</v>
      </c>
      <c r="T1249" s="13">
        <f t="shared" si="119"/>
        <v>40933.992962962962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 s="9">
        <v>7500</v>
      </c>
      <c r="E1250" s="9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8278</v>
      </c>
      <c r="O1250" s="7">
        <f t="shared" si="114"/>
        <v>135.76026666666667</v>
      </c>
      <c r="P1250" s="5">
        <f t="shared" si="115"/>
        <v>97.904038461538462</v>
      </c>
      <c r="Q1250" t="str">
        <f t="shared" si="116"/>
        <v>music</v>
      </c>
      <c r="R1250" t="str">
        <f t="shared" si="117"/>
        <v>indie rock</v>
      </c>
      <c r="S1250" s="13">
        <f t="shared" si="118"/>
        <v>40354.11550925926</v>
      </c>
      <c r="T1250" s="13">
        <f t="shared" si="119"/>
        <v>40425.043749999997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 s="9">
        <v>2000</v>
      </c>
      <c r="E1251" s="9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8278</v>
      </c>
      <c r="O1251" s="7">
        <f t="shared" si="114"/>
        <v>100</v>
      </c>
      <c r="P1251" s="5">
        <f t="shared" si="115"/>
        <v>42.553191489361701</v>
      </c>
      <c r="Q1251" t="str">
        <f t="shared" si="116"/>
        <v>music</v>
      </c>
      <c r="R1251" t="str">
        <f t="shared" si="117"/>
        <v>indie rock</v>
      </c>
      <c r="S1251" s="13">
        <f t="shared" si="118"/>
        <v>41193.748483796298</v>
      </c>
      <c r="T1251" s="13">
        <f t="shared" si="119"/>
        <v>41223.790150462963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 s="9">
        <v>5000</v>
      </c>
      <c r="E1252" s="9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8278</v>
      </c>
      <c r="O1252" s="7">
        <f t="shared" si="114"/>
        <v>100.00360000000002</v>
      </c>
      <c r="P1252" s="5">
        <f t="shared" si="115"/>
        <v>131.58368421052631</v>
      </c>
      <c r="Q1252" t="str">
        <f t="shared" si="116"/>
        <v>music</v>
      </c>
      <c r="R1252" t="str">
        <f t="shared" si="117"/>
        <v>indie rock</v>
      </c>
      <c r="S1252" s="13">
        <f t="shared" si="118"/>
        <v>40417.011296296296</v>
      </c>
      <c r="T1252" s="13">
        <f t="shared" si="119"/>
        <v>40462.011296296296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 s="9">
        <v>2500</v>
      </c>
      <c r="E1253" s="9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8278</v>
      </c>
      <c r="O1253" s="7">
        <f t="shared" si="114"/>
        <v>104.71999999999998</v>
      </c>
      <c r="P1253" s="5">
        <f t="shared" si="115"/>
        <v>32.320987654320987</v>
      </c>
      <c r="Q1253" t="str">
        <f t="shared" si="116"/>
        <v>music</v>
      </c>
      <c r="R1253" t="str">
        <f t="shared" si="117"/>
        <v>indie rock</v>
      </c>
      <c r="S1253" s="13">
        <f t="shared" si="118"/>
        <v>40310.287673611114</v>
      </c>
      <c r="T1253" s="13">
        <f t="shared" si="119"/>
        <v>40369.916666666664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 s="9">
        <v>3200</v>
      </c>
      <c r="E1254" s="9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8278</v>
      </c>
      <c r="O1254" s="7">
        <f t="shared" si="114"/>
        <v>105.02249999999999</v>
      </c>
      <c r="P1254" s="5">
        <f t="shared" si="115"/>
        <v>61.103999999999999</v>
      </c>
      <c r="Q1254" t="str">
        <f t="shared" si="116"/>
        <v>music</v>
      </c>
      <c r="R1254" t="str">
        <f t="shared" si="117"/>
        <v>indie rock</v>
      </c>
      <c r="S1254" s="13">
        <f t="shared" si="118"/>
        <v>41913.328356481477</v>
      </c>
      <c r="T1254" s="13">
        <f t="shared" si="119"/>
        <v>41946.370023148149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 s="9">
        <v>750</v>
      </c>
      <c r="E1255" s="9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8278</v>
      </c>
      <c r="O1255" s="7">
        <f t="shared" si="114"/>
        <v>171.33333333333334</v>
      </c>
      <c r="P1255" s="5">
        <f t="shared" si="115"/>
        <v>31.341463414634145</v>
      </c>
      <c r="Q1255" t="str">
        <f t="shared" si="116"/>
        <v>music</v>
      </c>
      <c r="R1255" t="str">
        <f t="shared" si="117"/>
        <v>indie rock</v>
      </c>
      <c r="S1255" s="13">
        <f t="shared" si="118"/>
        <v>41088.691493055558</v>
      </c>
      <c r="T1255" s="13">
        <f t="shared" si="119"/>
        <v>41133.691493055558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 s="9">
        <v>8000</v>
      </c>
      <c r="E1256" s="9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8278</v>
      </c>
      <c r="O1256" s="7">
        <f t="shared" si="114"/>
        <v>127.49999999999999</v>
      </c>
      <c r="P1256" s="5">
        <f t="shared" si="115"/>
        <v>129.1139240506329</v>
      </c>
      <c r="Q1256" t="str">
        <f t="shared" si="116"/>
        <v>music</v>
      </c>
      <c r="R1256" t="str">
        <f t="shared" si="117"/>
        <v>indie rock</v>
      </c>
      <c r="S1256" s="13">
        <f t="shared" si="118"/>
        <v>41257.950381944444</v>
      </c>
      <c r="T1256" s="13">
        <f t="shared" si="119"/>
        <v>41287.950381944444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 s="9">
        <v>300</v>
      </c>
      <c r="E1257" s="9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8278</v>
      </c>
      <c r="O1257" s="7">
        <f t="shared" si="114"/>
        <v>133.44333333333333</v>
      </c>
      <c r="P1257" s="5">
        <f t="shared" si="115"/>
        <v>25.020624999999999</v>
      </c>
      <c r="Q1257" t="str">
        <f t="shared" si="116"/>
        <v>music</v>
      </c>
      <c r="R1257" t="str">
        <f t="shared" si="117"/>
        <v>indie rock</v>
      </c>
      <c r="S1257" s="13">
        <f t="shared" si="118"/>
        <v>41107.726782407408</v>
      </c>
      <c r="T1257" s="13">
        <f t="shared" si="119"/>
        <v>41118.083333333336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 s="9">
        <v>2000</v>
      </c>
      <c r="E1258" s="9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8278</v>
      </c>
      <c r="O1258" s="7">
        <f t="shared" si="114"/>
        <v>100</v>
      </c>
      <c r="P1258" s="5">
        <f t="shared" si="115"/>
        <v>250</v>
      </c>
      <c r="Q1258" t="str">
        <f t="shared" si="116"/>
        <v>music</v>
      </c>
      <c r="R1258" t="str">
        <f t="shared" si="117"/>
        <v>indie rock</v>
      </c>
      <c r="S1258" s="13">
        <f t="shared" si="118"/>
        <v>42227.936157407406</v>
      </c>
      <c r="T1258" s="13">
        <f t="shared" si="119"/>
        <v>42287.936157407406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 s="9">
        <v>4000</v>
      </c>
      <c r="E1259" s="9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8278</v>
      </c>
      <c r="O1259" s="7">
        <f t="shared" si="114"/>
        <v>112.91099999999999</v>
      </c>
      <c r="P1259" s="5">
        <f t="shared" si="115"/>
        <v>47.541473684210523</v>
      </c>
      <c r="Q1259" t="str">
        <f t="shared" si="116"/>
        <v>music</v>
      </c>
      <c r="R1259" t="str">
        <f t="shared" si="117"/>
        <v>indie rock</v>
      </c>
      <c r="S1259" s="13">
        <f t="shared" si="118"/>
        <v>40999.645925925928</v>
      </c>
      <c r="T1259" s="13">
        <f t="shared" si="119"/>
        <v>41029.645925925928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 s="9">
        <v>1000</v>
      </c>
      <c r="E1260" s="9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8278</v>
      </c>
      <c r="O1260" s="7">
        <f t="shared" si="114"/>
        <v>100.1</v>
      </c>
      <c r="P1260" s="5">
        <f t="shared" si="115"/>
        <v>40.04</v>
      </c>
      <c r="Q1260" t="str">
        <f t="shared" si="116"/>
        <v>music</v>
      </c>
      <c r="R1260" t="str">
        <f t="shared" si="117"/>
        <v>indie rock</v>
      </c>
      <c r="S1260" s="13">
        <f t="shared" si="118"/>
        <v>40711.782210648147</v>
      </c>
      <c r="T1260" s="13">
        <f t="shared" si="119"/>
        <v>40756.782210648147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 s="9">
        <v>1100</v>
      </c>
      <c r="E1261" s="9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8278</v>
      </c>
      <c r="O1261" s="7">
        <f t="shared" si="114"/>
        <v>113.72727272727272</v>
      </c>
      <c r="P1261" s="5">
        <f t="shared" si="115"/>
        <v>65.84210526315789</v>
      </c>
      <c r="Q1261" t="str">
        <f t="shared" si="116"/>
        <v>music</v>
      </c>
      <c r="R1261" t="str">
        <f t="shared" si="117"/>
        <v>indie rock</v>
      </c>
      <c r="S1261" s="13">
        <f t="shared" si="118"/>
        <v>40970.750034722223</v>
      </c>
      <c r="T1261" s="13">
        <f t="shared" si="119"/>
        <v>41030.708368055559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 s="9">
        <v>3500</v>
      </c>
      <c r="E1262" s="9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8278</v>
      </c>
      <c r="O1262" s="7">
        <f t="shared" si="114"/>
        <v>119.31742857142855</v>
      </c>
      <c r="P1262" s="5">
        <f t="shared" si="115"/>
        <v>46.401222222222216</v>
      </c>
      <c r="Q1262" t="str">
        <f t="shared" si="116"/>
        <v>music</v>
      </c>
      <c r="R1262" t="str">
        <f t="shared" si="117"/>
        <v>indie rock</v>
      </c>
      <c r="S1262" s="13">
        <f t="shared" si="118"/>
        <v>40771.916701388887</v>
      </c>
      <c r="T1262" s="13">
        <f t="shared" si="119"/>
        <v>40801.916701388887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 s="9">
        <v>2000</v>
      </c>
      <c r="E1263" s="9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8278</v>
      </c>
      <c r="O1263" s="7">
        <f t="shared" si="114"/>
        <v>103.25</v>
      </c>
      <c r="P1263" s="5">
        <f t="shared" si="115"/>
        <v>50.365853658536587</v>
      </c>
      <c r="Q1263" t="str">
        <f t="shared" si="116"/>
        <v>music</v>
      </c>
      <c r="R1263" t="str">
        <f t="shared" si="117"/>
        <v>indie rock</v>
      </c>
      <c r="S1263" s="13">
        <f t="shared" si="118"/>
        <v>40793.998599537037</v>
      </c>
      <c r="T1263" s="13">
        <f t="shared" si="119"/>
        <v>40828.998599537037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 s="9">
        <v>300</v>
      </c>
      <c r="E1264" s="9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8278</v>
      </c>
      <c r="O1264" s="7">
        <f t="shared" si="114"/>
        <v>265.66666666666669</v>
      </c>
      <c r="P1264" s="5">
        <f t="shared" si="115"/>
        <v>26.566666666666666</v>
      </c>
      <c r="Q1264" t="str">
        <f t="shared" si="116"/>
        <v>music</v>
      </c>
      <c r="R1264" t="str">
        <f t="shared" si="117"/>
        <v>indie rock</v>
      </c>
      <c r="S1264" s="13">
        <f t="shared" si="118"/>
        <v>40991.708055555559</v>
      </c>
      <c r="T1264" s="13">
        <f t="shared" si="119"/>
        <v>41021.708055555559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 s="9">
        <v>1500</v>
      </c>
      <c r="E1265" s="9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8278</v>
      </c>
      <c r="O1265" s="7">
        <f t="shared" si="114"/>
        <v>100.05066666666667</v>
      </c>
      <c r="P1265" s="5">
        <f t="shared" si="115"/>
        <v>39.493684210526318</v>
      </c>
      <c r="Q1265" t="str">
        <f t="shared" si="116"/>
        <v>music</v>
      </c>
      <c r="R1265" t="str">
        <f t="shared" si="117"/>
        <v>indie rock</v>
      </c>
      <c r="S1265" s="13">
        <f t="shared" si="118"/>
        <v>41026.083298611113</v>
      </c>
      <c r="T1265" s="13">
        <f t="shared" si="119"/>
        <v>41056.083298611113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 s="9">
        <v>3000</v>
      </c>
      <c r="E1266" s="9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8278</v>
      </c>
      <c r="O1266" s="7">
        <f t="shared" si="114"/>
        <v>106.69999999999999</v>
      </c>
      <c r="P1266" s="5">
        <f t="shared" si="115"/>
        <v>49.246153846153845</v>
      </c>
      <c r="Q1266" t="str">
        <f t="shared" si="116"/>
        <v>music</v>
      </c>
      <c r="R1266" t="str">
        <f t="shared" si="117"/>
        <v>indie rock</v>
      </c>
      <c r="S1266" s="13">
        <f t="shared" si="118"/>
        <v>40833.633194444446</v>
      </c>
      <c r="T1266" s="13">
        <f t="shared" si="119"/>
        <v>40863.674861111111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 s="9">
        <v>3500</v>
      </c>
      <c r="E1267" s="9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8278</v>
      </c>
      <c r="O1267" s="7">
        <f t="shared" si="114"/>
        <v>133.67142857142858</v>
      </c>
      <c r="P1267" s="5">
        <f t="shared" si="115"/>
        <v>62.38</v>
      </c>
      <c r="Q1267" t="str">
        <f t="shared" si="116"/>
        <v>music</v>
      </c>
      <c r="R1267" t="str">
        <f t="shared" si="117"/>
        <v>indie rock</v>
      </c>
      <c r="S1267" s="13">
        <f t="shared" si="118"/>
        <v>41373.690266203703</v>
      </c>
      <c r="T1267" s="13">
        <f t="shared" si="119"/>
        <v>41403.690266203703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 s="9">
        <v>500</v>
      </c>
      <c r="E1268" s="9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8278</v>
      </c>
      <c r="O1268" s="7">
        <f t="shared" si="114"/>
        <v>121.39999999999999</v>
      </c>
      <c r="P1268" s="5">
        <f t="shared" si="115"/>
        <v>37.9375</v>
      </c>
      <c r="Q1268" t="str">
        <f t="shared" si="116"/>
        <v>music</v>
      </c>
      <c r="R1268" t="str">
        <f t="shared" si="117"/>
        <v>indie rock</v>
      </c>
      <c r="S1268" s="13">
        <f t="shared" si="118"/>
        <v>41023.227731481478</v>
      </c>
      <c r="T1268" s="13">
        <f t="shared" si="119"/>
        <v>41083.227731481478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 s="9">
        <v>500</v>
      </c>
      <c r="E1269" s="9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8278</v>
      </c>
      <c r="O1269" s="7">
        <f t="shared" si="114"/>
        <v>103.2</v>
      </c>
      <c r="P1269" s="5">
        <f t="shared" si="115"/>
        <v>51.6</v>
      </c>
      <c r="Q1269" t="str">
        <f t="shared" si="116"/>
        <v>music</v>
      </c>
      <c r="R1269" t="str">
        <f t="shared" si="117"/>
        <v>indie rock</v>
      </c>
      <c r="S1269" s="13">
        <f t="shared" si="118"/>
        <v>40542.839282407411</v>
      </c>
      <c r="T1269" s="13">
        <f t="shared" si="119"/>
        <v>40559.07708333333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 s="9">
        <v>600</v>
      </c>
      <c r="E1270" s="9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8278</v>
      </c>
      <c r="O1270" s="7">
        <f t="shared" si="114"/>
        <v>125</v>
      </c>
      <c r="P1270" s="5">
        <f t="shared" si="115"/>
        <v>27.777777777777779</v>
      </c>
      <c r="Q1270" t="str">
        <f t="shared" si="116"/>
        <v>music</v>
      </c>
      <c r="R1270" t="str">
        <f t="shared" si="117"/>
        <v>indie rock</v>
      </c>
      <c r="S1270" s="13">
        <f t="shared" si="118"/>
        <v>41024.985972222225</v>
      </c>
      <c r="T1270" s="13">
        <f t="shared" si="119"/>
        <v>41076.415972222225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 s="9">
        <v>20000</v>
      </c>
      <c r="E1271" s="9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8278</v>
      </c>
      <c r="O1271" s="7">
        <f t="shared" si="114"/>
        <v>128.69999999999999</v>
      </c>
      <c r="P1271" s="5">
        <f t="shared" si="115"/>
        <v>99.382239382239376</v>
      </c>
      <c r="Q1271" t="str">
        <f t="shared" si="116"/>
        <v>music</v>
      </c>
      <c r="R1271" t="str">
        <f t="shared" si="117"/>
        <v>indie rock</v>
      </c>
      <c r="S1271" s="13">
        <f t="shared" si="118"/>
        <v>41348.168287037035</v>
      </c>
      <c r="T1271" s="13">
        <f t="shared" si="119"/>
        <v>41393.168287037035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 s="9">
        <v>1500</v>
      </c>
      <c r="E1272" s="9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8278</v>
      </c>
      <c r="O1272" s="7">
        <f t="shared" si="114"/>
        <v>101.00533333333333</v>
      </c>
      <c r="P1272" s="5">
        <f t="shared" si="115"/>
        <v>38.848205128205123</v>
      </c>
      <c r="Q1272" t="str">
        <f t="shared" si="116"/>
        <v>music</v>
      </c>
      <c r="R1272" t="str">
        <f t="shared" si="117"/>
        <v>indie rock</v>
      </c>
      <c r="S1272" s="13">
        <f t="shared" si="118"/>
        <v>41022.645185185182</v>
      </c>
      <c r="T1272" s="13">
        <f t="shared" si="119"/>
        <v>41052.645185185182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 s="9">
        <v>1500</v>
      </c>
      <c r="E1273" s="9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8278</v>
      </c>
      <c r="O1273" s="7">
        <f t="shared" si="114"/>
        <v>127.53666666666665</v>
      </c>
      <c r="P1273" s="5">
        <f t="shared" si="115"/>
        <v>45.548809523809524</v>
      </c>
      <c r="Q1273" t="str">
        <f t="shared" si="116"/>
        <v>music</v>
      </c>
      <c r="R1273" t="str">
        <f t="shared" si="117"/>
        <v>indie rock</v>
      </c>
      <c r="S1273" s="13">
        <f t="shared" si="118"/>
        <v>41036.946469907409</v>
      </c>
      <c r="T1273" s="13">
        <f t="shared" si="119"/>
        <v>41066.946469907409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 s="9">
        <v>6000</v>
      </c>
      <c r="E1274" s="9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8278</v>
      </c>
      <c r="O1274" s="7">
        <f t="shared" si="114"/>
        <v>100</v>
      </c>
      <c r="P1274" s="5">
        <f t="shared" si="115"/>
        <v>600</v>
      </c>
      <c r="Q1274" t="str">
        <f t="shared" si="116"/>
        <v>music</v>
      </c>
      <c r="R1274" t="str">
        <f t="shared" si="117"/>
        <v>indie rock</v>
      </c>
      <c r="S1274" s="13">
        <f t="shared" si="118"/>
        <v>41327.996435185189</v>
      </c>
      <c r="T1274" s="13">
        <f t="shared" si="119"/>
        <v>41362.954768518517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 s="9">
        <v>4000</v>
      </c>
      <c r="E1275" s="9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8278</v>
      </c>
      <c r="O1275" s="7">
        <f t="shared" si="114"/>
        <v>112.7715</v>
      </c>
      <c r="P1275" s="5">
        <f t="shared" si="115"/>
        <v>80.551071428571419</v>
      </c>
      <c r="Q1275" t="str">
        <f t="shared" si="116"/>
        <v>music</v>
      </c>
      <c r="R1275" t="str">
        <f t="shared" si="117"/>
        <v>indie rock</v>
      </c>
      <c r="S1275" s="13">
        <f t="shared" si="118"/>
        <v>40730.878912037035</v>
      </c>
      <c r="T1275" s="13">
        <f t="shared" si="119"/>
        <v>40760.878912037035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 s="9">
        <v>1000</v>
      </c>
      <c r="E1276" s="9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8278</v>
      </c>
      <c r="O1276" s="7">
        <f t="shared" si="114"/>
        <v>105.60000000000001</v>
      </c>
      <c r="P1276" s="5">
        <f t="shared" si="115"/>
        <v>52.8</v>
      </c>
      <c r="Q1276" t="str">
        <f t="shared" si="116"/>
        <v>music</v>
      </c>
      <c r="R1276" t="str">
        <f t="shared" si="117"/>
        <v>indie rock</v>
      </c>
      <c r="S1276" s="13">
        <f t="shared" si="118"/>
        <v>42017.967442129629</v>
      </c>
      <c r="T1276" s="13">
        <f t="shared" si="119"/>
        <v>42031.967442129629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 s="9">
        <v>4000</v>
      </c>
      <c r="E1277" s="9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8278</v>
      </c>
      <c r="O1277" s="7">
        <f t="shared" si="114"/>
        <v>202.625</v>
      </c>
      <c r="P1277" s="5">
        <f t="shared" si="115"/>
        <v>47.676470588235297</v>
      </c>
      <c r="Q1277" t="str">
        <f t="shared" si="116"/>
        <v>music</v>
      </c>
      <c r="R1277" t="str">
        <f t="shared" si="117"/>
        <v>indie rock</v>
      </c>
      <c r="S1277" s="13">
        <f t="shared" si="118"/>
        <v>41226.648576388885</v>
      </c>
      <c r="T1277" s="13">
        <f t="shared" si="119"/>
        <v>41274.75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 s="9">
        <v>600</v>
      </c>
      <c r="E1278" s="9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8278</v>
      </c>
      <c r="O1278" s="7">
        <f t="shared" si="114"/>
        <v>113.33333333333333</v>
      </c>
      <c r="P1278" s="5">
        <f t="shared" si="115"/>
        <v>23.448275862068964</v>
      </c>
      <c r="Q1278" t="str">
        <f t="shared" si="116"/>
        <v>music</v>
      </c>
      <c r="R1278" t="str">
        <f t="shared" si="117"/>
        <v>indie rock</v>
      </c>
      <c r="S1278" s="13">
        <f t="shared" si="118"/>
        <v>41053.772858796299</v>
      </c>
      <c r="T1278" s="13">
        <f t="shared" si="119"/>
        <v>41083.772858796299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 s="9">
        <v>12500</v>
      </c>
      <c r="E1279" s="9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8299</v>
      </c>
      <c r="O1279" s="7">
        <f t="shared" si="114"/>
        <v>109.48792</v>
      </c>
      <c r="P1279" s="5">
        <f t="shared" si="115"/>
        <v>103.68174242424243</v>
      </c>
      <c r="Q1279" t="str">
        <f t="shared" si="116"/>
        <v>music</v>
      </c>
      <c r="R1279" t="str">
        <f t="shared" si="117"/>
        <v>classical music</v>
      </c>
      <c r="S1279" s="13">
        <f t="shared" si="118"/>
        <v>42269.967835648145</v>
      </c>
      <c r="T1279" s="13">
        <f t="shared" si="119"/>
        <v>42290.967835648145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 s="9">
        <v>5000</v>
      </c>
      <c r="E1280" s="9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8299</v>
      </c>
      <c r="O1280" s="7">
        <f t="shared" si="114"/>
        <v>100</v>
      </c>
      <c r="P1280" s="5">
        <f t="shared" si="115"/>
        <v>185.18518518518519</v>
      </c>
      <c r="Q1280" t="str">
        <f t="shared" si="116"/>
        <v>music</v>
      </c>
      <c r="R1280" t="str">
        <f t="shared" si="117"/>
        <v>classical music</v>
      </c>
      <c r="S1280" s="13">
        <f t="shared" si="118"/>
        <v>42460.573611111111</v>
      </c>
      <c r="T1280" s="13">
        <f t="shared" si="119"/>
        <v>42482.619444444441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 s="9">
        <v>900</v>
      </c>
      <c r="E1281" s="9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8299</v>
      </c>
      <c r="O1281" s="7">
        <f t="shared" si="114"/>
        <v>156.44444444444446</v>
      </c>
      <c r="P1281" s="5">
        <f t="shared" si="115"/>
        <v>54.153846153846153</v>
      </c>
      <c r="Q1281" t="str">
        <f t="shared" si="116"/>
        <v>music</v>
      </c>
      <c r="R1281" t="str">
        <f t="shared" si="117"/>
        <v>classical music</v>
      </c>
      <c r="S1281" s="13">
        <f t="shared" si="118"/>
        <v>41930.975601851853</v>
      </c>
      <c r="T1281" s="13">
        <f t="shared" si="119"/>
        <v>41961.017268518524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 s="9">
        <v>7500</v>
      </c>
      <c r="E1282" s="9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8299</v>
      </c>
      <c r="O1282" s="7">
        <f t="shared" ref="O1282:O1345" si="120">(E1282/D1282)*100</f>
        <v>101.6</v>
      </c>
      <c r="P1282" s="5">
        <f t="shared" ref="P1282:P1345" si="121">IFERROR(E1282/L1282,0)</f>
        <v>177.2093023255814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classical music</v>
      </c>
      <c r="S1282" s="13">
        <f t="shared" ref="S1282:S1345" si="124">(((J1282/60)/60)/24)+DATE(1970,1,1)</f>
        <v>41961.807372685187</v>
      </c>
      <c r="T1282" s="13">
        <f t="shared" ref="T1282:T1345" si="125">(((I1282/60)/60)/24)+DATE(1970,1,1)</f>
        <v>41994.1875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 s="9">
        <v>8000</v>
      </c>
      <c r="E1283" s="9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8299</v>
      </c>
      <c r="O1283" s="7">
        <f t="shared" si="120"/>
        <v>100.325</v>
      </c>
      <c r="P1283" s="5">
        <f t="shared" si="121"/>
        <v>100.325</v>
      </c>
      <c r="Q1283" t="str">
        <f t="shared" si="122"/>
        <v>music</v>
      </c>
      <c r="R1283" t="str">
        <f t="shared" si="123"/>
        <v>classical music</v>
      </c>
      <c r="S1283" s="13">
        <f t="shared" si="124"/>
        <v>41058.844571759262</v>
      </c>
      <c r="T1283" s="13">
        <f t="shared" si="125"/>
        <v>41088.844571759262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 s="9">
        <v>4000</v>
      </c>
      <c r="E1284" s="9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8299</v>
      </c>
      <c r="O1284" s="7">
        <f t="shared" si="120"/>
        <v>112.94999999999999</v>
      </c>
      <c r="P1284" s="5">
        <f t="shared" si="121"/>
        <v>136.90909090909091</v>
      </c>
      <c r="Q1284" t="str">
        <f t="shared" si="122"/>
        <v>music</v>
      </c>
      <c r="R1284" t="str">
        <f t="shared" si="123"/>
        <v>classical music</v>
      </c>
      <c r="S1284" s="13">
        <f t="shared" si="124"/>
        <v>41953.091134259259</v>
      </c>
      <c r="T1284" s="13">
        <f t="shared" si="125"/>
        <v>41981.207638888889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 s="9">
        <v>4000</v>
      </c>
      <c r="E1285" s="9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8299</v>
      </c>
      <c r="O1285" s="7">
        <f t="shared" si="120"/>
        <v>102.125</v>
      </c>
      <c r="P1285" s="5">
        <f t="shared" si="121"/>
        <v>57.535211267605632</v>
      </c>
      <c r="Q1285" t="str">
        <f t="shared" si="122"/>
        <v>music</v>
      </c>
      <c r="R1285" t="str">
        <f t="shared" si="123"/>
        <v>classical music</v>
      </c>
      <c r="S1285" s="13">
        <f t="shared" si="124"/>
        <v>41546.75105324074</v>
      </c>
      <c r="T1285" s="13">
        <f t="shared" si="125"/>
        <v>41565.165972222225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 s="9">
        <v>4000</v>
      </c>
      <c r="E1286" s="9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8299</v>
      </c>
      <c r="O1286" s="7">
        <f t="shared" si="120"/>
        <v>107.24974999999999</v>
      </c>
      <c r="P1286" s="5">
        <f t="shared" si="121"/>
        <v>52.962839506172834</v>
      </c>
      <c r="Q1286" t="str">
        <f t="shared" si="122"/>
        <v>music</v>
      </c>
      <c r="R1286" t="str">
        <f t="shared" si="123"/>
        <v>classical music</v>
      </c>
      <c r="S1286" s="13">
        <f t="shared" si="124"/>
        <v>42217.834525462968</v>
      </c>
      <c r="T1286" s="13">
        <f t="shared" si="125"/>
        <v>42236.458333333328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 s="9">
        <v>6000</v>
      </c>
      <c r="E1287" s="9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8299</v>
      </c>
      <c r="O1287" s="7">
        <f t="shared" si="120"/>
        <v>104.28333333333333</v>
      </c>
      <c r="P1287" s="5">
        <f t="shared" si="121"/>
        <v>82.328947368421055</v>
      </c>
      <c r="Q1287" t="str">
        <f t="shared" si="122"/>
        <v>music</v>
      </c>
      <c r="R1287" t="str">
        <f t="shared" si="123"/>
        <v>classical music</v>
      </c>
      <c r="S1287" s="13">
        <f t="shared" si="124"/>
        <v>40948.080729166664</v>
      </c>
      <c r="T1287" s="13">
        <f t="shared" si="125"/>
        <v>40993.0390625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 s="9">
        <v>6500</v>
      </c>
      <c r="E1288" s="9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8299</v>
      </c>
      <c r="O1288" s="7">
        <f t="shared" si="120"/>
        <v>100</v>
      </c>
      <c r="P1288" s="5">
        <f t="shared" si="121"/>
        <v>135.41666666666666</v>
      </c>
      <c r="Q1288" t="str">
        <f t="shared" si="122"/>
        <v>music</v>
      </c>
      <c r="R1288" t="str">
        <f t="shared" si="123"/>
        <v>classical music</v>
      </c>
      <c r="S1288" s="13">
        <f t="shared" si="124"/>
        <v>42081.864641203705</v>
      </c>
      <c r="T1288" s="13">
        <f t="shared" si="125"/>
        <v>42114.201388888891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 s="9">
        <v>4500</v>
      </c>
      <c r="E1289" s="9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8299</v>
      </c>
      <c r="O1289" s="7">
        <f t="shared" si="120"/>
        <v>100.4</v>
      </c>
      <c r="P1289" s="5">
        <f t="shared" si="121"/>
        <v>74.06557377049181</v>
      </c>
      <c r="Q1289" t="str">
        <f t="shared" si="122"/>
        <v>music</v>
      </c>
      <c r="R1289" t="str">
        <f t="shared" si="123"/>
        <v>classical music</v>
      </c>
      <c r="S1289" s="13">
        <f t="shared" si="124"/>
        <v>42208.680023148147</v>
      </c>
      <c r="T1289" s="13">
        <f t="shared" si="125"/>
        <v>42231.165972222225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 s="9">
        <v>4000</v>
      </c>
      <c r="E1290" s="9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8299</v>
      </c>
      <c r="O1290" s="7">
        <f t="shared" si="120"/>
        <v>126.125</v>
      </c>
      <c r="P1290" s="5">
        <f t="shared" si="121"/>
        <v>84.083333333333329</v>
      </c>
      <c r="Q1290" t="str">
        <f t="shared" si="122"/>
        <v>music</v>
      </c>
      <c r="R1290" t="str">
        <f t="shared" si="123"/>
        <v>classical music</v>
      </c>
      <c r="S1290" s="13">
        <f t="shared" si="124"/>
        <v>41107.849143518521</v>
      </c>
      <c r="T1290" s="13">
        <f t="shared" si="125"/>
        <v>41137.849143518521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 s="9">
        <v>7500</v>
      </c>
      <c r="E1291" s="9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8299</v>
      </c>
      <c r="O1291" s="7">
        <f t="shared" si="120"/>
        <v>110.66666666666667</v>
      </c>
      <c r="P1291" s="5">
        <f t="shared" si="121"/>
        <v>61.029411764705884</v>
      </c>
      <c r="Q1291" t="str">
        <f t="shared" si="122"/>
        <v>music</v>
      </c>
      <c r="R1291" t="str">
        <f t="shared" si="123"/>
        <v>classical music</v>
      </c>
      <c r="S1291" s="13">
        <f t="shared" si="124"/>
        <v>41304.751284722224</v>
      </c>
      <c r="T1291" s="13">
        <f t="shared" si="125"/>
        <v>41334.750787037039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 s="9">
        <v>2000</v>
      </c>
      <c r="E1292" s="9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8299</v>
      </c>
      <c r="O1292" s="7">
        <f t="shared" si="120"/>
        <v>105</v>
      </c>
      <c r="P1292" s="5">
        <f t="shared" si="121"/>
        <v>150</v>
      </c>
      <c r="Q1292" t="str">
        <f t="shared" si="122"/>
        <v>music</v>
      </c>
      <c r="R1292" t="str">
        <f t="shared" si="123"/>
        <v>classical music</v>
      </c>
      <c r="S1292" s="13">
        <f t="shared" si="124"/>
        <v>40127.700370370374</v>
      </c>
      <c r="T1292" s="13">
        <f t="shared" si="125"/>
        <v>40179.25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 s="9">
        <v>20000</v>
      </c>
      <c r="E1293" s="9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8299</v>
      </c>
      <c r="O1293" s="7">
        <f t="shared" si="120"/>
        <v>103.77499999999999</v>
      </c>
      <c r="P1293" s="5">
        <f t="shared" si="121"/>
        <v>266.08974358974359</v>
      </c>
      <c r="Q1293" t="str">
        <f t="shared" si="122"/>
        <v>music</v>
      </c>
      <c r="R1293" t="str">
        <f t="shared" si="123"/>
        <v>classical music</v>
      </c>
      <c r="S1293" s="13">
        <f t="shared" si="124"/>
        <v>41943.791030092594</v>
      </c>
      <c r="T1293" s="13">
        <f t="shared" si="125"/>
        <v>41974.832696759258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 s="9">
        <v>25</v>
      </c>
      <c r="E1294" s="9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8299</v>
      </c>
      <c r="O1294" s="7">
        <f t="shared" si="120"/>
        <v>115.99999999999999</v>
      </c>
      <c r="P1294" s="5">
        <f t="shared" si="121"/>
        <v>7.25</v>
      </c>
      <c r="Q1294" t="str">
        <f t="shared" si="122"/>
        <v>music</v>
      </c>
      <c r="R1294" t="str">
        <f t="shared" si="123"/>
        <v>classical music</v>
      </c>
      <c r="S1294" s="13">
        <f t="shared" si="124"/>
        <v>41464.106087962966</v>
      </c>
      <c r="T1294" s="13">
        <f t="shared" si="125"/>
        <v>41485.106087962966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 s="9">
        <v>1000</v>
      </c>
      <c r="E1295" s="9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8299</v>
      </c>
      <c r="O1295" s="7">
        <f t="shared" si="120"/>
        <v>110.00000000000001</v>
      </c>
      <c r="P1295" s="5">
        <f t="shared" si="121"/>
        <v>100</v>
      </c>
      <c r="Q1295" t="str">
        <f t="shared" si="122"/>
        <v>music</v>
      </c>
      <c r="R1295" t="str">
        <f t="shared" si="123"/>
        <v>classical music</v>
      </c>
      <c r="S1295" s="13">
        <f t="shared" si="124"/>
        <v>40696.648784722223</v>
      </c>
      <c r="T1295" s="13">
        <f t="shared" si="125"/>
        <v>40756.648784722223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 s="9">
        <v>18000</v>
      </c>
      <c r="E1296" s="9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8299</v>
      </c>
      <c r="O1296" s="7">
        <f t="shared" si="120"/>
        <v>113.01761111111111</v>
      </c>
      <c r="P1296" s="5">
        <f t="shared" si="121"/>
        <v>109.96308108108107</v>
      </c>
      <c r="Q1296" t="str">
        <f t="shared" si="122"/>
        <v>music</v>
      </c>
      <c r="R1296" t="str">
        <f t="shared" si="123"/>
        <v>classical music</v>
      </c>
      <c r="S1296" s="13">
        <f t="shared" si="124"/>
        <v>41298.509965277779</v>
      </c>
      <c r="T1296" s="13">
        <f t="shared" si="125"/>
        <v>41329.207638888889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 s="9">
        <v>10000</v>
      </c>
      <c r="E1297" s="9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8299</v>
      </c>
      <c r="O1297" s="7">
        <f t="shared" si="120"/>
        <v>100.25</v>
      </c>
      <c r="P1297" s="5">
        <f t="shared" si="121"/>
        <v>169.91525423728814</v>
      </c>
      <c r="Q1297" t="str">
        <f t="shared" si="122"/>
        <v>music</v>
      </c>
      <c r="R1297" t="str">
        <f t="shared" si="123"/>
        <v>classical music</v>
      </c>
      <c r="S1297" s="13">
        <f t="shared" si="124"/>
        <v>41977.902222222227</v>
      </c>
      <c r="T1297" s="13">
        <f t="shared" si="125"/>
        <v>42037.902222222227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 s="9">
        <v>2500</v>
      </c>
      <c r="E1298" s="9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8299</v>
      </c>
      <c r="O1298" s="7">
        <f t="shared" si="120"/>
        <v>103.4</v>
      </c>
      <c r="P1298" s="5">
        <f t="shared" si="121"/>
        <v>95.740740740740748</v>
      </c>
      <c r="Q1298" t="str">
        <f t="shared" si="122"/>
        <v>music</v>
      </c>
      <c r="R1298" t="str">
        <f t="shared" si="123"/>
        <v>classical music</v>
      </c>
      <c r="S1298" s="13">
        <f t="shared" si="124"/>
        <v>40785.675011574072</v>
      </c>
      <c r="T1298" s="13">
        <f t="shared" si="125"/>
        <v>40845.675011574072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 s="9">
        <v>3500</v>
      </c>
      <c r="E1299" s="9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8299</v>
      </c>
      <c r="O1299" s="7">
        <f t="shared" si="120"/>
        <v>107.02857142857142</v>
      </c>
      <c r="P1299" s="5">
        <f t="shared" si="121"/>
        <v>59.460317460317462</v>
      </c>
      <c r="Q1299" t="str">
        <f t="shared" si="122"/>
        <v>music</v>
      </c>
      <c r="R1299" t="str">
        <f t="shared" si="123"/>
        <v>classical music</v>
      </c>
      <c r="S1299" s="13">
        <f t="shared" si="124"/>
        <v>41483.449282407404</v>
      </c>
      <c r="T1299" s="13">
        <f t="shared" si="125"/>
        <v>41543.449282407404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 s="9">
        <v>700</v>
      </c>
      <c r="E1300" s="9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8299</v>
      </c>
      <c r="O1300" s="7">
        <f t="shared" si="120"/>
        <v>103.57142857142858</v>
      </c>
      <c r="P1300" s="5">
        <f t="shared" si="121"/>
        <v>55.769230769230766</v>
      </c>
      <c r="Q1300" t="str">
        <f t="shared" si="122"/>
        <v>music</v>
      </c>
      <c r="R1300" t="str">
        <f t="shared" si="123"/>
        <v>classical music</v>
      </c>
      <c r="S1300" s="13">
        <f t="shared" si="124"/>
        <v>41509.426585648151</v>
      </c>
      <c r="T1300" s="13">
        <f t="shared" si="125"/>
        <v>41548.165972222225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 s="9">
        <v>250</v>
      </c>
      <c r="E1301" s="9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8299</v>
      </c>
      <c r="O1301" s="7">
        <f t="shared" si="120"/>
        <v>156.4</v>
      </c>
      <c r="P1301" s="5">
        <f t="shared" si="121"/>
        <v>30.076923076923077</v>
      </c>
      <c r="Q1301" t="str">
        <f t="shared" si="122"/>
        <v>music</v>
      </c>
      <c r="R1301" t="str">
        <f t="shared" si="123"/>
        <v>classical music</v>
      </c>
      <c r="S1301" s="13">
        <f t="shared" si="124"/>
        <v>40514.107615740737</v>
      </c>
      <c r="T1301" s="13">
        <f t="shared" si="125"/>
        <v>40545.125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 s="9">
        <v>5000</v>
      </c>
      <c r="E1302" s="9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8299</v>
      </c>
      <c r="O1302" s="7">
        <f t="shared" si="120"/>
        <v>100.82</v>
      </c>
      <c r="P1302" s="5">
        <f t="shared" si="121"/>
        <v>88.438596491228068</v>
      </c>
      <c r="Q1302" t="str">
        <f t="shared" si="122"/>
        <v>music</v>
      </c>
      <c r="R1302" t="str">
        <f t="shared" si="123"/>
        <v>classical music</v>
      </c>
      <c r="S1302" s="13">
        <f t="shared" si="124"/>
        <v>41068.520474537036</v>
      </c>
      <c r="T1302" s="13">
        <f t="shared" si="125"/>
        <v>41098.520474537036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 s="9">
        <v>2000</v>
      </c>
      <c r="E1303" s="9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8299</v>
      </c>
      <c r="O1303" s="7">
        <f t="shared" si="120"/>
        <v>195.3</v>
      </c>
      <c r="P1303" s="5">
        <f t="shared" si="121"/>
        <v>64.032786885245898</v>
      </c>
      <c r="Q1303" t="str">
        <f t="shared" si="122"/>
        <v>music</v>
      </c>
      <c r="R1303" t="str">
        <f t="shared" si="123"/>
        <v>classical music</v>
      </c>
      <c r="S1303" s="13">
        <f t="shared" si="124"/>
        <v>42027.13817129629</v>
      </c>
      <c r="T1303" s="13">
        <f t="shared" si="125"/>
        <v>42062.020833333328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 s="9">
        <v>3500</v>
      </c>
      <c r="E1304" s="9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8299</v>
      </c>
      <c r="O1304" s="7">
        <f t="shared" si="120"/>
        <v>111.71428571428572</v>
      </c>
      <c r="P1304" s="5">
        <f t="shared" si="121"/>
        <v>60.153846153846153</v>
      </c>
      <c r="Q1304" t="str">
        <f t="shared" si="122"/>
        <v>music</v>
      </c>
      <c r="R1304" t="str">
        <f t="shared" si="123"/>
        <v>classical music</v>
      </c>
      <c r="S1304" s="13">
        <f t="shared" si="124"/>
        <v>41524.858553240738</v>
      </c>
      <c r="T1304" s="13">
        <f t="shared" si="125"/>
        <v>41552.208333333336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 s="9">
        <v>5500</v>
      </c>
      <c r="E1305" s="9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8299</v>
      </c>
      <c r="O1305" s="7">
        <f t="shared" si="120"/>
        <v>119.85454545454546</v>
      </c>
      <c r="P1305" s="5">
        <f t="shared" si="121"/>
        <v>49.194029850746269</v>
      </c>
      <c r="Q1305" t="str">
        <f t="shared" si="122"/>
        <v>music</v>
      </c>
      <c r="R1305" t="str">
        <f t="shared" si="123"/>
        <v>classical music</v>
      </c>
      <c r="S1305" s="13">
        <f t="shared" si="124"/>
        <v>40973.773182870369</v>
      </c>
      <c r="T1305" s="13">
        <f t="shared" si="125"/>
        <v>41003.731516203705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 s="9">
        <v>6000</v>
      </c>
      <c r="E1306" s="9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8299</v>
      </c>
      <c r="O1306" s="7">
        <f t="shared" si="120"/>
        <v>101.85</v>
      </c>
      <c r="P1306" s="5">
        <f t="shared" si="121"/>
        <v>165.16216216216216</v>
      </c>
      <c r="Q1306" t="str">
        <f t="shared" si="122"/>
        <v>music</v>
      </c>
      <c r="R1306" t="str">
        <f t="shared" si="123"/>
        <v>classical music</v>
      </c>
      <c r="S1306" s="13">
        <f t="shared" si="124"/>
        <v>42618.625428240746</v>
      </c>
      <c r="T1306" s="13">
        <f t="shared" si="125"/>
        <v>42643.185416666667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 s="9">
        <v>1570</v>
      </c>
      <c r="E1307" s="9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8299</v>
      </c>
      <c r="O1307" s="7">
        <f t="shared" si="120"/>
        <v>102.80254777070064</v>
      </c>
      <c r="P1307" s="5">
        <f t="shared" si="121"/>
        <v>43.621621621621621</v>
      </c>
      <c r="Q1307" t="str">
        <f t="shared" si="122"/>
        <v>music</v>
      </c>
      <c r="R1307" t="str">
        <f t="shared" si="123"/>
        <v>classical music</v>
      </c>
      <c r="S1307" s="13">
        <f t="shared" si="124"/>
        <v>41390.757754629631</v>
      </c>
      <c r="T1307" s="13">
        <f t="shared" si="125"/>
        <v>41425.708333333336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 s="9">
        <v>6500</v>
      </c>
      <c r="E1308" s="9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8299</v>
      </c>
      <c r="O1308" s="7">
        <f t="shared" si="120"/>
        <v>100.84615384615385</v>
      </c>
      <c r="P1308" s="5">
        <f t="shared" si="121"/>
        <v>43.7</v>
      </c>
      <c r="Q1308" t="str">
        <f t="shared" si="122"/>
        <v>music</v>
      </c>
      <c r="R1308" t="str">
        <f t="shared" si="123"/>
        <v>classical music</v>
      </c>
      <c r="S1308" s="13">
        <f t="shared" si="124"/>
        <v>42228.634328703702</v>
      </c>
      <c r="T1308" s="13">
        <f t="shared" si="125"/>
        <v>42285.165972222225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 s="9">
        <v>3675</v>
      </c>
      <c r="E1309" s="9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8299</v>
      </c>
      <c r="O1309" s="7">
        <f t="shared" si="120"/>
        <v>102.73469387755102</v>
      </c>
      <c r="P1309" s="5">
        <f t="shared" si="121"/>
        <v>67.419642857142861</v>
      </c>
      <c r="Q1309" t="str">
        <f t="shared" si="122"/>
        <v>music</v>
      </c>
      <c r="R1309" t="str">
        <f t="shared" si="123"/>
        <v>classical music</v>
      </c>
      <c r="S1309" s="13">
        <f t="shared" si="124"/>
        <v>40961.252141203702</v>
      </c>
      <c r="T1309" s="13">
        <f t="shared" si="125"/>
        <v>40989.866666666669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 s="9">
        <v>3000</v>
      </c>
      <c r="E1310" s="9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8299</v>
      </c>
      <c r="O1310" s="7">
        <f t="shared" si="120"/>
        <v>106.5</v>
      </c>
      <c r="P1310" s="5">
        <f t="shared" si="121"/>
        <v>177.5</v>
      </c>
      <c r="Q1310" t="str">
        <f t="shared" si="122"/>
        <v>music</v>
      </c>
      <c r="R1310" t="str">
        <f t="shared" si="123"/>
        <v>classical music</v>
      </c>
      <c r="S1310" s="13">
        <f t="shared" si="124"/>
        <v>42769.809965277775</v>
      </c>
      <c r="T1310" s="13">
        <f t="shared" si="125"/>
        <v>42799.809965277775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 s="9">
        <v>1500</v>
      </c>
      <c r="E1311" s="9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8299</v>
      </c>
      <c r="O1311" s="7">
        <f t="shared" si="120"/>
        <v>155.53333333333333</v>
      </c>
      <c r="P1311" s="5">
        <f t="shared" si="121"/>
        <v>38.883333333333333</v>
      </c>
      <c r="Q1311" t="str">
        <f t="shared" si="122"/>
        <v>music</v>
      </c>
      <c r="R1311" t="str">
        <f t="shared" si="123"/>
        <v>classical music</v>
      </c>
      <c r="S1311" s="13">
        <f t="shared" si="124"/>
        <v>41113.199155092596</v>
      </c>
      <c r="T1311" s="13">
        <f t="shared" si="125"/>
        <v>41173.199155092596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 s="9">
        <v>3000</v>
      </c>
      <c r="E1312" s="9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8299</v>
      </c>
      <c r="O1312" s="7">
        <f t="shared" si="120"/>
        <v>122.8</v>
      </c>
      <c r="P1312" s="5">
        <f t="shared" si="121"/>
        <v>54.985074626865675</v>
      </c>
      <c r="Q1312" t="str">
        <f t="shared" si="122"/>
        <v>music</v>
      </c>
      <c r="R1312" t="str">
        <f t="shared" si="123"/>
        <v>classical music</v>
      </c>
      <c r="S1312" s="13">
        <f t="shared" si="124"/>
        <v>42125.078275462962</v>
      </c>
      <c r="T1312" s="13">
        <f t="shared" si="125"/>
        <v>42156.165972222225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 s="9">
        <v>2000</v>
      </c>
      <c r="E1313" s="9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8299</v>
      </c>
      <c r="O1313" s="7">
        <f t="shared" si="120"/>
        <v>107.35</v>
      </c>
      <c r="P1313" s="5">
        <f t="shared" si="121"/>
        <v>61.342857142857142</v>
      </c>
      <c r="Q1313" t="str">
        <f t="shared" si="122"/>
        <v>music</v>
      </c>
      <c r="R1313" t="str">
        <f t="shared" si="123"/>
        <v>classical music</v>
      </c>
      <c r="S1313" s="13">
        <f t="shared" si="124"/>
        <v>41026.655011574076</v>
      </c>
      <c r="T1313" s="13">
        <f t="shared" si="125"/>
        <v>41057.655011574076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 s="9">
        <v>745</v>
      </c>
      <c r="E1314" s="9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8299</v>
      </c>
      <c r="O1314" s="7">
        <f t="shared" si="120"/>
        <v>105.50335570469798</v>
      </c>
      <c r="P1314" s="5">
        <f t="shared" si="121"/>
        <v>23.117647058823529</v>
      </c>
      <c r="Q1314" t="str">
        <f t="shared" si="122"/>
        <v>music</v>
      </c>
      <c r="R1314" t="str">
        <f t="shared" si="123"/>
        <v>classical music</v>
      </c>
      <c r="S1314" s="13">
        <f t="shared" si="124"/>
        <v>41222.991400462961</v>
      </c>
      <c r="T1314" s="13">
        <f t="shared" si="125"/>
        <v>41267.991400462961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 s="9">
        <v>900</v>
      </c>
      <c r="E1315" s="9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8299</v>
      </c>
      <c r="O1315" s="7">
        <f t="shared" si="120"/>
        <v>118.44444444444444</v>
      </c>
      <c r="P1315" s="5">
        <f t="shared" si="121"/>
        <v>29.611111111111111</v>
      </c>
      <c r="Q1315" t="str">
        <f t="shared" si="122"/>
        <v>music</v>
      </c>
      <c r="R1315" t="str">
        <f t="shared" si="123"/>
        <v>classical music</v>
      </c>
      <c r="S1315" s="13">
        <f t="shared" si="124"/>
        <v>41744.745208333334</v>
      </c>
      <c r="T1315" s="13">
        <f t="shared" si="125"/>
        <v>41774.745208333334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 s="9">
        <v>1250</v>
      </c>
      <c r="E1316" s="9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8299</v>
      </c>
      <c r="O1316" s="7">
        <f t="shared" si="120"/>
        <v>108.88</v>
      </c>
      <c r="P1316" s="5">
        <f t="shared" si="121"/>
        <v>75.611111111111114</v>
      </c>
      <c r="Q1316" t="str">
        <f t="shared" si="122"/>
        <v>music</v>
      </c>
      <c r="R1316" t="str">
        <f t="shared" si="123"/>
        <v>classical music</v>
      </c>
      <c r="S1316" s="13">
        <f t="shared" si="124"/>
        <v>42093.860023148154</v>
      </c>
      <c r="T1316" s="13">
        <f t="shared" si="125"/>
        <v>42125.582638888889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 s="9">
        <v>800</v>
      </c>
      <c r="E1317" s="9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8299</v>
      </c>
      <c r="O1317" s="7">
        <f t="shared" si="120"/>
        <v>111.25</v>
      </c>
      <c r="P1317" s="5">
        <f t="shared" si="121"/>
        <v>35.6</v>
      </c>
      <c r="Q1317" t="str">
        <f t="shared" si="122"/>
        <v>music</v>
      </c>
      <c r="R1317" t="str">
        <f t="shared" si="123"/>
        <v>classical music</v>
      </c>
      <c r="S1317" s="13">
        <f t="shared" si="124"/>
        <v>40829.873657407406</v>
      </c>
      <c r="T1317" s="13">
        <f t="shared" si="125"/>
        <v>40862.817361111112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 s="9">
        <v>3000</v>
      </c>
      <c r="E1318" s="9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8299</v>
      </c>
      <c r="O1318" s="7">
        <f t="shared" si="120"/>
        <v>100.1</v>
      </c>
      <c r="P1318" s="5">
        <f t="shared" si="121"/>
        <v>143</v>
      </c>
      <c r="Q1318" t="str">
        <f t="shared" si="122"/>
        <v>music</v>
      </c>
      <c r="R1318" t="str">
        <f t="shared" si="123"/>
        <v>classical music</v>
      </c>
      <c r="S1318" s="13">
        <f t="shared" si="124"/>
        <v>42039.951087962967</v>
      </c>
      <c r="T1318" s="13">
        <f t="shared" si="125"/>
        <v>42069.951087962967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 s="9">
        <v>500</v>
      </c>
      <c r="E1319" s="9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8300</v>
      </c>
      <c r="O1319" s="7">
        <f t="shared" si="120"/>
        <v>661.4</v>
      </c>
      <c r="P1319" s="5">
        <f t="shared" si="121"/>
        <v>21.900662251655628</v>
      </c>
      <c r="Q1319" t="str">
        <f t="shared" si="122"/>
        <v>technology</v>
      </c>
      <c r="R1319" t="str">
        <f t="shared" si="123"/>
        <v>space exploration</v>
      </c>
      <c r="S1319" s="13">
        <f t="shared" si="124"/>
        <v>41150.902187499996</v>
      </c>
      <c r="T1319" s="13">
        <f t="shared" si="125"/>
        <v>41165.165972222225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 s="9">
        <v>12000</v>
      </c>
      <c r="E1320" s="9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8300</v>
      </c>
      <c r="O1320" s="7">
        <f t="shared" si="120"/>
        <v>326.0916666666667</v>
      </c>
      <c r="P1320" s="5">
        <f t="shared" si="121"/>
        <v>80.022494887525568</v>
      </c>
      <c r="Q1320" t="str">
        <f t="shared" si="122"/>
        <v>technology</v>
      </c>
      <c r="R1320" t="str">
        <f t="shared" si="123"/>
        <v>space exploration</v>
      </c>
      <c r="S1320" s="13">
        <f t="shared" si="124"/>
        <v>41915.747314814813</v>
      </c>
      <c r="T1320" s="13">
        <f t="shared" si="125"/>
        <v>41955.888888888891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 s="9">
        <v>1750</v>
      </c>
      <c r="E1321" s="9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8300</v>
      </c>
      <c r="O1321" s="7">
        <f t="shared" si="120"/>
        <v>101.48571428571429</v>
      </c>
      <c r="P1321" s="5">
        <f t="shared" si="121"/>
        <v>35.520000000000003</v>
      </c>
      <c r="Q1321" t="str">
        <f t="shared" si="122"/>
        <v>technology</v>
      </c>
      <c r="R1321" t="str">
        <f t="shared" si="123"/>
        <v>space exploration</v>
      </c>
      <c r="S1321" s="13">
        <f t="shared" si="124"/>
        <v>41617.912662037037</v>
      </c>
      <c r="T1321" s="13">
        <f t="shared" si="125"/>
        <v>41631.912662037037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 s="9">
        <v>20000</v>
      </c>
      <c r="E1322" s="9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8300</v>
      </c>
      <c r="O1322" s="7">
        <f t="shared" si="120"/>
        <v>104.21799999999999</v>
      </c>
      <c r="P1322" s="5">
        <f t="shared" si="121"/>
        <v>64.933333333333323</v>
      </c>
      <c r="Q1322" t="str">
        <f t="shared" si="122"/>
        <v>technology</v>
      </c>
      <c r="R1322" t="str">
        <f t="shared" si="123"/>
        <v>space exploration</v>
      </c>
      <c r="S1322" s="13">
        <f t="shared" si="124"/>
        <v>40998.051192129627</v>
      </c>
      <c r="T1322" s="13">
        <f t="shared" si="125"/>
        <v>41028.051192129627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 s="9">
        <v>100000</v>
      </c>
      <c r="E1323" s="9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8300</v>
      </c>
      <c r="O1323" s="7">
        <f t="shared" si="120"/>
        <v>107.42157000000002</v>
      </c>
      <c r="P1323" s="5">
        <f t="shared" si="121"/>
        <v>60.965703745743475</v>
      </c>
      <c r="Q1323" t="str">
        <f t="shared" si="122"/>
        <v>technology</v>
      </c>
      <c r="R1323" t="str">
        <f t="shared" si="123"/>
        <v>space exploration</v>
      </c>
      <c r="S1323" s="13">
        <f t="shared" si="124"/>
        <v>42508.541550925926</v>
      </c>
      <c r="T1323" s="13">
        <f t="shared" si="125"/>
        <v>42538.541550925926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 s="9">
        <v>11000</v>
      </c>
      <c r="E1324" s="9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8300</v>
      </c>
      <c r="O1324" s="7">
        <f t="shared" si="120"/>
        <v>110.05454545454545</v>
      </c>
      <c r="P1324" s="5">
        <f t="shared" si="121"/>
        <v>31.444155844155844</v>
      </c>
      <c r="Q1324" t="str">
        <f t="shared" si="122"/>
        <v>technology</v>
      </c>
      <c r="R1324" t="str">
        <f t="shared" si="123"/>
        <v>space exploration</v>
      </c>
      <c r="S1324" s="13">
        <f t="shared" si="124"/>
        <v>41726.712754629632</v>
      </c>
      <c r="T1324" s="13">
        <f t="shared" si="125"/>
        <v>41758.712754629632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 s="9">
        <v>8000</v>
      </c>
      <c r="E1325" s="9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8300</v>
      </c>
      <c r="O1325" s="7">
        <f t="shared" si="120"/>
        <v>407.7</v>
      </c>
      <c r="P1325" s="5">
        <f t="shared" si="121"/>
        <v>81.949748743718587</v>
      </c>
      <c r="Q1325" t="str">
        <f t="shared" si="122"/>
        <v>technology</v>
      </c>
      <c r="R1325" t="str">
        <f t="shared" si="123"/>
        <v>space exploration</v>
      </c>
      <c r="S1325" s="13">
        <f t="shared" si="124"/>
        <v>42184.874675925923</v>
      </c>
      <c r="T1325" s="13">
        <f t="shared" si="125"/>
        <v>42228.083333333328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 s="9">
        <v>8000</v>
      </c>
      <c r="E1326" s="9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8300</v>
      </c>
      <c r="O1326" s="7">
        <f t="shared" si="120"/>
        <v>223.92500000000001</v>
      </c>
      <c r="P1326" s="5">
        <f t="shared" si="121"/>
        <v>58.92763157894737</v>
      </c>
      <c r="Q1326" t="str">
        <f t="shared" si="122"/>
        <v>technology</v>
      </c>
      <c r="R1326" t="str">
        <f t="shared" si="123"/>
        <v>space exploration</v>
      </c>
      <c r="S1326" s="13">
        <f t="shared" si="124"/>
        <v>42767.801712962959</v>
      </c>
      <c r="T1326" s="13">
        <f t="shared" si="125"/>
        <v>42809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 s="9">
        <v>35000</v>
      </c>
      <c r="E1327" s="9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8300</v>
      </c>
      <c r="O1327" s="7">
        <f t="shared" si="120"/>
        <v>303.80111428571428</v>
      </c>
      <c r="P1327" s="5">
        <f t="shared" si="121"/>
        <v>157.29347633136095</v>
      </c>
      <c r="Q1327" t="str">
        <f t="shared" si="122"/>
        <v>technology</v>
      </c>
      <c r="R1327" t="str">
        <f t="shared" si="123"/>
        <v>space exploration</v>
      </c>
      <c r="S1327" s="13">
        <f t="shared" si="124"/>
        <v>41075.237858796296</v>
      </c>
      <c r="T1327" s="13">
        <f t="shared" si="125"/>
        <v>41105.237858796296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 s="9">
        <v>22765</v>
      </c>
      <c r="E1328" s="9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8300</v>
      </c>
      <c r="O1328" s="7">
        <f t="shared" si="120"/>
        <v>141.3251043268175</v>
      </c>
      <c r="P1328" s="5">
        <f t="shared" si="121"/>
        <v>55.758509532062391</v>
      </c>
      <c r="Q1328" t="str">
        <f t="shared" si="122"/>
        <v>technology</v>
      </c>
      <c r="R1328" t="str">
        <f t="shared" si="123"/>
        <v>space exploration</v>
      </c>
      <c r="S1328" s="13">
        <f t="shared" si="124"/>
        <v>42564.881076388891</v>
      </c>
      <c r="T1328" s="13">
        <f t="shared" si="125"/>
        <v>42604.290972222225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 s="9">
        <v>11000</v>
      </c>
      <c r="E1329" s="9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8300</v>
      </c>
      <c r="O1329" s="7">
        <f t="shared" si="120"/>
        <v>2790.6363636363635</v>
      </c>
      <c r="P1329" s="5">
        <f t="shared" si="121"/>
        <v>83.802893802893806</v>
      </c>
      <c r="Q1329" t="str">
        <f t="shared" si="122"/>
        <v>technology</v>
      </c>
      <c r="R1329" t="str">
        <f t="shared" si="123"/>
        <v>space exploration</v>
      </c>
      <c r="S1329" s="13">
        <f t="shared" si="124"/>
        <v>42704.335810185185</v>
      </c>
      <c r="T1329" s="13">
        <f t="shared" si="125"/>
        <v>42737.957638888889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 s="9">
        <v>10000</v>
      </c>
      <c r="E1330" s="9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8300</v>
      </c>
      <c r="O1330" s="7">
        <f t="shared" si="120"/>
        <v>171.76130000000001</v>
      </c>
      <c r="P1330" s="5">
        <f t="shared" si="121"/>
        <v>58.422210884353746</v>
      </c>
      <c r="Q1330" t="str">
        <f t="shared" si="122"/>
        <v>technology</v>
      </c>
      <c r="R1330" t="str">
        <f t="shared" si="123"/>
        <v>space exploration</v>
      </c>
      <c r="S1330" s="13">
        <f t="shared" si="124"/>
        <v>41982.143171296295</v>
      </c>
      <c r="T1330" s="13">
        <f t="shared" si="125"/>
        <v>42013.143171296295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 s="9">
        <v>7500</v>
      </c>
      <c r="E1331" s="9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8300</v>
      </c>
      <c r="O1331" s="7">
        <f t="shared" si="120"/>
        <v>101.01333333333334</v>
      </c>
      <c r="P1331" s="5">
        <f t="shared" si="121"/>
        <v>270.57142857142856</v>
      </c>
      <c r="Q1331" t="str">
        <f t="shared" si="122"/>
        <v>technology</v>
      </c>
      <c r="R1331" t="str">
        <f t="shared" si="123"/>
        <v>space exploration</v>
      </c>
      <c r="S1331" s="13">
        <f t="shared" si="124"/>
        <v>41143.81821759259</v>
      </c>
      <c r="T1331" s="13">
        <f t="shared" si="125"/>
        <v>41173.81821759259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 s="9">
        <v>10500</v>
      </c>
      <c r="E1332" s="9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8300</v>
      </c>
      <c r="O1332" s="7">
        <f t="shared" si="120"/>
        <v>102</v>
      </c>
      <c r="P1332" s="5">
        <f t="shared" si="121"/>
        <v>107.1</v>
      </c>
      <c r="Q1332" t="str">
        <f t="shared" si="122"/>
        <v>technology</v>
      </c>
      <c r="R1332" t="str">
        <f t="shared" si="123"/>
        <v>space exploration</v>
      </c>
      <c r="S1332" s="13">
        <f t="shared" si="124"/>
        <v>41730.708472222221</v>
      </c>
      <c r="T1332" s="13">
        <f t="shared" si="125"/>
        <v>41759.208333333336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 s="9">
        <v>2001</v>
      </c>
      <c r="E1333" s="9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8300</v>
      </c>
      <c r="O1333" s="7">
        <f t="shared" si="120"/>
        <v>169.76511744127936</v>
      </c>
      <c r="P1333" s="5">
        <f t="shared" si="121"/>
        <v>47.180555555555557</v>
      </c>
      <c r="Q1333" t="str">
        <f t="shared" si="122"/>
        <v>technology</v>
      </c>
      <c r="R1333" t="str">
        <f t="shared" si="123"/>
        <v>space exploration</v>
      </c>
      <c r="S1333" s="13">
        <f t="shared" si="124"/>
        <v>42453.49726851852</v>
      </c>
      <c r="T1333" s="13">
        <f t="shared" si="125"/>
        <v>42490.5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 s="9">
        <v>25000</v>
      </c>
      <c r="E1334" s="9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8300</v>
      </c>
      <c r="O1334" s="7">
        <f t="shared" si="120"/>
        <v>114.53400000000001</v>
      </c>
      <c r="P1334" s="5">
        <f t="shared" si="121"/>
        <v>120.30882352941177</v>
      </c>
      <c r="Q1334" t="str">
        <f t="shared" si="122"/>
        <v>technology</v>
      </c>
      <c r="R1334" t="str">
        <f t="shared" si="123"/>
        <v>space exploration</v>
      </c>
      <c r="S1334" s="13">
        <f t="shared" si="124"/>
        <v>42211.99454861111</v>
      </c>
      <c r="T1334" s="13">
        <f t="shared" si="125"/>
        <v>42241.99454861111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 s="9">
        <v>500</v>
      </c>
      <c r="E1335" s="9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8300</v>
      </c>
      <c r="O1335" s="7">
        <f t="shared" si="120"/>
        <v>877.6</v>
      </c>
      <c r="P1335" s="5">
        <f t="shared" si="121"/>
        <v>27.59748427672956</v>
      </c>
      <c r="Q1335" t="str">
        <f t="shared" si="122"/>
        <v>technology</v>
      </c>
      <c r="R1335" t="str">
        <f t="shared" si="123"/>
        <v>space exploration</v>
      </c>
      <c r="S1335" s="13">
        <f t="shared" si="124"/>
        <v>41902.874432870369</v>
      </c>
      <c r="T1335" s="13">
        <f t="shared" si="125"/>
        <v>41932.874432870369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 s="9">
        <v>15000</v>
      </c>
      <c r="E1336" s="9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8300</v>
      </c>
      <c r="O1336" s="7">
        <f t="shared" si="120"/>
        <v>105.38666666666667</v>
      </c>
      <c r="P1336" s="5">
        <f t="shared" si="121"/>
        <v>205.2987012987013</v>
      </c>
      <c r="Q1336" t="str">
        <f t="shared" si="122"/>
        <v>technology</v>
      </c>
      <c r="R1336" t="str">
        <f t="shared" si="123"/>
        <v>space exploration</v>
      </c>
      <c r="S1336" s="13">
        <f t="shared" si="124"/>
        <v>42279.792372685188</v>
      </c>
      <c r="T1336" s="13">
        <f t="shared" si="125"/>
        <v>42339.834039351852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 s="9">
        <v>1000</v>
      </c>
      <c r="E1337" s="9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8300</v>
      </c>
      <c r="O1337" s="7">
        <f t="shared" si="120"/>
        <v>188.39999999999998</v>
      </c>
      <c r="P1337" s="5">
        <f t="shared" si="121"/>
        <v>35.547169811320757</v>
      </c>
      <c r="Q1337" t="str">
        <f t="shared" si="122"/>
        <v>technology</v>
      </c>
      <c r="R1337" t="str">
        <f t="shared" si="123"/>
        <v>space exploration</v>
      </c>
      <c r="S1337" s="13">
        <f t="shared" si="124"/>
        <v>42273.884305555555</v>
      </c>
      <c r="T1337" s="13">
        <f t="shared" si="125"/>
        <v>42300.458333333328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 s="9">
        <v>65000</v>
      </c>
      <c r="E1338" s="9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8300</v>
      </c>
      <c r="O1338" s="7">
        <f t="shared" si="120"/>
        <v>143.65230769230772</v>
      </c>
      <c r="P1338" s="5">
        <f t="shared" si="121"/>
        <v>74.639488409272587</v>
      </c>
      <c r="Q1338" t="str">
        <f t="shared" si="122"/>
        <v>technology</v>
      </c>
      <c r="R1338" t="str">
        <f t="shared" si="123"/>
        <v>space exploration</v>
      </c>
      <c r="S1338" s="13">
        <f t="shared" si="124"/>
        <v>42251.16715277778</v>
      </c>
      <c r="T1338" s="13">
        <f t="shared" si="125"/>
        <v>42288.041666666672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 s="9">
        <v>15000</v>
      </c>
      <c r="E1339" s="9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8300</v>
      </c>
      <c r="O1339" s="7">
        <f t="shared" si="120"/>
        <v>145.88</v>
      </c>
      <c r="P1339" s="5">
        <f t="shared" si="121"/>
        <v>47.058064516129029</v>
      </c>
      <c r="Q1339" t="str">
        <f t="shared" si="122"/>
        <v>technology</v>
      </c>
      <c r="R1339" t="str">
        <f t="shared" si="123"/>
        <v>space exploration</v>
      </c>
      <c r="S1339" s="13">
        <f t="shared" si="124"/>
        <v>42115.74754629629</v>
      </c>
      <c r="T1339" s="13">
        <f t="shared" si="125"/>
        <v>42145.74754629629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 s="9">
        <v>1500</v>
      </c>
      <c r="E1340" s="9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8300</v>
      </c>
      <c r="O1340" s="7">
        <f t="shared" si="120"/>
        <v>131.184</v>
      </c>
      <c r="P1340" s="5">
        <f t="shared" si="121"/>
        <v>26.591351351351353</v>
      </c>
      <c r="Q1340" t="str">
        <f t="shared" si="122"/>
        <v>technology</v>
      </c>
      <c r="R1340" t="str">
        <f t="shared" si="123"/>
        <v>space exploration</v>
      </c>
      <c r="S1340" s="13">
        <f t="shared" si="124"/>
        <v>42689.74324074074</v>
      </c>
      <c r="T1340" s="13">
        <f t="shared" si="125"/>
        <v>42734.74324074074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 s="9">
        <v>2000</v>
      </c>
      <c r="E1341" s="9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8300</v>
      </c>
      <c r="O1341" s="7">
        <f t="shared" si="120"/>
        <v>113.99999999999999</v>
      </c>
      <c r="P1341" s="5">
        <f t="shared" si="121"/>
        <v>36.774193548387096</v>
      </c>
      <c r="Q1341" t="str">
        <f t="shared" si="122"/>
        <v>technology</v>
      </c>
      <c r="R1341" t="str">
        <f t="shared" si="123"/>
        <v>space exploration</v>
      </c>
      <c r="S1341" s="13">
        <f t="shared" si="124"/>
        <v>42692.256550925929</v>
      </c>
      <c r="T1341" s="13">
        <f t="shared" si="125"/>
        <v>42706.256550925929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 s="9">
        <v>8000</v>
      </c>
      <c r="E1342" s="9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8300</v>
      </c>
      <c r="O1342" s="7">
        <f t="shared" si="120"/>
        <v>1379.4206249999997</v>
      </c>
      <c r="P1342" s="5">
        <f t="shared" si="121"/>
        <v>31.820544982698959</v>
      </c>
      <c r="Q1342" t="str">
        <f t="shared" si="122"/>
        <v>technology</v>
      </c>
      <c r="R1342" t="str">
        <f t="shared" si="123"/>
        <v>space exploration</v>
      </c>
      <c r="S1342" s="13">
        <f t="shared" si="124"/>
        <v>41144.42155092593</v>
      </c>
      <c r="T1342" s="13">
        <f t="shared" si="125"/>
        <v>41165.42155092593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 s="9">
        <v>150</v>
      </c>
      <c r="E1343" s="9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8300</v>
      </c>
      <c r="O1343" s="7">
        <f t="shared" si="120"/>
        <v>956</v>
      </c>
      <c r="P1343" s="5">
        <f t="shared" si="121"/>
        <v>27.576923076923077</v>
      </c>
      <c r="Q1343" t="str">
        <f t="shared" si="122"/>
        <v>technology</v>
      </c>
      <c r="R1343" t="str">
        <f t="shared" si="123"/>
        <v>space exploration</v>
      </c>
      <c r="S1343" s="13">
        <f t="shared" si="124"/>
        <v>42658.810277777782</v>
      </c>
      <c r="T1343" s="13">
        <f t="shared" si="125"/>
        <v>42683.851944444439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 s="9">
        <v>2500</v>
      </c>
      <c r="E1344" s="9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8300</v>
      </c>
      <c r="O1344" s="7">
        <f t="shared" si="120"/>
        <v>112.00000000000001</v>
      </c>
      <c r="P1344" s="5">
        <f t="shared" si="121"/>
        <v>56</v>
      </c>
      <c r="Q1344" t="str">
        <f t="shared" si="122"/>
        <v>technology</v>
      </c>
      <c r="R1344" t="str">
        <f t="shared" si="123"/>
        <v>space exploration</v>
      </c>
      <c r="S1344" s="13">
        <f t="shared" si="124"/>
        <v>42128.628113425926</v>
      </c>
      <c r="T1344" s="13">
        <f t="shared" si="125"/>
        <v>42158.628113425926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 s="9">
        <v>150</v>
      </c>
      <c r="E1345" s="9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8300</v>
      </c>
      <c r="O1345" s="7">
        <f t="shared" si="120"/>
        <v>646.66666666666663</v>
      </c>
      <c r="P1345" s="5">
        <f t="shared" si="121"/>
        <v>21.555555555555557</v>
      </c>
      <c r="Q1345" t="str">
        <f t="shared" si="122"/>
        <v>technology</v>
      </c>
      <c r="R1345" t="str">
        <f t="shared" si="123"/>
        <v>space exploration</v>
      </c>
      <c r="S1345" s="13">
        <f t="shared" si="124"/>
        <v>42304.829409722224</v>
      </c>
      <c r="T1345" s="13">
        <f t="shared" si="125"/>
        <v>42334.871076388896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 s="9">
        <v>839</v>
      </c>
      <c r="E1346" s="9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8300</v>
      </c>
      <c r="O1346" s="7">
        <f t="shared" ref="O1346:O1409" si="126">(E1346/D1346)*100</f>
        <v>110.36948748510132</v>
      </c>
      <c r="P1346" s="5">
        <f t="shared" ref="P1346:P1409" si="127">IFERROR(E1346/L1346,0)</f>
        <v>44.095238095238095</v>
      </c>
      <c r="Q1346" t="str">
        <f t="shared" ref="Q1346:Q1409" si="128">LEFT(N1346,FIND("/",N1346)-1)</f>
        <v>technology</v>
      </c>
      <c r="R1346" t="str">
        <f t="shared" ref="R1346:R1409" si="129">RIGHT(N1346,LEN(N1346)-FIND("/",N1346))</f>
        <v>space exploration</v>
      </c>
      <c r="S1346" s="13">
        <f t="shared" ref="S1346:S1409" si="130">(((J1346/60)/60)/24)+DATE(1970,1,1)</f>
        <v>41953.966053240743</v>
      </c>
      <c r="T1346" s="13">
        <f t="shared" ref="T1346:T1409" si="131">(((I1346/60)/60)/24)+DATE(1970,1,1)</f>
        <v>41973.966053240743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 s="9">
        <v>5000</v>
      </c>
      <c r="E1347" s="9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8300</v>
      </c>
      <c r="O1347" s="7">
        <f t="shared" si="126"/>
        <v>127.74000000000001</v>
      </c>
      <c r="P1347" s="5">
        <f t="shared" si="127"/>
        <v>63.87</v>
      </c>
      <c r="Q1347" t="str">
        <f t="shared" si="128"/>
        <v>technology</v>
      </c>
      <c r="R1347" t="str">
        <f t="shared" si="129"/>
        <v>space exploration</v>
      </c>
      <c r="S1347" s="13">
        <f t="shared" si="130"/>
        <v>42108.538449074069</v>
      </c>
      <c r="T1347" s="13">
        <f t="shared" si="131"/>
        <v>42138.538449074069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 s="9">
        <v>2000</v>
      </c>
      <c r="E1348" s="9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8300</v>
      </c>
      <c r="O1348" s="7">
        <f t="shared" si="126"/>
        <v>157.9</v>
      </c>
      <c r="P1348" s="5">
        <f t="shared" si="127"/>
        <v>38.987654320987652</v>
      </c>
      <c r="Q1348" t="str">
        <f t="shared" si="128"/>
        <v>technology</v>
      </c>
      <c r="R1348" t="str">
        <f t="shared" si="129"/>
        <v>space exploration</v>
      </c>
      <c r="S1348" s="13">
        <f t="shared" si="130"/>
        <v>42524.105462962965</v>
      </c>
      <c r="T1348" s="13">
        <f t="shared" si="131"/>
        <v>42551.416666666672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 s="9">
        <v>20000</v>
      </c>
      <c r="E1349" s="9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8300</v>
      </c>
      <c r="O1349" s="7">
        <f t="shared" si="126"/>
        <v>114.66525000000001</v>
      </c>
      <c r="P1349" s="5">
        <f t="shared" si="127"/>
        <v>80.185489510489504</v>
      </c>
      <c r="Q1349" t="str">
        <f t="shared" si="128"/>
        <v>technology</v>
      </c>
      <c r="R1349" t="str">
        <f t="shared" si="129"/>
        <v>space exploration</v>
      </c>
      <c r="S1349" s="13">
        <f t="shared" si="130"/>
        <v>42218.169293981482</v>
      </c>
      <c r="T1349" s="13">
        <f t="shared" si="131"/>
        <v>42246.169293981482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 s="9">
        <v>1070</v>
      </c>
      <c r="E1350" s="9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8300</v>
      </c>
      <c r="O1350" s="7">
        <f t="shared" si="126"/>
        <v>137.00934579439252</v>
      </c>
      <c r="P1350" s="5">
        <f t="shared" si="127"/>
        <v>34.904761904761905</v>
      </c>
      <c r="Q1350" t="str">
        <f t="shared" si="128"/>
        <v>technology</v>
      </c>
      <c r="R1350" t="str">
        <f t="shared" si="129"/>
        <v>space exploration</v>
      </c>
      <c r="S1350" s="13">
        <f t="shared" si="130"/>
        <v>42494.061793981484</v>
      </c>
      <c r="T1350" s="13">
        <f t="shared" si="131"/>
        <v>42519.061793981484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 s="9">
        <v>5000</v>
      </c>
      <c r="E1351" s="9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8300</v>
      </c>
      <c r="O1351" s="7">
        <f t="shared" si="126"/>
        <v>354.62</v>
      </c>
      <c r="P1351" s="5">
        <f t="shared" si="127"/>
        <v>89.100502512562812</v>
      </c>
      <c r="Q1351" t="str">
        <f t="shared" si="128"/>
        <v>technology</v>
      </c>
      <c r="R1351" t="str">
        <f t="shared" si="129"/>
        <v>space exploration</v>
      </c>
      <c r="S1351" s="13">
        <f t="shared" si="130"/>
        <v>41667.823287037041</v>
      </c>
      <c r="T1351" s="13">
        <f t="shared" si="131"/>
        <v>41697.958333333336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 s="9">
        <v>930</v>
      </c>
      <c r="E1352" s="9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8300</v>
      </c>
      <c r="O1352" s="7">
        <f t="shared" si="126"/>
        <v>106.02150537634409</v>
      </c>
      <c r="P1352" s="5">
        <f t="shared" si="127"/>
        <v>39.44</v>
      </c>
      <c r="Q1352" t="str">
        <f t="shared" si="128"/>
        <v>technology</v>
      </c>
      <c r="R1352" t="str">
        <f t="shared" si="129"/>
        <v>space exploration</v>
      </c>
      <c r="S1352" s="13">
        <f t="shared" si="130"/>
        <v>42612.656493055561</v>
      </c>
      <c r="T1352" s="13">
        <f t="shared" si="131"/>
        <v>42642.656493055561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 s="9">
        <v>11500</v>
      </c>
      <c r="E1353" s="9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8300</v>
      </c>
      <c r="O1353" s="7">
        <f t="shared" si="126"/>
        <v>100</v>
      </c>
      <c r="P1353" s="5">
        <f t="shared" si="127"/>
        <v>136.9047619047619</v>
      </c>
      <c r="Q1353" t="str">
        <f t="shared" si="128"/>
        <v>technology</v>
      </c>
      <c r="R1353" t="str">
        <f t="shared" si="129"/>
        <v>space exploration</v>
      </c>
      <c r="S1353" s="13">
        <f t="shared" si="130"/>
        <v>42037.950937500005</v>
      </c>
      <c r="T1353" s="13">
        <f t="shared" si="131"/>
        <v>42072.909270833334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 s="9">
        <v>1000</v>
      </c>
      <c r="E1354" s="9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8300</v>
      </c>
      <c r="O1354" s="7">
        <f t="shared" si="126"/>
        <v>187.3</v>
      </c>
      <c r="P1354" s="5">
        <f t="shared" si="127"/>
        <v>37.46</v>
      </c>
      <c r="Q1354" t="str">
        <f t="shared" si="128"/>
        <v>technology</v>
      </c>
      <c r="R1354" t="str">
        <f t="shared" si="129"/>
        <v>space exploration</v>
      </c>
      <c r="S1354" s="13">
        <f t="shared" si="130"/>
        <v>42636.614745370374</v>
      </c>
      <c r="T1354" s="13">
        <f t="shared" si="131"/>
        <v>42659.041666666672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 s="9">
        <v>500</v>
      </c>
      <c r="E1355" s="9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8300</v>
      </c>
      <c r="O1355" s="7">
        <f t="shared" si="126"/>
        <v>166.2</v>
      </c>
      <c r="P1355" s="5">
        <f t="shared" si="127"/>
        <v>31.96153846153846</v>
      </c>
      <c r="Q1355" t="str">
        <f t="shared" si="128"/>
        <v>technology</v>
      </c>
      <c r="R1355" t="str">
        <f t="shared" si="129"/>
        <v>space exploration</v>
      </c>
      <c r="S1355" s="13">
        <f t="shared" si="130"/>
        <v>42639.549479166672</v>
      </c>
      <c r="T1355" s="13">
        <f t="shared" si="131"/>
        <v>42655.549479166672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 s="9">
        <v>347</v>
      </c>
      <c r="E1356" s="9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8300</v>
      </c>
      <c r="O1356" s="7">
        <f t="shared" si="126"/>
        <v>101.72910662824208</v>
      </c>
      <c r="P1356" s="5">
        <f t="shared" si="127"/>
        <v>25.214285714285715</v>
      </c>
      <c r="Q1356" t="str">
        <f t="shared" si="128"/>
        <v>technology</v>
      </c>
      <c r="R1356" t="str">
        <f t="shared" si="129"/>
        <v>space exploration</v>
      </c>
      <c r="S1356" s="13">
        <f t="shared" si="130"/>
        <v>41989.913136574076</v>
      </c>
      <c r="T1356" s="13">
        <f t="shared" si="131"/>
        <v>42019.913136574076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 s="9">
        <v>300</v>
      </c>
      <c r="E1357" s="9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8300</v>
      </c>
      <c r="O1357" s="7">
        <f t="shared" si="126"/>
        <v>164</v>
      </c>
      <c r="P1357" s="5">
        <f t="shared" si="127"/>
        <v>10.040816326530612</v>
      </c>
      <c r="Q1357" t="str">
        <f t="shared" si="128"/>
        <v>technology</v>
      </c>
      <c r="R1357" t="str">
        <f t="shared" si="129"/>
        <v>space exploration</v>
      </c>
      <c r="S1357" s="13">
        <f t="shared" si="130"/>
        <v>42024.86513888889</v>
      </c>
      <c r="T1357" s="13">
        <f t="shared" si="131"/>
        <v>42054.86513888889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 s="9">
        <v>3000</v>
      </c>
      <c r="E1358" s="9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8300</v>
      </c>
      <c r="O1358" s="7">
        <f t="shared" si="126"/>
        <v>105.66666666666666</v>
      </c>
      <c r="P1358" s="5">
        <f t="shared" si="127"/>
        <v>45.94202898550725</v>
      </c>
      <c r="Q1358" t="str">
        <f t="shared" si="128"/>
        <v>technology</v>
      </c>
      <c r="R1358" t="str">
        <f t="shared" si="129"/>
        <v>space exploration</v>
      </c>
      <c r="S1358" s="13">
        <f t="shared" si="130"/>
        <v>42103.160578703704</v>
      </c>
      <c r="T1358" s="13">
        <f t="shared" si="131"/>
        <v>42163.160578703704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 s="9">
        <v>5000</v>
      </c>
      <c r="E1359" s="9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8301</v>
      </c>
      <c r="O1359" s="7">
        <f t="shared" si="126"/>
        <v>102.89999999999999</v>
      </c>
      <c r="P1359" s="5">
        <f t="shared" si="127"/>
        <v>85.75</v>
      </c>
      <c r="Q1359" t="str">
        <f t="shared" si="128"/>
        <v>technology</v>
      </c>
      <c r="R1359" t="str">
        <f t="shared" si="129"/>
        <v>makerspaces</v>
      </c>
      <c r="S1359" s="13">
        <f t="shared" si="130"/>
        <v>41542.958449074074</v>
      </c>
      <c r="T1359" s="13">
        <f t="shared" si="131"/>
        <v>41572.958449074074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 s="9">
        <v>20000</v>
      </c>
      <c r="E1360" s="9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8301</v>
      </c>
      <c r="O1360" s="7">
        <f t="shared" si="126"/>
        <v>106.80000000000001</v>
      </c>
      <c r="P1360" s="5">
        <f t="shared" si="127"/>
        <v>267</v>
      </c>
      <c r="Q1360" t="str">
        <f t="shared" si="128"/>
        <v>technology</v>
      </c>
      <c r="R1360" t="str">
        <f t="shared" si="129"/>
        <v>makerspaces</v>
      </c>
      <c r="S1360" s="13">
        <f t="shared" si="130"/>
        <v>42207.746678240743</v>
      </c>
      <c r="T1360" s="13">
        <f t="shared" si="131"/>
        <v>42237.746678240743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 s="9">
        <v>20000</v>
      </c>
      <c r="E1361" s="9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8301</v>
      </c>
      <c r="O1361" s="7">
        <f t="shared" si="126"/>
        <v>104.59625</v>
      </c>
      <c r="P1361" s="5">
        <f t="shared" si="127"/>
        <v>373.55803571428572</v>
      </c>
      <c r="Q1361" t="str">
        <f t="shared" si="128"/>
        <v>technology</v>
      </c>
      <c r="R1361" t="str">
        <f t="shared" si="129"/>
        <v>makerspaces</v>
      </c>
      <c r="S1361" s="13">
        <f t="shared" si="130"/>
        <v>42222.622766203705</v>
      </c>
      <c r="T1361" s="13">
        <f t="shared" si="131"/>
        <v>42251.625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 s="9">
        <v>17500</v>
      </c>
      <c r="E1362" s="9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8301</v>
      </c>
      <c r="O1362" s="7">
        <f t="shared" si="126"/>
        <v>103.42857142857143</v>
      </c>
      <c r="P1362" s="5">
        <f t="shared" si="127"/>
        <v>174.03846153846155</v>
      </c>
      <c r="Q1362" t="str">
        <f t="shared" si="128"/>
        <v>technology</v>
      </c>
      <c r="R1362" t="str">
        <f t="shared" si="129"/>
        <v>makerspaces</v>
      </c>
      <c r="S1362" s="13">
        <f t="shared" si="130"/>
        <v>42313.02542824074</v>
      </c>
      <c r="T1362" s="13">
        <f t="shared" si="131"/>
        <v>42347.290972222225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 s="9">
        <v>3500</v>
      </c>
      <c r="E1363" s="9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8301</v>
      </c>
      <c r="O1363" s="7">
        <f t="shared" si="126"/>
        <v>123.14285714285715</v>
      </c>
      <c r="P1363" s="5">
        <f t="shared" si="127"/>
        <v>93.695652173913047</v>
      </c>
      <c r="Q1363" t="str">
        <f t="shared" si="128"/>
        <v>technology</v>
      </c>
      <c r="R1363" t="str">
        <f t="shared" si="129"/>
        <v>makerspaces</v>
      </c>
      <c r="S1363" s="13">
        <f t="shared" si="130"/>
        <v>42083.895532407405</v>
      </c>
      <c r="T1363" s="13">
        <f t="shared" si="131"/>
        <v>42128.895532407405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 s="9">
        <v>10000</v>
      </c>
      <c r="E1364" s="9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8301</v>
      </c>
      <c r="O1364" s="7">
        <f t="shared" si="126"/>
        <v>159.29509999999999</v>
      </c>
      <c r="P1364" s="5">
        <f t="shared" si="127"/>
        <v>77.327718446601949</v>
      </c>
      <c r="Q1364" t="str">
        <f t="shared" si="128"/>
        <v>technology</v>
      </c>
      <c r="R1364" t="str">
        <f t="shared" si="129"/>
        <v>makerspaces</v>
      </c>
      <c r="S1364" s="13">
        <f t="shared" si="130"/>
        <v>42235.764340277776</v>
      </c>
      <c r="T1364" s="13">
        <f t="shared" si="131"/>
        <v>42272.875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 s="9">
        <v>1500</v>
      </c>
      <c r="E1365" s="9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8301</v>
      </c>
      <c r="O1365" s="7">
        <f t="shared" si="126"/>
        <v>110.66666666666667</v>
      </c>
      <c r="P1365" s="5">
        <f t="shared" si="127"/>
        <v>92.222222222222229</v>
      </c>
      <c r="Q1365" t="str">
        <f t="shared" si="128"/>
        <v>technology</v>
      </c>
      <c r="R1365" t="str">
        <f t="shared" si="129"/>
        <v>makerspaces</v>
      </c>
      <c r="S1365" s="13">
        <f t="shared" si="130"/>
        <v>42380.926111111112</v>
      </c>
      <c r="T1365" s="13">
        <f t="shared" si="131"/>
        <v>42410.926111111112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 s="9">
        <v>1000</v>
      </c>
      <c r="E1366" s="9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8301</v>
      </c>
      <c r="O1366" s="7">
        <f t="shared" si="126"/>
        <v>170.70000000000002</v>
      </c>
      <c r="P1366" s="5">
        <f t="shared" si="127"/>
        <v>60.964285714285715</v>
      </c>
      <c r="Q1366" t="str">
        <f t="shared" si="128"/>
        <v>technology</v>
      </c>
      <c r="R1366" t="str">
        <f t="shared" si="129"/>
        <v>makerspaces</v>
      </c>
      <c r="S1366" s="13">
        <f t="shared" si="130"/>
        <v>42275.588715277772</v>
      </c>
      <c r="T1366" s="13">
        <f t="shared" si="131"/>
        <v>42317.60555555555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 s="9">
        <v>800</v>
      </c>
      <c r="E1367" s="9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8301</v>
      </c>
      <c r="O1367" s="7">
        <f t="shared" si="126"/>
        <v>125.125</v>
      </c>
      <c r="P1367" s="5">
        <f t="shared" si="127"/>
        <v>91</v>
      </c>
      <c r="Q1367" t="str">
        <f t="shared" si="128"/>
        <v>technology</v>
      </c>
      <c r="R1367" t="str">
        <f t="shared" si="129"/>
        <v>makerspaces</v>
      </c>
      <c r="S1367" s="13">
        <f t="shared" si="130"/>
        <v>42319.035833333335</v>
      </c>
      <c r="T1367" s="13">
        <f t="shared" si="131"/>
        <v>42379.035833333335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 s="9">
        <v>35000</v>
      </c>
      <c r="E1368" s="9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8302</v>
      </c>
      <c r="O1368" s="7">
        <f t="shared" si="126"/>
        <v>112.29714285714284</v>
      </c>
      <c r="P1368" s="5">
        <f t="shared" si="127"/>
        <v>149.44486692015209</v>
      </c>
      <c r="Q1368" t="str">
        <f t="shared" si="128"/>
        <v>theater</v>
      </c>
      <c r="R1368" t="str">
        <f t="shared" si="129"/>
        <v>spaces</v>
      </c>
      <c r="S1368" s="13">
        <f t="shared" si="130"/>
        <v>41899.294942129629</v>
      </c>
      <c r="T1368" s="13">
        <f t="shared" si="131"/>
        <v>41928.290972222225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 s="9">
        <v>8000</v>
      </c>
      <c r="E1369" s="9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8302</v>
      </c>
      <c r="O1369" s="7">
        <f t="shared" si="126"/>
        <v>350.84462500000001</v>
      </c>
      <c r="P1369" s="5">
        <f t="shared" si="127"/>
        <v>71.237487309644663</v>
      </c>
      <c r="Q1369" t="str">
        <f t="shared" si="128"/>
        <v>theater</v>
      </c>
      <c r="R1369" t="str">
        <f t="shared" si="129"/>
        <v>spaces</v>
      </c>
      <c r="S1369" s="13">
        <f t="shared" si="130"/>
        <v>41391.782905092594</v>
      </c>
      <c r="T1369" s="13">
        <f t="shared" si="131"/>
        <v>41421.290972222225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 s="9">
        <v>20000</v>
      </c>
      <c r="E1370" s="9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8302</v>
      </c>
      <c r="O1370" s="7">
        <f t="shared" si="126"/>
        <v>233.21535</v>
      </c>
      <c r="P1370" s="5">
        <f t="shared" si="127"/>
        <v>44.464318398474738</v>
      </c>
      <c r="Q1370" t="str">
        <f t="shared" si="128"/>
        <v>theater</v>
      </c>
      <c r="R1370" t="str">
        <f t="shared" si="129"/>
        <v>spaces</v>
      </c>
      <c r="S1370" s="13">
        <f t="shared" si="130"/>
        <v>42512.698217592595</v>
      </c>
      <c r="T1370" s="13">
        <f t="shared" si="131"/>
        <v>42572.698217592595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 s="9">
        <v>50000</v>
      </c>
      <c r="E1371" s="9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8302</v>
      </c>
      <c r="O1371" s="7">
        <f t="shared" si="126"/>
        <v>101.60599999999999</v>
      </c>
      <c r="P1371" s="5">
        <f t="shared" si="127"/>
        <v>164.94480519480518</v>
      </c>
      <c r="Q1371" t="str">
        <f t="shared" si="128"/>
        <v>theater</v>
      </c>
      <c r="R1371" t="str">
        <f t="shared" si="129"/>
        <v>spaces</v>
      </c>
      <c r="S1371" s="13">
        <f t="shared" si="130"/>
        <v>42612.149780092594</v>
      </c>
      <c r="T1371" s="13">
        <f t="shared" si="131"/>
        <v>42647.165972222225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 s="9">
        <v>60000</v>
      </c>
      <c r="E1372" s="9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8302</v>
      </c>
      <c r="O1372" s="7">
        <f t="shared" si="126"/>
        <v>153.90035000000003</v>
      </c>
      <c r="P1372" s="5">
        <f t="shared" si="127"/>
        <v>84.871516544117654</v>
      </c>
      <c r="Q1372" t="str">
        <f t="shared" si="128"/>
        <v>theater</v>
      </c>
      <c r="R1372" t="str">
        <f t="shared" si="129"/>
        <v>spaces</v>
      </c>
      <c r="S1372" s="13">
        <f t="shared" si="130"/>
        <v>41828.229490740741</v>
      </c>
      <c r="T1372" s="13">
        <f t="shared" si="131"/>
        <v>41860.083333333336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 s="9">
        <v>3910</v>
      </c>
      <c r="E1373" s="9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8302</v>
      </c>
      <c r="O1373" s="7">
        <f t="shared" si="126"/>
        <v>100.7161125319693</v>
      </c>
      <c r="P1373" s="5">
        <f t="shared" si="127"/>
        <v>53.945205479452056</v>
      </c>
      <c r="Q1373" t="str">
        <f t="shared" si="128"/>
        <v>theater</v>
      </c>
      <c r="R1373" t="str">
        <f t="shared" si="129"/>
        <v>spaces</v>
      </c>
      <c r="S1373" s="13">
        <f t="shared" si="130"/>
        <v>41780.745254629634</v>
      </c>
      <c r="T1373" s="13">
        <f t="shared" si="131"/>
        <v>41810.917361111111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 s="9">
        <v>5500</v>
      </c>
      <c r="E1374" s="9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8302</v>
      </c>
      <c r="O1374" s="7">
        <f t="shared" si="126"/>
        <v>131.38181818181818</v>
      </c>
      <c r="P1374" s="5">
        <f t="shared" si="127"/>
        <v>50.531468531468533</v>
      </c>
      <c r="Q1374" t="str">
        <f t="shared" si="128"/>
        <v>theater</v>
      </c>
      <c r="R1374" t="str">
        <f t="shared" si="129"/>
        <v>spaces</v>
      </c>
      <c r="S1374" s="13">
        <f t="shared" si="130"/>
        <v>41432.062037037038</v>
      </c>
      <c r="T1374" s="13">
        <f t="shared" si="131"/>
        <v>41468.75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 s="9">
        <v>150000</v>
      </c>
      <c r="E1375" s="9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8302</v>
      </c>
      <c r="O1375" s="7">
        <f t="shared" si="126"/>
        <v>102.24133333333334</v>
      </c>
      <c r="P1375" s="5">
        <f t="shared" si="127"/>
        <v>108.00140845070422</v>
      </c>
      <c r="Q1375" t="str">
        <f t="shared" si="128"/>
        <v>theater</v>
      </c>
      <c r="R1375" t="str">
        <f t="shared" si="129"/>
        <v>spaces</v>
      </c>
      <c r="S1375" s="13">
        <f t="shared" si="130"/>
        <v>42322.653749999998</v>
      </c>
      <c r="T1375" s="13">
        <f t="shared" si="131"/>
        <v>42362.653749999998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 s="9">
        <v>25000</v>
      </c>
      <c r="E1376" s="9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8302</v>
      </c>
      <c r="O1376" s="7">
        <f t="shared" si="126"/>
        <v>116.35599999999999</v>
      </c>
      <c r="P1376" s="5">
        <f t="shared" si="127"/>
        <v>95.373770491803285</v>
      </c>
      <c r="Q1376" t="str">
        <f t="shared" si="128"/>
        <v>theater</v>
      </c>
      <c r="R1376" t="str">
        <f t="shared" si="129"/>
        <v>spaces</v>
      </c>
      <c r="S1376" s="13">
        <f t="shared" si="130"/>
        <v>42629.655046296291</v>
      </c>
      <c r="T1376" s="13">
        <f t="shared" si="131"/>
        <v>42657.958333333328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 s="9">
        <v>12000</v>
      </c>
      <c r="E1377" s="9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8302</v>
      </c>
      <c r="O1377" s="7">
        <f t="shared" si="126"/>
        <v>264.62241666666665</v>
      </c>
      <c r="P1377" s="5">
        <f t="shared" si="127"/>
        <v>57.631016333938291</v>
      </c>
      <c r="Q1377" t="str">
        <f t="shared" si="128"/>
        <v>theater</v>
      </c>
      <c r="R1377" t="str">
        <f t="shared" si="129"/>
        <v>spaces</v>
      </c>
      <c r="S1377" s="13">
        <f t="shared" si="130"/>
        <v>42387.398472222223</v>
      </c>
      <c r="T1377" s="13">
        <f t="shared" si="131"/>
        <v>42421.398472222223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 s="9">
        <v>10000</v>
      </c>
      <c r="E1378" s="9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8302</v>
      </c>
      <c r="O1378" s="7">
        <f t="shared" si="126"/>
        <v>119.98010000000001</v>
      </c>
      <c r="P1378" s="5">
        <f t="shared" si="127"/>
        <v>64.160481283422456</v>
      </c>
      <c r="Q1378" t="str">
        <f t="shared" si="128"/>
        <v>theater</v>
      </c>
      <c r="R1378" t="str">
        <f t="shared" si="129"/>
        <v>spaces</v>
      </c>
      <c r="S1378" s="13">
        <f t="shared" si="130"/>
        <v>42255.333252314813</v>
      </c>
      <c r="T1378" s="13">
        <f t="shared" si="131"/>
        <v>42285.333252314813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 s="9">
        <v>25000</v>
      </c>
      <c r="E1379" s="9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8302</v>
      </c>
      <c r="O1379" s="7">
        <f t="shared" si="126"/>
        <v>120.10400000000001</v>
      </c>
      <c r="P1379" s="5">
        <f t="shared" si="127"/>
        <v>92.387692307692305</v>
      </c>
      <c r="Q1379" t="str">
        <f t="shared" si="128"/>
        <v>theater</v>
      </c>
      <c r="R1379" t="str">
        <f t="shared" si="129"/>
        <v>spaces</v>
      </c>
      <c r="S1379" s="13">
        <f t="shared" si="130"/>
        <v>41934.914918981485</v>
      </c>
      <c r="T1379" s="13">
        <f t="shared" si="131"/>
        <v>41979.956585648149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 s="9">
        <v>18000</v>
      </c>
      <c r="E1380" s="9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8302</v>
      </c>
      <c r="O1380" s="7">
        <f t="shared" si="126"/>
        <v>103.58333333333334</v>
      </c>
      <c r="P1380" s="5">
        <f t="shared" si="127"/>
        <v>125.97972972972973</v>
      </c>
      <c r="Q1380" t="str">
        <f t="shared" si="128"/>
        <v>theater</v>
      </c>
      <c r="R1380" t="str">
        <f t="shared" si="129"/>
        <v>spaces</v>
      </c>
      <c r="S1380" s="13">
        <f t="shared" si="130"/>
        <v>42465.596585648149</v>
      </c>
      <c r="T1380" s="13">
        <f t="shared" si="131"/>
        <v>42493.958333333328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 s="9">
        <v>6000</v>
      </c>
      <c r="E1381" s="9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8302</v>
      </c>
      <c r="O1381" s="7">
        <f t="shared" si="126"/>
        <v>108.83333333333334</v>
      </c>
      <c r="P1381" s="5">
        <f t="shared" si="127"/>
        <v>94.637681159420296</v>
      </c>
      <c r="Q1381" t="str">
        <f t="shared" si="128"/>
        <v>theater</v>
      </c>
      <c r="R1381" t="str">
        <f t="shared" si="129"/>
        <v>spaces</v>
      </c>
      <c r="S1381" s="13">
        <f t="shared" si="130"/>
        <v>42418.031180555554</v>
      </c>
      <c r="T1381" s="13">
        <f t="shared" si="131"/>
        <v>42477.989513888882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 s="9">
        <v>25000</v>
      </c>
      <c r="E1382" s="9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8302</v>
      </c>
      <c r="O1382" s="7">
        <f t="shared" si="126"/>
        <v>118.12400000000001</v>
      </c>
      <c r="P1382" s="5">
        <f t="shared" si="127"/>
        <v>170.69942196531792</v>
      </c>
      <c r="Q1382" t="str">
        <f t="shared" si="128"/>
        <v>theater</v>
      </c>
      <c r="R1382" t="str">
        <f t="shared" si="129"/>
        <v>spaces</v>
      </c>
      <c r="S1382" s="13">
        <f t="shared" si="130"/>
        <v>42655.465891203698</v>
      </c>
      <c r="T1382" s="13">
        <f t="shared" si="131"/>
        <v>42685.507557870369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 s="9">
        <v>750</v>
      </c>
      <c r="E1383" s="9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8294</v>
      </c>
      <c r="O1383" s="7">
        <f t="shared" si="126"/>
        <v>1462</v>
      </c>
      <c r="P1383" s="5">
        <f t="shared" si="127"/>
        <v>40.762081784386616</v>
      </c>
      <c r="Q1383" t="str">
        <f t="shared" si="128"/>
        <v>technology</v>
      </c>
      <c r="R1383" t="str">
        <f t="shared" si="129"/>
        <v>hardware</v>
      </c>
      <c r="S1383" s="13">
        <f t="shared" si="130"/>
        <v>41493.543958333335</v>
      </c>
      <c r="T1383" s="13">
        <f t="shared" si="131"/>
        <v>41523.791666666664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 s="9">
        <v>5000</v>
      </c>
      <c r="E1384" s="9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8294</v>
      </c>
      <c r="O1384" s="7">
        <f t="shared" si="126"/>
        <v>252.54</v>
      </c>
      <c r="P1384" s="5">
        <f t="shared" si="127"/>
        <v>68.254054054054052</v>
      </c>
      <c r="Q1384" t="str">
        <f t="shared" si="128"/>
        <v>technology</v>
      </c>
      <c r="R1384" t="str">
        <f t="shared" si="129"/>
        <v>hardware</v>
      </c>
      <c r="S1384" s="13">
        <f t="shared" si="130"/>
        <v>42704.857094907406</v>
      </c>
      <c r="T1384" s="13">
        <f t="shared" si="131"/>
        <v>42764.857094907406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 s="9">
        <v>12000</v>
      </c>
      <c r="E1385" s="9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8294</v>
      </c>
      <c r="O1385" s="7">
        <f t="shared" si="126"/>
        <v>140.05000000000001</v>
      </c>
      <c r="P1385" s="5">
        <f t="shared" si="127"/>
        <v>95.48863636363636</v>
      </c>
      <c r="Q1385" t="str">
        <f t="shared" si="128"/>
        <v>technology</v>
      </c>
      <c r="R1385" t="str">
        <f t="shared" si="129"/>
        <v>hardware</v>
      </c>
      <c r="S1385" s="13">
        <f t="shared" si="130"/>
        <v>41944.83898148148</v>
      </c>
      <c r="T1385" s="13">
        <f t="shared" si="131"/>
        <v>42004.880648148144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 s="9">
        <v>2468</v>
      </c>
      <c r="E1386" s="9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8294</v>
      </c>
      <c r="O1386" s="7">
        <f t="shared" si="126"/>
        <v>296.87520259319291</v>
      </c>
      <c r="P1386" s="5">
        <f t="shared" si="127"/>
        <v>7.1902649656526005</v>
      </c>
      <c r="Q1386" t="str">
        <f t="shared" si="128"/>
        <v>technology</v>
      </c>
      <c r="R1386" t="str">
        <f t="shared" si="129"/>
        <v>hardware</v>
      </c>
      <c r="S1386" s="13">
        <f t="shared" si="130"/>
        <v>42199.32707175926</v>
      </c>
      <c r="T1386" s="13">
        <f t="shared" si="131"/>
        <v>42231.32707175926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 s="9">
        <v>40000</v>
      </c>
      <c r="E1387" s="9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8294</v>
      </c>
      <c r="O1387" s="7">
        <f t="shared" si="126"/>
        <v>144.54249999999999</v>
      </c>
      <c r="P1387" s="5">
        <f t="shared" si="127"/>
        <v>511.65486725663715</v>
      </c>
      <c r="Q1387" t="str">
        <f t="shared" si="128"/>
        <v>technology</v>
      </c>
      <c r="R1387" t="str">
        <f t="shared" si="129"/>
        <v>hardware</v>
      </c>
      <c r="S1387" s="13">
        <f t="shared" si="130"/>
        <v>42745.744618055556</v>
      </c>
      <c r="T1387" s="13">
        <f t="shared" si="131"/>
        <v>42795.744618055556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 s="9">
        <v>100000</v>
      </c>
      <c r="E1388" s="9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8294</v>
      </c>
      <c r="O1388" s="7">
        <f t="shared" si="126"/>
        <v>105.745</v>
      </c>
      <c r="P1388" s="5">
        <f t="shared" si="127"/>
        <v>261.74504950495049</v>
      </c>
      <c r="Q1388" t="str">
        <f t="shared" si="128"/>
        <v>technology</v>
      </c>
      <c r="R1388" t="str">
        <f t="shared" si="129"/>
        <v>hardware</v>
      </c>
      <c r="S1388" s="13">
        <f t="shared" si="130"/>
        <v>42452.579988425925</v>
      </c>
      <c r="T1388" s="13">
        <f t="shared" si="131"/>
        <v>42482.579988425925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 s="9">
        <v>10000</v>
      </c>
      <c r="E1389" s="9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8294</v>
      </c>
      <c r="O1389" s="7">
        <f t="shared" si="126"/>
        <v>493.21000000000004</v>
      </c>
      <c r="P1389" s="5">
        <f t="shared" si="127"/>
        <v>69.760961810466767</v>
      </c>
      <c r="Q1389" t="str">
        <f t="shared" si="128"/>
        <v>technology</v>
      </c>
      <c r="R1389" t="str">
        <f t="shared" si="129"/>
        <v>hardware</v>
      </c>
      <c r="S1389" s="13">
        <f t="shared" si="130"/>
        <v>42198.676655092597</v>
      </c>
      <c r="T1389" s="13">
        <f t="shared" si="131"/>
        <v>42223.676655092597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 s="9">
        <v>15000</v>
      </c>
      <c r="E1390" s="9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8294</v>
      </c>
      <c r="O1390" s="7">
        <f t="shared" si="126"/>
        <v>201.82666666666668</v>
      </c>
      <c r="P1390" s="5">
        <f t="shared" si="127"/>
        <v>77.229591836734699</v>
      </c>
      <c r="Q1390" t="str">
        <f t="shared" si="128"/>
        <v>technology</v>
      </c>
      <c r="R1390" t="str">
        <f t="shared" si="129"/>
        <v>hardware</v>
      </c>
      <c r="S1390" s="13">
        <f t="shared" si="130"/>
        <v>42333.59993055556</v>
      </c>
      <c r="T1390" s="13">
        <f t="shared" si="131"/>
        <v>42368.59993055556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 s="9">
        <v>7500</v>
      </c>
      <c r="E1391" s="9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8294</v>
      </c>
      <c r="O1391" s="7">
        <f t="shared" si="126"/>
        <v>104.44</v>
      </c>
      <c r="P1391" s="5">
        <f t="shared" si="127"/>
        <v>340.56521739130437</v>
      </c>
      <c r="Q1391" t="str">
        <f t="shared" si="128"/>
        <v>technology</v>
      </c>
      <c r="R1391" t="str">
        <f t="shared" si="129"/>
        <v>hardware</v>
      </c>
      <c r="S1391" s="13">
        <f t="shared" si="130"/>
        <v>42095.240706018521</v>
      </c>
      <c r="T1391" s="13">
        <f t="shared" si="131"/>
        <v>42125.240706018521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 s="9">
        <v>27000</v>
      </c>
      <c r="E1392" s="9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8294</v>
      </c>
      <c r="O1392" s="7">
        <f t="shared" si="126"/>
        <v>170.29262962962963</v>
      </c>
      <c r="P1392" s="5">
        <f t="shared" si="127"/>
        <v>67.417903225806455</v>
      </c>
      <c r="Q1392" t="str">
        <f t="shared" si="128"/>
        <v>technology</v>
      </c>
      <c r="R1392" t="str">
        <f t="shared" si="129"/>
        <v>hardware</v>
      </c>
      <c r="S1392" s="13">
        <f t="shared" si="130"/>
        <v>41351.541377314818</v>
      </c>
      <c r="T1392" s="13">
        <f t="shared" si="131"/>
        <v>41386.541377314818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 s="9">
        <v>30000</v>
      </c>
      <c r="E1393" s="9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8294</v>
      </c>
      <c r="O1393" s="7">
        <f t="shared" si="126"/>
        <v>104.30333333333333</v>
      </c>
      <c r="P1393" s="5">
        <f t="shared" si="127"/>
        <v>845.70270270270271</v>
      </c>
      <c r="Q1393" t="str">
        <f t="shared" si="128"/>
        <v>technology</v>
      </c>
      <c r="R1393" t="str">
        <f t="shared" si="129"/>
        <v>hardware</v>
      </c>
      <c r="S1393" s="13">
        <f t="shared" si="130"/>
        <v>41872.525717592594</v>
      </c>
      <c r="T1393" s="13">
        <f t="shared" si="131"/>
        <v>41930.166666666664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 s="9">
        <v>12000</v>
      </c>
      <c r="E1394" s="9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8294</v>
      </c>
      <c r="O1394" s="7">
        <f t="shared" si="126"/>
        <v>118.25000000000001</v>
      </c>
      <c r="P1394" s="5">
        <f t="shared" si="127"/>
        <v>97.191780821917803</v>
      </c>
      <c r="Q1394" t="str">
        <f t="shared" si="128"/>
        <v>technology</v>
      </c>
      <c r="R1394" t="str">
        <f t="shared" si="129"/>
        <v>hardware</v>
      </c>
      <c r="S1394" s="13">
        <f t="shared" si="130"/>
        <v>41389.808194444442</v>
      </c>
      <c r="T1394" s="13">
        <f t="shared" si="131"/>
        <v>41422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 s="9">
        <v>50000</v>
      </c>
      <c r="E1395" s="9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8294</v>
      </c>
      <c r="O1395" s="7">
        <f t="shared" si="126"/>
        <v>107.538</v>
      </c>
      <c r="P1395" s="5">
        <f t="shared" si="127"/>
        <v>451.84033613445376</v>
      </c>
      <c r="Q1395" t="str">
        <f t="shared" si="128"/>
        <v>technology</v>
      </c>
      <c r="R1395" t="str">
        <f t="shared" si="129"/>
        <v>hardware</v>
      </c>
      <c r="S1395" s="13">
        <f t="shared" si="130"/>
        <v>42044.272847222222</v>
      </c>
      <c r="T1395" s="13">
        <f t="shared" si="131"/>
        <v>42104.231180555551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 s="9">
        <v>1</v>
      </c>
      <c r="E1396" s="9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8294</v>
      </c>
      <c r="O1396" s="7">
        <f t="shared" si="126"/>
        <v>2260300</v>
      </c>
      <c r="P1396" s="5">
        <f t="shared" si="127"/>
        <v>138.66871165644173</v>
      </c>
      <c r="Q1396" t="str">
        <f t="shared" si="128"/>
        <v>technology</v>
      </c>
      <c r="R1396" t="str">
        <f t="shared" si="129"/>
        <v>hardware</v>
      </c>
      <c r="S1396" s="13">
        <f t="shared" si="130"/>
        <v>42626.668888888889</v>
      </c>
      <c r="T1396" s="13">
        <f t="shared" si="131"/>
        <v>42656.915972222225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 s="9">
        <v>750</v>
      </c>
      <c r="E1397" s="9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8294</v>
      </c>
      <c r="O1397" s="7">
        <f t="shared" si="126"/>
        <v>978.13466666666682</v>
      </c>
      <c r="P1397" s="5">
        <f t="shared" si="127"/>
        <v>21.640147492625371</v>
      </c>
      <c r="Q1397" t="str">
        <f t="shared" si="128"/>
        <v>technology</v>
      </c>
      <c r="R1397" t="str">
        <f t="shared" si="129"/>
        <v>hardware</v>
      </c>
      <c r="S1397" s="13">
        <f t="shared" si="130"/>
        <v>41316.120949074073</v>
      </c>
      <c r="T1397" s="13">
        <f t="shared" si="131"/>
        <v>41346.833333333336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 s="9">
        <v>8000</v>
      </c>
      <c r="E1398" s="9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8294</v>
      </c>
      <c r="O1398" s="7">
        <f t="shared" si="126"/>
        <v>122.9</v>
      </c>
      <c r="P1398" s="5">
        <f t="shared" si="127"/>
        <v>169.51724137931035</v>
      </c>
      <c r="Q1398" t="str">
        <f t="shared" si="128"/>
        <v>technology</v>
      </c>
      <c r="R1398" t="str">
        <f t="shared" si="129"/>
        <v>hardware</v>
      </c>
      <c r="S1398" s="13">
        <f t="shared" si="130"/>
        <v>41722.666354166664</v>
      </c>
      <c r="T1398" s="13">
        <f t="shared" si="131"/>
        <v>41752.666354166664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 s="9">
        <v>30000</v>
      </c>
      <c r="E1399" s="9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8294</v>
      </c>
      <c r="O1399" s="7">
        <f t="shared" si="126"/>
        <v>246.0608</v>
      </c>
      <c r="P1399" s="5">
        <f t="shared" si="127"/>
        <v>161.88210526315791</v>
      </c>
      <c r="Q1399" t="str">
        <f t="shared" si="128"/>
        <v>technology</v>
      </c>
      <c r="R1399" t="str">
        <f t="shared" si="129"/>
        <v>hardware</v>
      </c>
      <c r="S1399" s="13">
        <f t="shared" si="130"/>
        <v>41611.917673611111</v>
      </c>
      <c r="T1399" s="13">
        <f t="shared" si="131"/>
        <v>41654.791666666664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 s="9">
        <v>5000</v>
      </c>
      <c r="E1400" s="9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8294</v>
      </c>
      <c r="O1400" s="7">
        <f t="shared" si="126"/>
        <v>147.94</v>
      </c>
      <c r="P1400" s="5">
        <f t="shared" si="127"/>
        <v>493.13333333333333</v>
      </c>
      <c r="Q1400" t="str">
        <f t="shared" si="128"/>
        <v>technology</v>
      </c>
      <c r="R1400" t="str">
        <f t="shared" si="129"/>
        <v>hardware</v>
      </c>
      <c r="S1400" s="13">
        <f t="shared" si="130"/>
        <v>42620.143564814818</v>
      </c>
      <c r="T1400" s="13">
        <f t="shared" si="131"/>
        <v>42680.143564814818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 s="9">
        <v>1100</v>
      </c>
      <c r="E1401" s="9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8294</v>
      </c>
      <c r="O1401" s="7">
        <f t="shared" si="126"/>
        <v>384.09090909090907</v>
      </c>
      <c r="P1401" s="5">
        <f t="shared" si="127"/>
        <v>22.120418848167539</v>
      </c>
      <c r="Q1401" t="str">
        <f t="shared" si="128"/>
        <v>technology</v>
      </c>
      <c r="R1401" t="str">
        <f t="shared" si="129"/>
        <v>hardware</v>
      </c>
      <c r="S1401" s="13">
        <f t="shared" si="130"/>
        <v>41719.887928240743</v>
      </c>
      <c r="T1401" s="13">
        <f t="shared" si="131"/>
        <v>41764.887928240743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 s="9">
        <v>300</v>
      </c>
      <c r="E1402" s="9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8294</v>
      </c>
      <c r="O1402" s="7">
        <f t="shared" si="126"/>
        <v>103.33333333333334</v>
      </c>
      <c r="P1402" s="5">
        <f t="shared" si="127"/>
        <v>18.235294117647058</v>
      </c>
      <c r="Q1402" t="str">
        <f t="shared" si="128"/>
        <v>technology</v>
      </c>
      <c r="R1402" t="str">
        <f t="shared" si="129"/>
        <v>hardware</v>
      </c>
      <c r="S1402" s="13">
        <f t="shared" si="130"/>
        <v>42045.031851851847</v>
      </c>
      <c r="T1402" s="13">
        <f t="shared" si="131"/>
        <v>42074.99018518519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 s="9">
        <v>1250</v>
      </c>
      <c r="E1403" s="9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8270</v>
      </c>
      <c r="O1403" s="7">
        <f t="shared" si="126"/>
        <v>105.28</v>
      </c>
      <c r="P1403" s="5">
        <f t="shared" si="127"/>
        <v>47</v>
      </c>
      <c r="Q1403" t="str">
        <f t="shared" si="128"/>
        <v>theater</v>
      </c>
      <c r="R1403" t="str">
        <f t="shared" si="129"/>
        <v>plays</v>
      </c>
      <c r="S1403" s="13">
        <f t="shared" si="130"/>
        <v>42018.94159722222</v>
      </c>
      <c r="T1403" s="13">
        <f t="shared" si="131"/>
        <v>42047.291666666672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 s="9">
        <v>1000</v>
      </c>
      <c r="E1404" s="9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8270</v>
      </c>
      <c r="O1404" s="7">
        <f t="shared" si="126"/>
        <v>120</v>
      </c>
      <c r="P1404" s="5">
        <f t="shared" si="127"/>
        <v>66.666666666666671</v>
      </c>
      <c r="Q1404" t="str">
        <f t="shared" si="128"/>
        <v>theater</v>
      </c>
      <c r="R1404" t="str">
        <f t="shared" si="129"/>
        <v>plays</v>
      </c>
      <c r="S1404" s="13">
        <f t="shared" si="130"/>
        <v>42026.924976851849</v>
      </c>
      <c r="T1404" s="13">
        <f t="shared" si="131"/>
        <v>42052.207638888889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 s="9">
        <v>1000</v>
      </c>
      <c r="E1405" s="9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8270</v>
      </c>
      <c r="O1405" s="7">
        <f t="shared" si="126"/>
        <v>114.5</v>
      </c>
      <c r="P1405" s="5">
        <f t="shared" si="127"/>
        <v>18.770491803278688</v>
      </c>
      <c r="Q1405" t="str">
        <f t="shared" si="128"/>
        <v>theater</v>
      </c>
      <c r="R1405" t="str">
        <f t="shared" si="129"/>
        <v>plays</v>
      </c>
      <c r="S1405" s="13">
        <f t="shared" si="130"/>
        <v>42103.535254629634</v>
      </c>
      <c r="T1405" s="13">
        <f t="shared" si="131"/>
        <v>42117.535254629634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 s="9">
        <v>6000</v>
      </c>
      <c r="E1406" s="9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8270</v>
      </c>
      <c r="O1406" s="7">
        <f t="shared" si="126"/>
        <v>119</v>
      </c>
      <c r="P1406" s="5">
        <f t="shared" si="127"/>
        <v>66.111111111111114</v>
      </c>
      <c r="Q1406" t="str">
        <f t="shared" si="128"/>
        <v>theater</v>
      </c>
      <c r="R1406" t="str">
        <f t="shared" si="129"/>
        <v>plays</v>
      </c>
      <c r="S1406" s="13">
        <f t="shared" si="130"/>
        <v>41920.787534722222</v>
      </c>
      <c r="T1406" s="13">
        <f t="shared" si="131"/>
        <v>41941.787534722222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 s="9">
        <v>5000</v>
      </c>
      <c r="E1407" s="9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8270</v>
      </c>
      <c r="O1407" s="7">
        <f t="shared" si="126"/>
        <v>104.67999999999999</v>
      </c>
      <c r="P1407" s="5">
        <f t="shared" si="127"/>
        <v>36.859154929577464</v>
      </c>
      <c r="Q1407" t="str">
        <f t="shared" si="128"/>
        <v>theater</v>
      </c>
      <c r="R1407" t="str">
        <f t="shared" si="129"/>
        <v>plays</v>
      </c>
      <c r="S1407" s="13">
        <f t="shared" si="130"/>
        <v>42558.189432870371</v>
      </c>
      <c r="T1407" s="13">
        <f t="shared" si="131"/>
        <v>42587.875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 s="9">
        <v>2500</v>
      </c>
      <c r="E1408" s="9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8270</v>
      </c>
      <c r="O1408" s="7">
        <f t="shared" si="126"/>
        <v>117.83999999999999</v>
      </c>
      <c r="P1408" s="5">
        <f t="shared" si="127"/>
        <v>39.810810810810814</v>
      </c>
      <c r="Q1408" t="str">
        <f t="shared" si="128"/>
        <v>theater</v>
      </c>
      <c r="R1408" t="str">
        <f t="shared" si="129"/>
        <v>plays</v>
      </c>
      <c r="S1408" s="13">
        <f t="shared" si="130"/>
        <v>41815.569212962961</v>
      </c>
      <c r="T1408" s="13">
        <f t="shared" si="131"/>
        <v>41829.569212962961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 s="9">
        <v>1000</v>
      </c>
      <c r="E1409" s="9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8270</v>
      </c>
      <c r="O1409" s="7">
        <f t="shared" si="126"/>
        <v>119.7</v>
      </c>
      <c r="P1409" s="5">
        <f t="shared" si="127"/>
        <v>31.5</v>
      </c>
      <c r="Q1409" t="str">
        <f t="shared" si="128"/>
        <v>theater</v>
      </c>
      <c r="R1409" t="str">
        <f t="shared" si="129"/>
        <v>plays</v>
      </c>
      <c r="S1409" s="13">
        <f t="shared" si="130"/>
        <v>41808.198518518519</v>
      </c>
      <c r="T1409" s="13">
        <f t="shared" si="131"/>
        <v>41838.198518518519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 s="9">
        <v>2000</v>
      </c>
      <c r="E1410" s="9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8270</v>
      </c>
      <c r="O1410" s="7">
        <f t="shared" ref="O1410:O1473" si="132">(E1410/D1410)*100</f>
        <v>102.49999999999999</v>
      </c>
      <c r="P1410" s="5">
        <f t="shared" ref="P1410:P1473" si="133">IFERROR(E1410/L1410,0)</f>
        <v>102.5</v>
      </c>
      <c r="Q1410" t="str">
        <f t="shared" ref="Q1410:Q1473" si="134">LEFT(N1410,FIND("/",N1410)-1)</f>
        <v>theater</v>
      </c>
      <c r="R1410" t="str">
        <f t="shared" ref="R1410:R1473" si="135">RIGHT(N1410,LEN(N1410)-FIND("/",N1410))</f>
        <v>plays</v>
      </c>
      <c r="S1410" s="13">
        <f t="shared" ref="S1410:S1473" si="136">(((J1410/60)/60)/24)+DATE(1970,1,1)</f>
        <v>42550.701886574068</v>
      </c>
      <c r="T1410" s="13">
        <f t="shared" ref="T1410:T1473" si="137">(((I1410/60)/60)/24)+DATE(1970,1,1)</f>
        <v>42580.701886574068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 s="9">
        <v>3000</v>
      </c>
      <c r="E1411" s="9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8270</v>
      </c>
      <c r="O1411" s="7">
        <f t="shared" si="132"/>
        <v>101.16666666666667</v>
      </c>
      <c r="P1411" s="5">
        <f t="shared" si="133"/>
        <v>126.45833333333333</v>
      </c>
      <c r="Q1411" t="str">
        <f t="shared" si="134"/>
        <v>theater</v>
      </c>
      <c r="R1411" t="str">
        <f t="shared" si="135"/>
        <v>plays</v>
      </c>
      <c r="S1411" s="13">
        <f t="shared" si="136"/>
        <v>42056.013124999998</v>
      </c>
      <c r="T1411" s="13">
        <f t="shared" si="137"/>
        <v>42075.166666666672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 s="9">
        <v>3000</v>
      </c>
      <c r="E1412" s="9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8270</v>
      </c>
      <c r="O1412" s="7">
        <f t="shared" si="132"/>
        <v>105.33333333333333</v>
      </c>
      <c r="P1412" s="5">
        <f t="shared" si="133"/>
        <v>47.878787878787875</v>
      </c>
      <c r="Q1412" t="str">
        <f t="shared" si="134"/>
        <v>theater</v>
      </c>
      <c r="R1412" t="str">
        <f t="shared" si="135"/>
        <v>plays</v>
      </c>
      <c r="S1412" s="13">
        <f t="shared" si="136"/>
        <v>42016.938692129625</v>
      </c>
      <c r="T1412" s="13">
        <f t="shared" si="137"/>
        <v>42046.938692129625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 s="9">
        <v>2000</v>
      </c>
      <c r="E1413" s="9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8270</v>
      </c>
      <c r="O1413" s="7">
        <f t="shared" si="132"/>
        <v>102.49999999999999</v>
      </c>
      <c r="P1413" s="5">
        <f t="shared" si="133"/>
        <v>73.214285714285708</v>
      </c>
      <c r="Q1413" t="str">
        <f t="shared" si="134"/>
        <v>theater</v>
      </c>
      <c r="R1413" t="str">
        <f t="shared" si="135"/>
        <v>plays</v>
      </c>
      <c r="S1413" s="13">
        <f t="shared" si="136"/>
        <v>42591.899988425925</v>
      </c>
      <c r="T1413" s="13">
        <f t="shared" si="137"/>
        <v>42622.166666666672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 s="9">
        <v>2000</v>
      </c>
      <c r="E1414" s="9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8270</v>
      </c>
      <c r="O1414" s="7">
        <f t="shared" si="132"/>
        <v>107.60000000000001</v>
      </c>
      <c r="P1414" s="5">
        <f t="shared" si="133"/>
        <v>89.666666666666671</v>
      </c>
      <c r="Q1414" t="str">
        <f t="shared" si="134"/>
        <v>theater</v>
      </c>
      <c r="R1414" t="str">
        <f t="shared" si="135"/>
        <v>plays</v>
      </c>
      <c r="S1414" s="13">
        <f t="shared" si="136"/>
        <v>42183.231006944443</v>
      </c>
      <c r="T1414" s="13">
        <f t="shared" si="137"/>
        <v>42228.231006944443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 s="9">
        <v>10000</v>
      </c>
      <c r="E1415" s="9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8270</v>
      </c>
      <c r="O1415" s="7">
        <f t="shared" si="132"/>
        <v>110.5675</v>
      </c>
      <c r="P1415" s="5">
        <f t="shared" si="133"/>
        <v>151.4623287671233</v>
      </c>
      <c r="Q1415" t="str">
        <f t="shared" si="134"/>
        <v>theater</v>
      </c>
      <c r="R1415" t="str">
        <f t="shared" si="135"/>
        <v>plays</v>
      </c>
      <c r="S1415" s="13">
        <f t="shared" si="136"/>
        <v>42176.419039351851</v>
      </c>
      <c r="T1415" s="13">
        <f t="shared" si="137"/>
        <v>42206.419039351851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 s="9">
        <v>50</v>
      </c>
      <c r="E1416" s="9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8270</v>
      </c>
      <c r="O1416" s="7">
        <f t="shared" si="132"/>
        <v>150</v>
      </c>
      <c r="P1416" s="5">
        <f t="shared" si="133"/>
        <v>25</v>
      </c>
      <c r="Q1416" t="str">
        <f t="shared" si="134"/>
        <v>theater</v>
      </c>
      <c r="R1416" t="str">
        <f t="shared" si="135"/>
        <v>plays</v>
      </c>
      <c r="S1416" s="13">
        <f t="shared" si="136"/>
        <v>42416.691655092596</v>
      </c>
      <c r="T1416" s="13">
        <f t="shared" si="137"/>
        <v>42432.791666666672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 s="9">
        <v>700</v>
      </c>
      <c r="E1417" s="9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8270</v>
      </c>
      <c r="O1417" s="7">
        <f t="shared" si="132"/>
        <v>104.28571428571429</v>
      </c>
      <c r="P1417" s="5">
        <f t="shared" si="133"/>
        <v>36.5</v>
      </c>
      <c r="Q1417" t="str">
        <f t="shared" si="134"/>
        <v>theater</v>
      </c>
      <c r="R1417" t="str">
        <f t="shared" si="135"/>
        <v>plays</v>
      </c>
      <c r="S1417" s="13">
        <f t="shared" si="136"/>
        <v>41780.525937500002</v>
      </c>
      <c r="T1417" s="13">
        <f t="shared" si="137"/>
        <v>41796.958333333336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 s="9">
        <v>800</v>
      </c>
      <c r="E1418" s="9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8270</v>
      </c>
      <c r="O1418" s="7">
        <f t="shared" si="132"/>
        <v>115.5</v>
      </c>
      <c r="P1418" s="5">
        <f t="shared" si="133"/>
        <v>44</v>
      </c>
      <c r="Q1418" t="str">
        <f t="shared" si="134"/>
        <v>theater</v>
      </c>
      <c r="R1418" t="str">
        <f t="shared" si="135"/>
        <v>plays</v>
      </c>
      <c r="S1418" s="13">
        <f t="shared" si="136"/>
        <v>41795.528101851851</v>
      </c>
      <c r="T1418" s="13">
        <f t="shared" si="137"/>
        <v>41825.528101851851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 s="9">
        <v>8000</v>
      </c>
      <c r="E1419" s="9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8270</v>
      </c>
      <c r="O1419" s="7">
        <f t="shared" si="132"/>
        <v>102.64512500000001</v>
      </c>
      <c r="P1419" s="5">
        <f t="shared" si="133"/>
        <v>87.357553191489373</v>
      </c>
      <c r="Q1419" t="str">
        <f t="shared" si="134"/>
        <v>theater</v>
      </c>
      <c r="R1419" t="str">
        <f t="shared" si="135"/>
        <v>plays</v>
      </c>
      <c r="S1419" s="13">
        <f t="shared" si="136"/>
        <v>41798.94027777778</v>
      </c>
      <c r="T1419" s="13">
        <f t="shared" si="137"/>
        <v>41828.94027777778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 s="9">
        <v>5000</v>
      </c>
      <c r="E1420" s="9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8270</v>
      </c>
      <c r="O1420" s="7">
        <f t="shared" si="132"/>
        <v>101.4</v>
      </c>
      <c r="P1420" s="5">
        <f t="shared" si="133"/>
        <v>36.474820143884891</v>
      </c>
      <c r="Q1420" t="str">
        <f t="shared" si="134"/>
        <v>theater</v>
      </c>
      <c r="R1420" t="str">
        <f t="shared" si="135"/>
        <v>plays</v>
      </c>
      <c r="S1420" s="13">
        <f t="shared" si="136"/>
        <v>42201.675011574072</v>
      </c>
      <c r="T1420" s="13">
        <f t="shared" si="137"/>
        <v>42216.666666666672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 s="9">
        <v>5000</v>
      </c>
      <c r="E1421" s="9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8270</v>
      </c>
      <c r="O1421" s="7">
        <f t="shared" si="132"/>
        <v>116.6348</v>
      </c>
      <c r="P1421" s="5">
        <f t="shared" si="133"/>
        <v>44.859538461538463</v>
      </c>
      <c r="Q1421" t="str">
        <f t="shared" si="134"/>
        <v>theater</v>
      </c>
      <c r="R1421" t="str">
        <f t="shared" si="135"/>
        <v>plays</v>
      </c>
      <c r="S1421" s="13">
        <f t="shared" si="136"/>
        <v>42507.264699074076</v>
      </c>
      <c r="T1421" s="13">
        <f t="shared" si="137"/>
        <v>42538.666666666672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 s="9">
        <v>1000</v>
      </c>
      <c r="E1422" s="9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8270</v>
      </c>
      <c r="O1422" s="7">
        <f t="shared" si="132"/>
        <v>133</v>
      </c>
      <c r="P1422" s="5">
        <f t="shared" si="133"/>
        <v>42.903225806451616</v>
      </c>
      <c r="Q1422" t="str">
        <f t="shared" si="134"/>
        <v>theater</v>
      </c>
      <c r="R1422" t="str">
        <f t="shared" si="135"/>
        <v>plays</v>
      </c>
      <c r="S1422" s="13">
        <f t="shared" si="136"/>
        <v>41948.552847222221</v>
      </c>
      <c r="T1422" s="13">
        <f t="shared" si="137"/>
        <v>42008.552847222221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 s="9">
        <v>500</v>
      </c>
      <c r="E1423" s="9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8270</v>
      </c>
      <c r="O1423" s="7">
        <f t="shared" si="132"/>
        <v>133.20000000000002</v>
      </c>
      <c r="P1423" s="5">
        <f t="shared" si="133"/>
        <v>51.230769230769234</v>
      </c>
      <c r="Q1423" t="str">
        <f t="shared" si="134"/>
        <v>theater</v>
      </c>
      <c r="R1423" t="str">
        <f t="shared" si="135"/>
        <v>plays</v>
      </c>
      <c r="S1423" s="13">
        <f t="shared" si="136"/>
        <v>41900.243159722224</v>
      </c>
      <c r="T1423" s="13">
        <f t="shared" si="137"/>
        <v>41922.458333333336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 s="9">
        <v>3000</v>
      </c>
      <c r="E1424" s="9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8270</v>
      </c>
      <c r="O1424" s="7">
        <f t="shared" si="132"/>
        <v>101.83333333333333</v>
      </c>
      <c r="P1424" s="5">
        <f t="shared" si="133"/>
        <v>33.944444444444443</v>
      </c>
      <c r="Q1424" t="str">
        <f t="shared" si="134"/>
        <v>theater</v>
      </c>
      <c r="R1424" t="str">
        <f t="shared" si="135"/>
        <v>plays</v>
      </c>
      <c r="S1424" s="13">
        <f t="shared" si="136"/>
        <v>42192.64707175926</v>
      </c>
      <c r="T1424" s="13">
        <f t="shared" si="137"/>
        <v>42222.64707175926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 s="9">
        <v>10000</v>
      </c>
      <c r="E1425" s="9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8270</v>
      </c>
      <c r="O1425" s="7">
        <f t="shared" si="132"/>
        <v>127.95</v>
      </c>
      <c r="P1425" s="5">
        <f t="shared" si="133"/>
        <v>90.744680851063833</v>
      </c>
      <c r="Q1425" t="str">
        <f t="shared" si="134"/>
        <v>theater</v>
      </c>
      <c r="R1425" t="str">
        <f t="shared" si="135"/>
        <v>plays</v>
      </c>
      <c r="S1425" s="13">
        <f t="shared" si="136"/>
        <v>42158.065694444449</v>
      </c>
      <c r="T1425" s="13">
        <f t="shared" si="137"/>
        <v>42201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 s="9">
        <v>1000</v>
      </c>
      <c r="E1426" s="9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8270</v>
      </c>
      <c r="O1426" s="7">
        <f t="shared" si="132"/>
        <v>114.99999999999999</v>
      </c>
      <c r="P1426" s="5">
        <f t="shared" si="133"/>
        <v>50</v>
      </c>
      <c r="Q1426" t="str">
        <f t="shared" si="134"/>
        <v>theater</v>
      </c>
      <c r="R1426" t="str">
        <f t="shared" si="135"/>
        <v>plays</v>
      </c>
      <c r="S1426" s="13">
        <f t="shared" si="136"/>
        <v>41881.453587962962</v>
      </c>
      <c r="T1426" s="13">
        <f t="shared" si="137"/>
        <v>41911.453587962962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 s="9">
        <v>400</v>
      </c>
      <c r="E1427" s="9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8270</v>
      </c>
      <c r="O1427" s="7">
        <f t="shared" si="132"/>
        <v>110.00000000000001</v>
      </c>
      <c r="P1427" s="5">
        <f t="shared" si="133"/>
        <v>24.444444444444443</v>
      </c>
      <c r="Q1427" t="str">
        <f t="shared" si="134"/>
        <v>theater</v>
      </c>
      <c r="R1427" t="str">
        <f t="shared" si="135"/>
        <v>plays</v>
      </c>
      <c r="S1427" s="13">
        <f t="shared" si="136"/>
        <v>42213.505474537036</v>
      </c>
      <c r="T1427" s="13">
        <f t="shared" si="137"/>
        <v>42238.505474537036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 s="9">
        <v>3000</v>
      </c>
      <c r="E1428" s="9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8270</v>
      </c>
      <c r="O1428" s="7">
        <f t="shared" si="132"/>
        <v>112.1</v>
      </c>
      <c r="P1428" s="5">
        <f t="shared" si="133"/>
        <v>44.25</v>
      </c>
      <c r="Q1428" t="str">
        <f t="shared" si="134"/>
        <v>theater</v>
      </c>
      <c r="R1428" t="str">
        <f t="shared" si="135"/>
        <v>plays</v>
      </c>
      <c r="S1428" s="13">
        <f t="shared" si="136"/>
        <v>42185.267245370371</v>
      </c>
      <c r="T1428" s="13">
        <f t="shared" si="137"/>
        <v>42221.458333333328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 s="9">
        <v>5000</v>
      </c>
      <c r="E1429" s="9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8270</v>
      </c>
      <c r="O1429" s="7">
        <f t="shared" si="132"/>
        <v>126</v>
      </c>
      <c r="P1429" s="5">
        <f t="shared" si="133"/>
        <v>67.741935483870961</v>
      </c>
      <c r="Q1429" t="str">
        <f t="shared" si="134"/>
        <v>theater</v>
      </c>
      <c r="R1429" t="str">
        <f t="shared" si="135"/>
        <v>plays</v>
      </c>
      <c r="S1429" s="13">
        <f t="shared" si="136"/>
        <v>42154.873124999998</v>
      </c>
      <c r="T1429" s="13">
        <f t="shared" si="137"/>
        <v>42184.873124999998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 s="9">
        <v>4500</v>
      </c>
      <c r="E1430" s="9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8270</v>
      </c>
      <c r="O1430" s="7">
        <f t="shared" si="132"/>
        <v>100.24444444444444</v>
      </c>
      <c r="P1430" s="5">
        <f t="shared" si="133"/>
        <v>65.376811594202906</v>
      </c>
      <c r="Q1430" t="str">
        <f t="shared" si="134"/>
        <v>theater</v>
      </c>
      <c r="R1430" t="str">
        <f t="shared" si="135"/>
        <v>plays</v>
      </c>
      <c r="S1430" s="13">
        <f t="shared" si="136"/>
        <v>42208.84646990741</v>
      </c>
      <c r="T1430" s="13">
        <f t="shared" si="137"/>
        <v>42238.84646990741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 s="9">
        <v>2500</v>
      </c>
      <c r="E1431" s="9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8270</v>
      </c>
      <c r="O1431" s="7">
        <f t="shared" si="132"/>
        <v>102.4</v>
      </c>
      <c r="P1431" s="5">
        <f t="shared" si="133"/>
        <v>121.9047619047619</v>
      </c>
      <c r="Q1431" t="str">
        <f t="shared" si="134"/>
        <v>theater</v>
      </c>
      <c r="R1431" t="str">
        <f t="shared" si="135"/>
        <v>plays</v>
      </c>
      <c r="S1431" s="13">
        <f t="shared" si="136"/>
        <v>42451.496817129635</v>
      </c>
      <c r="T1431" s="13">
        <f t="shared" si="137"/>
        <v>42459.610416666663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 s="9">
        <v>2500</v>
      </c>
      <c r="E1432" s="9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8270</v>
      </c>
      <c r="O1432" s="7">
        <f t="shared" si="132"/>
        <v>108.2</v>
      </c>
      <c r="P1432" s="5">
        <f t="shared" si="133"/>
        <v>47.456140350877192</v>
      </c>
      <c r="Q1432" t="str">
        <f t="shared" si="134"/>
        <v>theater</v>
      </c>
      <c r="R1432" t="str">
        <f t="shared" si="135"/>
        <v>plays</v>
      </c>
      <c r="S1432" s="13">
        <f t="shared" si="136"/>
        <v>41759.13962962963</v>
      </c>
      <c r="T1432" s="13">
        <f t="shared" si="137"/>
        <v>41791.165972222225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 s="9">
        <v>10000</v>
      </c>
      <c r="E1433" s="9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8270</v>
      </c>
      <c r="O1433" s="7">
        <f t="shared" si="132"/>
        <v>100.27</v>
      </c>
      <c r="P1433" s="5">
        <f t="shared" si="133"/>
        <v>92.842592592592595</v>
      </c>
      <c r="Q1433" t="str">
        <f t="shared" si="134"/>
        <v>theater</v>
      </c>
      <c r="R1433" t="str">
        <f t="shared" si="135"/>
        <v>plays</v>
      </c>
      <c r="S1433" s="13">
        <f t="shared" si="136"/>
        <v>42028.496562500004</v>
      </c>
      <c r="T1433" s="13">
        <f t="shared" si="137"/>
        <v>42058.496562500004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 s="9">
        <v>5000</v>
      </c>
      <c r="E1434" s="9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8270</v>
      </c>
      <c r="O1434" s="7">
        <f t="shared" si="132"/>
        <v>113.3</v>
      </c>
      <c r="P1434" s="5">
        <f t="shared" si="133"/>
        <v>68.253012048192772</v>
      </c>
      <c r="Q1434" t="str">
        <f t="shared" si="134"/>
        <v>theater</v>
      </c>
      <c r="R1434" t="str">
        <f t="shared" si="135"/>
        <v>plays</v>
      </c>
      <c r="S1434" s="13">
        <f t="shared" si="136"/>
        <v>42054.74418981481</v>
      </c>
      <c r="T1434" s="13">
        <f t="shared" si="137"/>
        <v>42100.166666666672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 s="9">
        <v>2800</v>
      </c>
      <c r="E1435" s="9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8270</v>
      </c>
      <c r="O1435" s="7">
        <f t="shared" si="132"/>
        <v>127.57571428571428</v>
      </c>
      <c r="P1435" s="5">
        <f t="shared" si="133"/>
        <v>37.209583333333335</v>
      </c>
      <c r="Q1435" t="str">
        <f t="shared" si="134"/>
        <v>theater</v>
      </c>
      <c r="R1435" t="str">
        <f t="shared" si="135"/>
        <v>plays</v>
      </c>
      <c r="S1435" s="13">
        <f t="shared" si="136"/>
        <v>42693.742604166662</v>
      </c>
      <c r="T1435" s="13">
        <f t="shared" si="137"/>
        <v>42718.742604166662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 s="9">
        <v>1500</v>
      </c>
      <c r="E1436" s="9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8270</v>
      </c>
      <c r="O1436" s="7">
        <f t="shared" si="132"/>
        <v>107.73333333333332</v>
      </c>
      <c r="P1436" s="5">
        <f t="shared" si="133"/>
        <v>25.25</v>
      </c>
      <c r="Q1436" t="str">
        <f t="shared" si="134"/>
        <v>theater</v>
      </c>
      <c r="R1436" t="str">
        <f t="shared" si="135"/>
        <v>plays</v>
      </c>
      <c r="S1436" s="13">
        <f t="shared" si="136"/>
        <v>42103.399479166663</v>
      </c>
      <c r="T1436" s="13">
        <f t="shared" si="137"/>
        <v>42133.399479166663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 s="9">
        <v>250</v>
      </c>
      <c r="E1437" s="9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8270</v>
      </c>
      <c r="O1437" s="7">
        <f t="shared" si="132"/>
        <v>242</v>
      </c>
      <c r="P1437" s="5">
        <f t="shared" si="133"/>
        <v>43.214285714285715</v>
      </c>
      <c r="Q1437" t="str">
        <f t="shared" si="134"/>
        <v>theater</v>
      </c>
      <c r="R1437" t="str">
        <f t="shared" si="135"/>
        <v>plays</v>
      </c>
      <c r="S1437" s="13">
        <f t="shared" si="136"/>
        <v>42559.776724537034</v>
      </c>
      <c r="T1437" s="13">
        <f t="shared" si="137"/>
        <v>42589.776724537034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 s="9">
        <v>3000</v>
      </c>
      <c r="E1438" s="9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8270</v>
      </c>
      <c r="O1438" s="7">
        <f t="shared" si="132"/>
        <v>141.56666666666666</v>
      </c>
      <c r="P1438" s="5">
        <f t="shared" si="133"/>
        <v>25.130177514792898</v>
      </c>
      <c r="Q1438" t="str">
        <f t="shared" si="134"/>
        <v>theater</v>
      </c>
      <c r="R1438" t="str">
        <f t="shared" si="135"/>
        <v>plays</v>
      </c>
      <c r="S1438" s="13">
        <f t="shared" si="136"/>
        <v>42188.467499999999</v>
      </c>
      <c r="T1438" s="13">
        <f t="shared" si="137"/>
        <v>42218.666666666672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 s="9">
        <v>600</v>
      </c>
      <c r="E1439" s="9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8270</v>
      </c>
      <c r="O1439" s="7">
        <f t="shared" si="132"/>
        <v>130</v>
      </c>
      <c r="P1439" s="5">
        <f t="shared" si="133"/>
        <v>23.636363636363637</v>
      </c>
      <c r="Q1439" t="str">
        <f t="shared" si="134"/>
        <v>theater</v>
      </c>
      <c r="R1439" t="str">
        <f t="shared" si="135"/>
        <v>plays</v>
      </c>
      <c r="S1439" s="13">
        <f t="shared" si="136"/>
        <v>42023.634976851856</v>
      </c>
      <c r="T1439" s="13">
        <f t="shared" si="137"/>
        <v>42063.634976851856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 s="9">
        <v>10000</v>
      </c>
      <c r="E1440" s="9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8270</v>
      </c>
      <c r="O1440" s="7">
        <f t="shared" si="132"/>
        <v>106.03</v>
      </c>
      <c r="P1440" s="5">
        <f t="shared" si="133"/>
        <v>103.95098039215686</v>
      </c>
      <c r="Q1440" t="str">
        <f t="shared" si="134"/>
        <v>theater</v>
      </c>
      <c r="R1440" t="str">
        <f t="shared" si="135"/>
        <v>plays</v>
      </c>
      <c r="S1440" s="13">
        <f t="shared" si="136"/>
        <v>42250.598217592589</v>
      </c>
      <c r="T1440" s="13">
        <f t="shared" si="137"/>
        <v>42270.598217592589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 s="9">
        <v>5000</v>
      </c>
      <c r="E1441" s="9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8270</v>
      </c>
      <c r="O1441" s="7">
        <f t="shared" si="132"/>
        <v>104.80000000000001</v>
      </c>
      <c r="P1441" s="5">
        <f t="shared" si="133"/>
        <v>50.384615384615387</v>
      </c>
      <c r="Q1441" t="str">
        <f t="shared" si="134"/>
        <v>theater</v>
      </c>
      <c r="R1441" t="str">
        <f t="shared" si="135"/>
        <v>plays</v>
      </c>
      <c r="S1441" s="13">
        <f t="shared" si="136"/>
        <v>42139.525567129633</v>
      </c>
      <c r="T1441" s="13">
        <f t="shared" si="137"/>
        <v>42169.525567129633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 s="9">
        <v>200</v>
      </c>
      <c r="E1442" s="9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8270</v>
      </c>
      <c r="O1442" s="7">
        <f t="shared" si="132"/>
        <v>136</v>
      </c>
      <c r="P1442" s="5">
        <f t="shared" si="133"/>
        <v>13.6</v>
      </c>
      <c r="Q1442" t="str">
        <f t="shared" si="134"/>
        <v>theater</v>
      </c>
      <c r="R1442" t="str">
        <f t="shared" si="135"/>
        <v>plays</v>
      </c>
      <c r="S1442" s="13">
        <f t="shared" si="136"/>
        <v>42401.610983796301</v>
      </c>
      <c r="T1442" s="13">
        <f t="shared" si="137"/>
        <v>42426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 s="9">
        <v>1000</v>
      </c>
      <c r="E1443" s="9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8270</v>
      </c>
      <c r="O1443" s="7">
        <f t="shared" si="132"/>
        <v>100</v>
      </c>
      <c r="P1443" s="5">
        <f t="shared" si="133"/>
        <v>28.571428571428573</v>
      </c>
      <c r="Q1443" t="str">
        <f t="shared" si="134"/>
        <v>theater</v>
      </c>
      <c r="R1443" t="str">
        <f t="shared" si="135"/>
        <v>plays</v>
      </c>
      <c r="S1443" s="13">
        <f t="shared" si="136"/>
        <v>41875.922858796301</v>
      </c>
      <c r="T1443" s="13">
        <f t="shared" si="137"/>
        <v>41905.922858796301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 s="9">
        <v>6000</v>
      </c>
      <c r="E1444" s="9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8270</v>
      </c>
      <c r="O1444" s="7">
        <f t="shared" si="132"/>
        <v>100</v>
      </c>
      <c r="P1444" s="5">
        <f t="shared" si="133"/>
        <v>63.829787234042556</v>
      </c>
      <c r="Q1444" t="str">
        <f t="shared" si="134"/>
        <v>theater</v>
      </c>
      <c r="R1444" t="str">
        <f t="shared" si="135"/>
        <v>plays</v>
      </c>
      <c r="S1444" s="13">
        <f t="shared" si="136"/>
        <v>42060.683935185181</v>
      </c>
      <c r="T1444" s="13">
        <f t="shared" si="137"/>
        <v>42090.642268518524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 s="9">
        <v>100</v>
      </c>
      <c r="E1445" s="9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8270</v>
      </c>
      <c r="O1445" s="7">
        <f t="shared" si="132"/>
        <v>124</v>
      </c>
      <c r="P1445" s="5">
        <f t="shared" si="133"/>
        <v>8.8571428571428577</v>
      </c>
      <c r="Q1445" t="str">
        <f t="shared" si="134"/>
        <v>theater</v>
      </c>
      <c r="R1445" t="str">
        <f t="shared" si="135"/>
        <v>plays</v>
      </c>
      <c r="S1445" s="13">
        <f t="shared" si="136"/>
        <v>42067.011643518519</v>
      </c>
      <c r="T1445" s="13">
        <f t="shared" si="137"/>
        <v>42094.957638888889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 s="9">
        <v>650</v>
      </c>
      <c r="E1446" s="9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8270</v>
      </c>
      <c r="O1446" s="7">
        <f t="shared" si="132"/>
        <v>116.92307692307693</v>
      </c>
      <c r="P1446" s="5">
        <f t="shared" si="133"/>
        <v>50.666666666666664</v>
      </c>
      <c r="Q1446" t="str">
        <f t="shared" si="134"/>
        <v>theater</v>
      </c>
      <c r="R1446" t="str">
        <f t="shared" si="135"/>
        <v>plays</v>
      </c>
      <c r="S1446" s="13">
        <f t="shared" si="136"/>
        <v>42136.270787037036</v>
      </c>
      <c r="T1446" s="13">
        <f t="shared" si="137"/>
        <v>42168.071527777778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 s="9">
        <v>3000</v>
      </c>
      <c r="E1447" s="9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8270</v>
      </c>
      <c r="O1447" s="7">
        <f t="shared" si="132"/>
        <v>103.33333333333334</v>
      </c>
      <c r="P1447" s="5">
        <f t="shared" si="133"/>
        <v>60.784313725490193</v>
      </c>
      <c r="Q1447" t="str">
        <f t="shared" si="134"/>
        <v>theater</v>
      </c>
      <c r="R1447" t="str">
        <f t="shared" si="135"/>
        <v>plays</v>
      </c>
      <c r="S1447" s="13">
        <f t="shared" si="136"/>
        <v>42312.792662037042</v>
      </c>
      <c r="T1447" s="13">
        <f t="shared" si="137"/>
        <v>42342.792662037042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 s="9">
        <v>2000</v>
      </c>
      <c r="E1448" s="9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8270</v>
      </c>
      <c r="O1448" s="7">
        <f t="shared" si="132"/>
        <v>107.74999999999999</v>
      </c>
      <c r="P1448" s="5">
        <f t="shared" si="133"/>
        <v>113.42105263157895</v>
      </c>
      <c r="Q1448" t="str">
        <f t="shared" si="134"/>
        <v>theater</v>
      </c>
      <c r="R1448" t="str">
        <f t="shared" si="135"/>
        <v>plays</v>
      </c>
      <c r="S1448" s="13">
        <f t="shared" si="136"/>
        <v>42171.034861111111</v>
      </c>
      <c r="T1448" s="13">
        <f t="shared" si="137"/>
        <v>42195.291666666672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 s="9">
        <v>2000</v>
      </c>
      <c r="E1449" s="9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8270</v>
      </c>
      <c r="O1449" s="7">
        <f t="shared" si="132"/>
        <v>120.24999999999999</v>
      </c>
      <c r="P1449" s="5">
        <f t="shared" si="133"/>
        <v>104.56521739130434</v>
      </c>
      <c r="Q1449" t="str">
        <f t="shared" si="134"/>
        <v>theater</v>
      </c>
      <c r="R1449" t="str">
        <f t="shared" si="135"/>
        <v>plays</v>
      </c>
      <c r="S1449" s="13">
        <f t="shared" si="136"/>
        <v>42494.683634259258</v>
      </c>
      <c r="T1449" s="13">
        <f t="shared" si="137"/>
        <v>42524.6875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 s="9">
        <v>9500</v>
      </c>
      <c r="E1450" s="9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8270</v>
      </c>
      <c r="O1450" s="7">
        <f t="shared" si="132"/>
        <v>100.37894736842105</v>
      </c>
      <c r="P1450" s="5">
        <f t="shared" si="133"/>
        <v>98.30927835051547</v>
      </c>
      <c r="Q1450" t="str">
        <f t="shared" si="134"/>
        <v>theater</v>
      </c>
      <c r="R1450" t="str">
        <f t="shared" si="135"/>
        <v>plays</v>
      </c>
      <c r="S1450" s="13">
        <f t="shared" si="136"/>
        <v>42254.264687499999</v>
      </c>
      <c r="T1450" s="13">
        <f t="shared" si="137"/>
        <v>42279.958333333328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 s="9">
        <v>2500</v>
      </c>
      <c r="E1451" s="9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8270</v>
      </c>
      <c r="O1451" s="7">
        <f t="shared" si="132"/>
        <v>106.52</v>
      </c>
      <c r="P1451" s="5">
        <f t="shared" si="133"/>
        <v>35.039473684210527</v>
      </c>
      <c r="Q1451" t="str">
        <f t="shared" si="134"/>
        <v>theater</v>
      </c>
      <c r="R1451" t="str">
        <f t="shared" si="135"/>
        <v>plays</v>
      </c>
      <c r="S1451" s="13">
        <f t="shared" si="136"/>
        <v>42495.434236111112</v>
      </c>
      <c r="T1451" s="13">
        <f t="shared" si="137"/>
        <v>42523.434236111112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 s="9">
        <v>3000</v>
      </c>
      <c r="E1452" s="9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8270</v>
      </c>
      <c r="O1452" s="7">
        <f t="shared" si="132"/>
        <v>100</v>
      </c>
      <c r="P1452" s="5">
        <f t="shared" si="133"/>
        <v>272.72727272727275</v>
      </c>
      <c r="Q1452" t="str">
        <f t="shared" si="134"/>
        <v>theater</v>
      </c>
      <c r="R1452" t="str">
        <f t="shared" si="135"/>
        <v>plays</v>
      </c>
      <c r="S1452" s="13">
        <f t="shared" si="136"/>
        <v>41758.839675925927</v>
      </c>
      <c r="T1452" s="13">
        <f t="shared" si="137"/>
        <v>41771.165972222225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 s="9">
        <v>3000</v>
      </c>
      <c r="E1453" s="9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8270</v>
      </c>
      <c r="O1453" s="7">
        <f t="shared" si="132"/>
        <v>110.66666666666667</v>
      </c>
      <c r="P1453" s="5">
        <f t="shared" si="133"/>
        <v>63.846153846153847</v>
      </c>
      <c r="Q1453" t="str">
        <f t="shared" si="134"/>
        <v>theater</v>
      </c>
      <c r="R1453" t="str">
        <f t="shared" si="135"/>
        <v>plays</v>
      </c>
      <c r="S1453" s="13">
        <f t="shared" si="136"/>
        <v>42171.824884259258</v>
      </c>
      <c r="T1453" s="13">
        <f t="shared" si="137"/>
        <v>42201.824884259258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 s="9">
        <v>2500</v>
      </c>
      <c r="E1454" s="9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8270</v>
      </c>
      <c r="O1454" s="7">
        <f t="shared" si="132"/>
        <v>114.71959999999999</v>
      </c>
      <c r="P1454" s="5">
        <f t="shared" si="133"/>
        <v>30.189368421052631</v>
      </c>
      <c r="Q1454" t="str">
        <f t="shared" si="134"/>
        <v>theater</v>
      </c>
      <c r="R1454" t="str">
        <f t="shared" si="135"/>
        <v>plays</v>
      </c>
      <c r="S1454" s="13">
        <f t="shared" si="136"/>
        <v>41938.709421296298</v>
      </c>
      <c r="T1454" s="13">
        <f t="shared" si="137"/>
        <v>41966.916666666672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 s="9">
        <v>2700</v>
      </c>
      <c r="E1455" s="9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8270</v>
      </c>
      <c r="O1455" s="7">
        <f t="shared" si="132"/>
        <v>108.25925925925925</v>
      </c>
      <c r="P1455" s="5">
        <f t="shared" si="133"/>
        <v>83.51428571428572</v>
      </c>
      <c r="Q1455" t="str">
        <f t="shared" si="134"/>
        <v>theater</v>
      </c>
      <c r="R1455" t="str">
        <f t="shared" si="135"/>
        <v>plays</v>
      </c>
      <c r="S1455" s="13">
        <f t="shared" si="136"/>
        <v>42268.127696759257</v>
      </c>
      <c r="T1455" s="13">
        <f t="shared" si="137"/>
        <v>42288.083333333328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 s="9">
        <v>800</v>
      </c>
      <c r="E1456" s="9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8270</v>
      </c>
      <c r="O1456" s="7">
        <f t="shared" si="132"/>
        <v>170</v>
      </c>
      <c r="P1456" s="5">
        <f t="shared" si="133"/>
        <v>64.761904761904759</v>
      </c>
      <c r="Q1456" t="str">
        <f t="shared" si="134"/>
        <v>theater</v>
      </c>
      <c r="R1456" t="str">
        <f t="shared" si="135"/>
        <v>plays</v>
      </c>
      <c r="S1456" s="13">
        <f t="shared" si="136"/>
        <v>42019.959837962961</v>
      </c>
      <c r="T1456" s="13">
        <f t="shared" si="137"/>
        <v>42034.959837962961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 s="9">
        <v>1000</v>
      </c>
      <c r="E1457" s="9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8270</v>
      </c>
      <c r="O1457" s="7">
        <f t="shared" si="132"/>
        <v>187.09899999999999</v>
      </c>
      <c r="P1457" s="5">
        <f t="shared" si="133"/>
        <v>20.118172043010752</v>
      </c>
      <c r="Q1457" t="str">
        <f t="shared" si="134"/>
        <v>theater</v>
      </c>
      <c r="R1457" t="str">
        <f t="shared" si="135"/>
        <v>plays</v>
      </c>
      <c r="S1457" s="13">
        <f t="shared" si="136"/>
        <v>42313.703900462962</v>
      </c>
      <c r="T1457" s="13">
        <f t="shared" si="137"/>
        <v>42343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 s="9">
        <v>450</v>
      </c>
      <c r="E1458" s="9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8270</v>
      </c>
      <c r="O1458" s="7">
        <f t="shared" si="132"/>
        <v>107.77777777777777</v>
      </c>
      <c r="P1458" s="5">
        <f t="shared" si="133"/>
        <v>44.090909090909093</v>
      </c>
      <c r="Q1458" t="str">
        <f t="shared" si="134"/>
        <v>theater</v>
      </c>
      <c r="R1458" t="str">
        <f t="shared" si="135"/>
        <v>plays</v>
      </c>
      <c r="S1458" s="13">
        <f t="shared" si="136"/>
        <v>42746.261782407411</v>
      </c>
      <c r="T1458" s="13">
        <f t="shared" si="137"/>
        <v>42784.207638888889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 s="9">
        <v>850</v>
      </c>
      <c r="E1459" s="9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8270</v>
      </c>
      <c r="O1459" s="7">
        <f t="shared" si="132"/>
        <v>100</v>
      </c>
      <c r="P1459" s="5">
        <f t="shared" si="133"/>
        <v>40.476190476190474</v>
      </c>
      <c r="Q1459" t="str">
        <f t="shared" si="134"/>
        <v>theater</v>
      </c>
      <c r="R1459" t="str">
        <f t="shared" si="135"/>
        <v>plays</v>
      </c>
      <c r="S1459" s="13">
        <f t="shared" si="136"/>
        <v>42307.908379629633</v>
      </c>
      <c r="T1459" s="13">
        <f t="shared" si="137"/>
        <v>42347.950046296297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 s="9">
        <v>2000</v>
      </c>
      <c r="E1460" s="9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8270</v>
      </c>
      <c r="O1460" s="7">
        <f t="shared" si="132"/>
        <v>120.24999999999999</v>
      </c>
      <c r="P1460" s="5">
        <f t="shared" si="133"/>
        <v>44.537037037037038</v>
      </c>
      <c r="Q1460" t="str">
        <f t="shared" si="134"/>
        <v>theater</v>
      </c>
      <c r="R1460" t="str">
        <f t="shared" si="135"/>
        <v>plays</v>
      </c>
      <c r="S1460" s="13">
        <f t="shared" si="136"/>
        <v>41842.607592592591</v>
      </c>
      <c r="T1460" s="13">
        <f t="shared" si="137"/>
        <v>41864.916666666664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 s="9">
        <v>3500</v>
      </c>
      <c r="E1461" s="9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8270</v>
      </c>
      <c r="O1461" s="7">
        <f t="shared" si="132"/>
        <v>111.42857142857143</v>
      </c>
      <c r="P1461" s="5">
        <f t="shared" si="133"/>
        <v>125.80645161290323</v>
      </c>
      <c r="Q1461" t="str">
        <f t="shared" si="134"/>
        <v>theater</v>
      </c>
      <c r="R1461" t="str">
        <f t="shared" si="135"/>
        <v>plays</v>
      </c>
      <c r="S1461" s="13">
        <f t="shared" si="136"/>
        <v>41853.240208333329</v>
      </c>
      <c r="T1461" s="13">
        <f t="shared" si="137"/>
        <v>41876.207638888889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 s="9">
        <v>2500</v>
      </c>
      <c r="E1462" s="9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8270</v>
      </c>
      <c r="O1462" s="7">
        <f t="shared" si="132"/>
        <v>104</v>
      </c>
      <c r="P1462" s="5">
        <f t="shared" si="133"/>
        <v>19.696969696969695</v>
      </c>
      <c r="Q1462" t="str">
        <f t="shared" si="134"/>
        <v>theater</v>
      </c>
      <c r="R1462" t="str">
        <f t="shared" si="135"/>
        <v>plays</v>
      </c>
      <c r="S1462" s="13">
        <f t="shared" si="136"/>
        <v>42060.035636574074</v>
      </c>
      <c r="T1462" s="13">
        <f t="shared" si="137"/>
        <v>42081.708333333328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 s="9">
        <v>100</v>
      </c>
      <c r="E1463" s="9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8304</v>
      </c>
      <c r="O1463" s="7">
        <f t="shared" si="132"/>
        <v>129</v>
      </c>
      <c r="P1463" s="5">
        <f t="shared" si="133"/>
        <v>43</v>
      </c>
      <c r="Q1463" t="str">
        <f t="shared" si="134"/>
        <v>theater</v>
      </c>
      <c r="R1463" t="str">
        <f t="shared" si="135"/>
        <v>musical</v>
      </c>
      <c r="S1463" s="13">
        <f t="shared" si="136"/>
        <v>41877.886620370373</v>
      </c>
      <c r="T1463" s="13">
        <f t="shared" si="137"/>
        <v>41907.886620370373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 s="9">
        <v>500</v>
      </c>
      <c r="E1464" s="9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8304</v>
      </c>
      <c r="O1464" s="7">
        <f t="shared" si="132"/>
        <v>100</v>
      </c>
      <c r="P1464" s="5">
        <f t="shared" si="133"/>
        <v>83.333333333333329</v>
      </c>
      <c r="Q1464" t="str">
        <f t="shared" si="134"/>
        <v>theater</v>
      </c>
      <c r="R1464" t="str">
        <f t="shared" si="135"/>
        <v>musical</v>
      </c>
      <c r="S1464" s="13">
        <f t="shared" si="136"/>
        <v>42097.874155092592</v>
      </c>
      <c r="T1464" s="13">
        <f t="shared" si="137"/>
        <v>42142.874155092592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 s="9">
        <v>300</v>
      </c>
      <c r="E1465" s="9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8304</v>
      </c>
      <c r="O1465" s="7">
        <f t="shared" si="132"/>
        <v>100</v>
      </c>
      <c r="P1465" s="5">
        <f t="shared" si="133"/>
        <v>30</v>
      </c>
      <c r="Q1465" t="str">
        <f t="shared" si="134"/>
        <v>theater</v>
      </c>
      <c r="R1465" t="str">
        <f t="shared" si="135"/>
        <v>musical</v>
      </c>
      <c r="S1465" s="13">
        <f t="shared" si="136"/>
        <v>42013.15253472222</v>
      </c>
      <c r="T1465" s="13">
        <f t="shared" si="137"/>
        <v>42028.125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 s="9">
        <v>25000</v>
      </c>
      <c r="E1466" s="9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8304</v>
      </c>
      <c r="O1466" s="7">
        <f t="shared" si="132"/>
        <v>103.2</v>
      </c>
      <c r="P1466" s="5">
        <f t="shared" si="133"/>
        <v>175.51020408163265</v>
      </c>
      <c r="Q1466" t="str">
        <f t="shared" si="134"/>
        <v>theater</v>
      </c>
      <c r="R1466" t="str">
        <f t="shared" si="135"/>
        <v>musical</v>
      </c>
      <c r="S1466" s="13">
        <f t="shared" si="136"/>
        <v>42103.556828703702</v>
      </c>
      <c r="T1466" s="13">
        <f t="shared" si="137"/>
        <v>42133.165972222225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 s="9">
        <v>45000</v>
      </c>
      <c r="E1467" s="9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8304</v>
      </c>
      <c r="O1467" s="7">
        <f t="shared" si="132"/>
        <v>102.44597777777777</v>
      </c>
      <c r="P1467" s="5">
        <f t="shared" si="133"/>
        <v>231.66175879396985</v>
      </c>
      <c r="Q1467" t="str">
        <f t="shared" si="134"/>
        <v>theater</v>
      </c>
      <c r="R1467" t="str">
        <f t="shared" si="135"/>
        <v>musical</v>
      </c>
      <c r="S1467" s="13">
        <f t="shared" si="136"/>
        <v>41863.584120370368</v>
      </c>
      <c r="T1467" s="13">
        <f t="shared" si="137"/>
        <v>41893.584120370368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 s="9">
        <v>3000</v>
      </c>
      <c r="E1468" s="9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8304</v>
      </c>
      <c r="O1468" s="7">
        <f t="shared" si="132"/>
        <v>125</v>
      </c>
      <c r="P1468" s="5">
        <f t="shared" si="133"/>
        <v>75</v>
      </c>
      <c r="Q1468" t="str">
        <f t="shared" si="134"/>
        <v>theater</v>
      </c>
      <c r="R1468" t="str">
        <f t="shared" si="135"/>
        <v>musical</v>
      </c>
      <c r="S1468" s="13">
        <f t="shared" si="136"/>
        <v>42044.765960648147</v>
      </c>
      <c r="T1468" s="13">
        <f t="shared" si="137"/>
        <v>42058.765960648147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 s="9">
        <v>1800</v>
      </c>
      <c r="E1469" s="9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8304</v>
      </c>
      <c r="O1469" s="7">
        <f t="shared" si="132"/>
        <v>130.83333333333334</v>
      </c>
      <c r="P1469" s="5">
        <f t="shared" si="133"/>
        <v>112.14285714285714</v>
      </c>
      <c r="Q1469" t="str">
        <f t="shared" si="134"/>
        <v>theater</v>
      </c>
      <c r="R1469" t="str">
        <f t="shared" si="135"/>
        <v>musical</v>
      </c>
      <c r="S1469" s="13">
        <f t="shared" si="136"/>
        <v>41806.669317129628</v>
      </c>
      <c r="T1469" s="13">
        <f t="shared" si="137"/>
        <v>41835.208333333336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 s="9">
        <v>1000</v>
      </c>
      <c r="E1470" s="9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8304</v>
      </c>
      <c r="O1470" s="7">
        <f t="shared" si="132"/>
        <v>100</v>
      </c>
      <c r="P1470" s="5">
        <f t="shared" si="133"/>
        <v>41.666666666666664</v>
      </c>
      <c r="Q1470" t="str">
        <f t="shared" si="134"/>
        <v>theater</v>
      </c>
      <c r="R1470" t="str">
        <f t="shared" si="135"/>
        <v>musical</v>
      </c>
      <c r="S1470" s="13">
        <f t="shared" si="136"/>
        <v>42403.998217592598</v>
      </c>
      <c r="T1470" s="13">
        <f t="shared" si="137"/>
        <v>42433.998217592598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 s="9">
        <v>8000</v>
      </c>
      <c r="E1471" s="9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8304</v>
      </c>
      <c r="O1471" s="7">
        <f t="shared" si="132"/>
        <v>102.06937499999999</v>
      </c>
      <c r="P1471" s="5">
        <f t="shared" si="133"/>
        <v>255.17343750000001</v>
      </c>
      <c r="Q1471" t="str">
        <f t="shared" si="134"/>
        <v>theater</v>
      </c>
      <c r="R1471" t="str">
        <f t="shared" si="135"/>
        <v>musical</v>
      </c>
      <c r="S1471" s="13">
        <f t="shared" si="136"/>
        <v>41754.564328703702</v>
      </c>
      <c r="T1471" s="13">
        <f t="shared" si="137"/>
        <v>41784.564328703702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 s="9">
        <v>10000</v>
      </c>
      <c r="E1472" s="9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8304</v>
      </c>
      <c r="O1472" s="7">
        <f t="shared" si="132"/>
        <v>100.92000000000002</v>
      </c>
      <c r="P1472" s="5">
        <f t="shared" si="133"/>
        <v>162.7741935483871</v>
      </c>
      <c r="Q1472" t="str">
        <f t="shared" si="134"/>
        <v>theater</v>
      </c>
      <c r="R1472" t="str">
        <f t="shared" si="135"/>
        <v>musical</v>
      </c>
      <c r="S1472" s="13">
        <f t="shared" si="136"/>
        <v>42101.584074074075</v>
      </c>
      <c r="T1472" s="13">
        <f t="shared" si="137"/>
        <v>42131.584074074075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 s="9">
        <v>750</v>
      </c>
      <c r="E1473" s="9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8304</v>
      </c>
      <c r="O1473" s="7">
        <f t="shared" si="132"/>
        <v>106</v>
      </c>
      <c r="P1473" s="5">
        <f t="shared" si="133"/>
        <v>88.333333333333329</v>
      </c>
      <c r="Q1473" t="str">
        <f t="shared" si="134"/>
        <v>theater</v>
      </c>
      <c r="R1473" t="str">
        <f t="shared" si="135"/>
        <v>musical</v>
      </c>
      <c r="S1473" s="13">
        <f t="shared" si="136"/>
        <v>41872.291238425925</v>
      </c>
      <c r="T1473" s="13">
        <f t="shared" si="137"/>
        <v>41897.255555555559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 s="9">
        <v>3100</v>
      </c>
      <c r="E1474" s="9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8304</v>
      </c>
      <c r="O1474" s="7">
        <f t="shared" ref="O1474:O1537" si="138">(E1474/D1474)*100</f>
        <v>105.0967741935484</v>
      </c>
      <c r="P1474" s="5">
        <f t="shared" ref="P1474:P1537" si="139">IFERROR(E1474/L1474,0)</f>
        <v>85.736842105263165</v>
      </c>
      <c r="Q1474" t="str">
        <f t="shared" ref="Q1474:Q1537" si="140">LEFT(N1474,FIND("/",N1474)-1)</f>
        <v>theater</v>
      </c>
      <c r="R1474" t="str">
        <f t="shared" ref="R1474:R1537" si="141">RIGHT(N1474,LEN(N1474)-FIND("/",N1474))</f>
        <v>musical</v>
      </c>
      <c r="S1474" s="13">
        <f t="shared" ref="S1474:S1537" si="142">(((J1474/60)/60)/24)+DATE(1970,1,1)</f>
        <v>42025.164780092593</v>
      </c>
      <c r="T1474" s="13">
        <f t="shared" ref="T1474:T1537" si="143">(((I1474/60)/60)/24)+DATE(1970,1,1)</f>
        <v>42056.458333333328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 s="9">
        <v>2500</v>
      </c>
      <c r="E1475" s="9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8304</v>
      </c>
      <c r="O1475" s="7">
        <f t="shared" si="138"/>
        <v>102.76</v>
      </c>
      <c r="P1475" s="5">
        <f t="shared" si="139"/>
        <v>47.574074074074076</v>
      </c>
      <c r="Q1475" t="str">
        <f t="shared" si="140"/>
        <v>theater</v>
      </c>
      <c r="R1475" t="str">
        <f t="shared" si="141"/>
        <v>musical</v>
      </c>
      <c r="S1475" s="13">
        <f t="shared" si="142"/>
        <v>42495.956631944442</v>
      </c>
      <c r="T1475" s="13">
        <f t="shared" si="143"/>
        <v>42525.956631944442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 s="9">
        <v>2500</v>
      </c>
      <c r="E1476" s="9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8304</v>
      </c>
      <c r="O1476" s="7">
        <f t="shared" si="138"/>
        <v>108</v>
      </c>
      <c r="P1476" s="5">
        <f t="shared" si="139"/>
        <v>72.972972972972968</v>
      </c>
      <c r="Q1476" t="str">
        <f t="shared" si="140"/>
        <v>theater</v>
      </c>
      <c r="R1476" t="str">
        <f t="shared" si="141"/>
        <v>musical</v>
      </c>
      <c r="S1476" s="13">
        <f t="shared" si="142"/>
        <v>41775.636157407411</v>
      </c>
      <c r="T1476" s="13">
        <f t="shared" si="143"/>
        <v>41805.636157407411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 s="9">
        <v>3500</v>
      </c>
      <c r="E1477" s="9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8304</v>
      </c>
      <c r="O1477" s="7">
        <f t="shared" si="138"/>
        <v>100.88571428571429</v>
      </c>
      <c r="P1477" s="5">
        <f t="shared" si="139"/>
        <v>90.538461538461533</v>
      </c>
      <c r="Q1477" t="str">
        <f t="shared" si="140"/>
        <v>theater</v>
      </c>
      <c r="R1477" t="str">
        <f t="shared" si="141"/>
        <v>musical</v>
      </c>
      <c r="S1477" s="13">
        <f t="shared" si="142"/>
        <v>42553.583425925928</v>
      </c>
      <c r="T1477" s="13">
        <f t="shared" si="143"/>
        <v>42611.708333333328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 s="9">
        <v>1000</v>
      </c>
      <c r="E1478" s="9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8304</v>
      </c>
      <c r="O1478" s="7">
        <f t="shared" si="138"/>
        <v>128</v>
      </c>
      <c r="P1478" s="5">
        <f t="shared" si="139"/>
        <v>37.647058823529413</v>
      </c>
      <c r="Q1478" t="str">
        <f t="shared" si="140"/>
        <v>theater</v>
      </c>
      <c r="R1478" t="str">
        <f t="shared" si="141"/>
        <v>musical</v>
      </c>
      <c r="S1478" s="13">
        <f t="shared" si="142"/>
        <v>41912.650729166664</v>
      </c>
      <c r="T1478" s="13">
        <f t="shared" si="143"/>
        <v>41925.207638888889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 s="9">
        <v>1500</v>
      </c>
      <c r="E1479" s="9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8304</v>
      </c>
      <c r="O1479" s="7">
        <f t="shared" si="138"/>
        <v>133.33333333333331</v>
      </c>
      <c r="P1479" s="5">
        <f t="shared" si="139"/>
        <v>36.363636363636367</v>
      </c>
      <c r="Q1479" t="str">
        <f t="shared" si="140"/>
        <v>theater</v>
      </c>
      <c r="R1479" t="str">
        <f t="shared" si="141"/>
        <v>musical</v>
      </c>
      <c r="S1479" s="13">
        <f t="shared" si="142"/>
        <v>41803.457326388889</v>
      </c>
      <c r="T1479" s="13">
        <f t="shared" si="143"/>
        <v>41833.457326388889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 s="9">
        <v>4000</v>
      </c>
      <c r="E1480" s="9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8304</v>
      </c>
      <c r="O1480" s="7">
        <f t="shared" si="138"/>
        <v>101.375</v>
      </c>
      <c r="P1480" s="5">
        <f t="shared" si="139"/>
        <v>126.71875</v>
      </c>
      <c r="Q1480" t="str">
        <f t="shared" si="140"/>
        <v>theater</v>
      </c>
      <c r="R1480" t="str">
        <f t="shared" si="141"/>
        <v>musical</v>
      </c>
      <c r="S1480" s="13">
        <f t="shared" si="142"/>
        <v>42004.703865740739</v>
      </c>
      <c r="T1480" s="13">
        <f t="shared" si="143"/>
        <v>42034.703865740739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 s="9">
        <v>8000</v>
      </c>
      <c r="E1481" s="9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8304</v>
      </c>
      <c r="O1481" s="7">
        <f t="shared" si="138"/>
        <v>102.875</v>
      </c>
      <c r="P1481" s="5">
        <f t="shared" si="139"/>
        <v>329.2</v>
      </c>
      <c r="Q1481" t="str">
        <f t="shared" si="140"/>
        <v>theater</v>
      </c>
      <c r="R1481" t="str">
        <f t="shared" si="141"/>
        <v>musical</v>
      </c>
      <c r="S1481" s="13">
        <f t="shared" si="142"/>
        <v>41845.809166666666</v>
      </c>
      <c r="T1481" s="13">
        <f t="shared" si="143"/>
        <v>41879.041666666664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 s="9">
        <v>2500</v>
      </c>
      <c r="E1482" s="9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8304</v>
      </c>
      <c r="O1482" s="7">
        <f t="shared" si="138"/>
        <v>107.24000000000001</v>
      </c>
      <c r="P1482" s="5">
        <f t="shared" si="139"/>
        <v>81.242424242424249</v>
      </c>
      <c r="Q1482" t="str">
        <f t="shared" si="140"/>
        <v>theater</v>
      </c>
      <c r="R1482" t="str">
        <f t="shared" si="141"/>
        <v>musical</v>
      </c>
      <c r="S1482" s="13">
        <f t="shared" si="142"/>
        <v>41982.773356481484</v>
      </c>
      <c r="T1482" s="13">
        <f t="shared" si="143"/>
        <v>42022.773356481484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 s="9">
        <v>5000</v>
      </c>
      <c r="E1483" s="9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8270</v>
      </c>
      <c r="O1483" s="7">
        <f t="shared" si="138"/>
        <v>109.62</v>
      </c>
      <c r="P1483" s="5">
        <f t="shared" si="139"/>
        <v>50.75</v>
      </c>
      <c r="Q1483" t="str">
        <f t="shared" si="140"/>
        <v>theater</v>
      </c>
      <c r="R1483" t="str">
        <f t="shared" si="141"/>
        <v>plays</v>
      </c>
      <c r="S1483" s="13">
        <f t="shared" si="142"/>
        <v>42061.212488425925</v>
      </c>
      <c r="T1483" s="13">
        <f t="shared" si="143"/>
        <v>42089.166666666672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 s="9">
        <v>1000</v>
      </c>
      <c r="E1484" s="9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8270</v>
      </c>
      <c r="O1484" s="7">
        <f t="shared" si="138"/>
        <v>121.8</v>
      </c>
      <c r="P1484" s="5">
        <f t="shared" si="139"/>
        <v>60.9</v>
      </c>
      <c r="Q1484" t="str">
        <f t="shared" si="140"/>
        <v>theater</v>
      </c>
      <c r="R1484" t="str">
        <f t="shared" si="141"/>
        <v>plays</v>
      </c>
      <c r="S1484" s="13">
        <f t="shared" si="142"/>
        <v>42036.24428240741</v>
      </c>
      <c r="T1484" s="13">
        <f t="shared" si="143"/>
        <v>42064.290972222225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 s="9">
        <v>10000</v>
      </c>
      <c r="E1485" s="9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8270</v>
      </c>
      <c r="O1485" s="7">
        <f t="shared" si="138"/>
        <v>106.85</v>
      </c>
      <c r="P1485" s="5">
        <f t="shared" si="139"/>
        <v>109.03061224489795</v>
      </c>
      <c r="Q1485" t="str">
        <f t="shared" si="140"/>
        <v>theater</v>
      </c>
      <c r="R1485" t="str">
        <f t="shared" si="141"/>
        <v>plays</v>
      </c>
      <c r="S1485" s="13">
        <f t="shared" si="142"/>
        <v>42157.470185185186</v>
      </c>
      <c r="T1485" s="13">
        <f t="shared" si="143"/>
        <v>42187.470185185186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 s="9">
        <v>5000</v>
      </c>
      <c r="E1486" s="9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8270</v>
      </c>
      <c r="O1486" s="7">
        <f t="shared" si="138"/>
        <v>100.71379999999999</v>
      </c>
      <c r="P1486" s="5">
        <f t="shared" si="139"/>
        <v>25.692295918367346</v>
      </c>
      <c r="Q1486" t="str">
        <f t="shared" si="140"/>
        <v>theater</v>
      </c>
      <c r="R1486" t="str">
        <f t="shared" si="141"/>
        <v>plays</v>
      </c>
      <c r="S1486" s="13">
        <f t="shared" si="142"/>
        <v>41827.909942129627</v>
      </c>
      <c r="T1486" s="13">
        <f t="shared" si="143"/>
        <v>41857.897222222222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 s="9">
        <v>1500</v>
      </c>
      <c r="E1487" s="9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8270</v>
      </c>
      <c r="O1487" s="7">
        <f t="shared" si="138"/>
        <v>109.00000000000001</v>
      </c>
      <c r="P1487" s="5">
        <f t="shared" si="139"/>
        <v>41.92307692307692</v>
      </c>
      <c r="Q1487" t="str">
        <f t="shared" si="140"/>
        <v>theater</v>
      </c>
      <c r="R1487" t="str">
        <f t="shared" si="141"/>
        <v>plays</v>
      </c>
      <c r="S1487" s="13">
        <f t="shared" si="142"/>
        <v>42162.729548611111</v>
      </c>
      <c r="T1487" s="13">
        <f t="shared" si="143"/>
        <v>42192.729548611111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 s="9">
        <v>10000</v>
      </c>
      <c r="E1488" s="9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8270</v>
      </c>
      <c r="O1488" s="7">
        <f t="shared" si="138"/>
        <v>113.63000000000001</v>
      </c>
      <c r="P1488" s="5">
        <f t="shared" si="139"/>
        <v>88.7734375</v>
      </c>
      <c r="Q1488" t="str">
        <f t="shared" si="140"/>
        <v>theater</v>
      </c>
      <c r="R1488" t="str">
        <f t="shared" si="141"/>
        <v>plays</v>
      </c>
      <c r="S1488" s="13">
        <f t="shared" si="142"/>
        <v>42233.738564814819</v>
      </c>
      <c r="T1488" s="13">
        <f t="shared" si="143"/>
        <v>42263.738564814819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 s="9">
        <v>5000</v>
      </c>
      <c r="E1489" s="9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8270</v>
      </c>
      <c r="O1489" s="7">
        <f t="shared" si="138"/>
        <v>113.92</v>
      </c>
      <c r="P1489" s="5">
        <f t="shared" si="139"/>
        <v>80.225352112676063</v>
      </c>
      <c r="Q1489" t="str">
        <f t="shared" si="140"/>
        <v>theater</v>
      </c>
      <c r="R1489" t="str">
        <f t="shared" si="141"/>
        <v>plays</v>
      </c>
      <c r="S1489" s="13">
        <f t="shared" si="142"/>
        <v>42042.197824074072</v>
      </c>
      <c r="T1489" s="13">
        <f t="shared" si="143"/>
        <v>42072.156157407408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 s="9">
        <v>3500</v>
      </c>
      <c r="E1490" s="9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8270</v>
      </c>
      <c r="O1490" s="7">
        <f t="shared" si="138"/>
        <v>106</v>
      </c>
      <c r="P1490" s="5">
        <f t="shared" si="139"/>
        <v>78.936170212765958</v>
      </c>
      <c r="Q1490" t="str">
        <f t="shared" si="140"/>
        <v>theater</v>
      </c>
      <c r="R1490" t="str">
        <f t="shared" si="141"/>
        <v>plays</v>
      </c>
      <c r="S1490" s="13">
        <f t="shared" si="142"/>
        <v>42585.523842592593</v>
      </c>
      <c r="T1490" s="13">
        <f t="shared" si="143"/>
        <v>42599.165972222225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 s="9">
        <v>1000</v>
      </c>
      <c r="E1491" s="9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8270</v>
      </c>
      <c r="O1491" s="7">
        <f t="shared" si="138"/>
        <v>162.5</v>
      </c>
      <c r="P1491" s="5">
        <f t="shared" si="139"/>
        <v>95.588235294117652</v>
      </c>
      <c r="Q1491" t="str">
        <f t="shared" si="140"/>
        <v>theater</v>
      </c>
      <c r="R1491" t="str">
        <f t="shared" si="141"/>
        <v>plays</v>
      </c>
      <c r="S1491" s="13">
        <f t="shared" si="142"/>
        <v>42097.786493055552</v>
      </c>
      <c r="T1491" s="13">
        <f t="shared" si="143"/>
        <v>42127.952083333337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 s="9">
        <v>6000</v>
      </c>
      <c r="E1492" s="9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8270</v>
      </c>
      <c r="O1492" s="7">
        <f t="shared" si="138"/>
        <v>106</v>
      </c>
      <c r="P1492" s="5">
        <f t="shared" si="139"/>
        <v>69.890109890109883</v>
      </c>
      <c r="Q1492" t="str">
        <f t="shared" si="140"/>
        <v>theater</v>
      </c>
      <c r="R1492" t="str">
        <f t="shared" si="141"/>
        <v>plays</v>
      </c>
      <c r="S1492" s="13">
        <f t="shared" si="142"/>
        <v>41808.669571759259</v>
      </c>
      <c r="T1492" s="13">
        <f t="shared" si="143"/>
        <v>41838.669571759259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 s="9">
        <v>3200</v>
      </c>
      <c r="E1493" s="9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8270</v>
      </c>
      <c r="O1493" s="7">
        <f t="shared" si="138"/>
        <v>100.15624999999999</v>
      </c>
      <c r="P1493" s="5">
        <f t="shared" si="139"/>
        <v>74.534883720930239</v>
      </c>
      <c r="Q1493" t="str">
        <f t="shared" si="140"/>
        <v>theater</v>
      </c>
      <c r="R1493" t="str">
        <f t="shared" si="141"/>
        <v>plays</v>
      </c>
      <c r="S1493" s="13">
        <f t="shared" si="142"/>
        <v>41852.658310185187</v>
      </c>
      <c r="T1493" s="13">
        <f t="shared" si="143"/>
        <v>41882.658310185187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 s="9">
        <v>2000</v>
      </c>
      <c r="E1494" s="9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8270</v>
      </c>
      <c r="O1494" s="7">
        <f t="shared" si="138"/>
        <v>105.35000000000001</v>
      </c>
      <c r="P1494" s="5">
        <f t="shared" si="139"/>
        <v>123.94117647058823</v>
      </c>
      <c r="Q1494" t="str">
        <f t="shared" si="140"/>
        <v>theater</v>
      </c>
      <c r="R1494" t="str">
        <f t="shared" si="141"/>
        <v>plays</v>
      </c>
      <c r="S1494" s="13">
        <f t="shared" si="142"/>
        <v>42694.110185185185</v>
      </c>
      <c r="T1494" s="13">
        <f t="shared" si="143"/>
        <v>42709.041666666672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 s="9">
        <v>5000</v>
      </c>
      <c r="E1495" s="9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8270</v>
      </c>
      <c r="O1495" s="7">
        <f t="shared" si="138"/>
        <v>174.8</v>
      </c>
      <c r="P1495" s="5">
        <f t="shared" si="139"/>
        <v>264.84848484848487</v>
      </c>
      <c r="Q1495" t="str">
        <f t="shared" si="140"/>
        <v>theater</v>
      </c>
      <c r="R1495" t="str">
        <f t="shared" si="141"/>
        <v>plays</v>
      </c>
      <c r="S1495" s="13">
        <f t="shared" si="142"/>
        <v>42341.818379629629</v>
      </c>
      <c r="T1495" s="13">
        <f t="shared" si="143"/>
        <v>42370.166666666672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 s="9">
        <v>5000</v>
      </c>
      <c r="E1496" s="9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8270</v>
      </c>
      <c r="O1496" s="7">
        <f t="shared" si="138"/>
        <v>102</v>
      </c>
      <c r="P1496" s="5">
        <f t="shared" si="139"/>
        <v>58.620689655172413</v>
      </c>
      <c r="Q1496" t="str">
        <f t="shared" si="140"/>
        <v>theater</v>
      </c>
      <c r="R1496" t="str">
        <f t="shared" si="141"/>
        <v>plays</v>
      </c>
      <c r="S1496" s="13">
        <f t="shared" si="142"/>
        <v>41880.061006944445</v>
      </c>
      <c r="T1496" s="13">
        <f t="shared" si="143"/>
        <v>41908.065972222219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 s="9">
        <v>8000</v>
      </c>
      <c r="E1497" s="9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8270</v>
      </c>
      <c r="O1497" s="7">
        <f t="shared" si="138"/>
        <v>100.125</v>
      </c>
      <c r="P1497" s="5">
        <f t="shared" si="139"/>
        <v>70.884955752212392</v>
      </c>
      <c r="Q1497" t="str">
        <f t="shared" si="140"/>
        <v>theater</v>
      </c>
      <c r="R1497" t="str">
        <f t="shared" si="141"/>
        <v>plays</v>
      </c>
      <c r="S1497" s="13">
        <f t="shared" si="142"/>
        <v>41941.683865740742</v>
      </c>
      <c r="T1497" s="13">
        <f t="shared" si="143"/>
        <v>41970.125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 s="9">
        <v>70</v>
      </c>
      <c r="E1498" s="9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8270</v>
      </c>
      <c r="O1498" s="7">
        <f t="shared" si="138"/>
        <v>171.42857142857142</v>
      </c>
      <c r="P1498" s="5">
        <f t="shared" si="139"/>
        <v>8.5714285714285712</v>
      </c>
      <c r="Q1498" t="str">
        <f t="shared" si="140"/>
        <v>theater</v>
      </c>
      <c r="R1498" t="str">
        <f t="shared" si="141"/>
        <v>plays</v>
      </c>
      <c r="S1498" s="13">
        <f t="shared" si="142"/>
        <v>42425.730671296296</v>
      </c>
      <c r="T1498" s="13">
        <f t="shared" si="143"/>
        <v>42442.5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 s="9">
        <v>3000</v>
      </c>
      <c r="E1499" s="9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8270</v>
      </c>
      <c r="O1499" s="7">
        <f t="shared" si="138"/>
        <v>113.56666666666666</v>
      </c>
      <c r="P1499" s="5">
        <f t="shared" si="139"/>
        <v>113.56666666666666</v>
      </c>
      <c r="Q1499" t="str">
        <f t="shared" si="140"/>
        <v>theater</v>
      </c>
      <c r="R1499" t="str">
        <f t="shared" si="141"/>
        <v>plays</v>
      </c>
      <c r="S1499" s="13">
        <f t="shared" si="142"/>
        <v>42026.88118055556</v>
      </c>
      <c r="T1499" s="13">
        <f t="shared" si="143"/>
        <v>42086.093055555553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 s="9">
        <v>750</v>
      </c>
      <c r="E1500" s="9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8270</v>
      </c>
      <c r="O1500" s="7">
        <f t="shared" si="138"/>
        <v>129.46666666666667</v>
      </c>
      <c r="P1500" s="5">
        <f t="shared" si="139"/>
        <v>60.6875</v>
      </c>
      <c r="Q1500" t="str">
        <f t="shared" si="140"/>
        <v>theater</v>
      </c>
      <c r="R1500" t="str">
        <f t="shared" si="141"/>
        <v>plays</v>
      </c>
      <c r="S1500" s="13">
        <f t="shared" si="142"/>
        <v>41922.640590277777</v>
      </c>
      <c r="T1500" s="13">
        <f t="shared" si="143"/>
        <v>41932.249305555553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 s="9">
        <v>5000</v>
      </c>
      <c r="E1501" s="9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8270</v>
      </c>
      <c r="O1501" s="7">
        <f t="shared" si="138"/>
        <v>101.4</v>
      </c>
      <c r="P1501" s="5">
        <f t="shared" si="139"/>
        <v>110.21739130434783</v>
      </c>
      <c r="Q1501" t="str">
        <f t="shared" si="140"/>
        <v>theater</v>
      </c>
      <c r="R1501" t="str">
        <f t="shared" si="141"/>
        <v>plays</v>
      </c>
      <c r="S1501" s="13">
        <f t="shared" si="142"/>
        <v>41993.824340277773</v>
      </c>
      <c r="T1501" s="13">
        <f t="shared" si="143"/>
        <v>42010.25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 s="9">
        <v>3000</v>
      </c>
      <c r="E1502" s="9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8270</v>
      </c>
      <c r="O1502" s="7">
        <f t="shared" si="138"/>
        <v>109.16666666666666</v>
      </c>
      <c r="P1502" s="5">
        <f t="shared" si="139"/>
        <v>136.45833333333334</v>
      </c>
      <c r="Q1502" t="str">
        <f t="shared" si="140"/>
        <v>theater</v>
      </c>
      <c r="R1502" t="str">
        <f t="shared" si="141"/>
        <v>plays</v>
      </c>
      <c r="S1502" s="13">
        <f t="shared" si="142"/>
        <v>42219.915856481486</v>
      </c>
      <c r="T1502" s="13">
        <f t="shared" si="143"/>
        <v>42240.083333333328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 s="9">
        <v>4000</v>
      </c>
      <c r="E1503" s="9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8302</v>
      </c>
      <c r="O1503" s="7">
        <f t="shared" si="138"/>
        <v>128.92500000000001</v>
      </c>
      <c r="P1503" s="5">
        <f t="shared" si="139"/>
        <v>53.164948453608247</v>
      </c>
      <c r="Q1503" t="str">
        <f t="shared" si="140"/>
        <v>theater</v>
      </c>
      <c r="R1503" t="str">
        <f t="shared" si="141"/>
        <v>spaces</v>
      </c>
      <c r="S1503" s="13">
        <f t="shared" si="142"/>
        <v>42225.559675925921</v>
      </c>
      <c r="T1503" s="13">
        <f t="shared" si="143"/>
        <v>42270.559675925921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 s="9">
        <v>5000</v>
      </c>
      <c r="E1504" s="9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8302</v>
      </c>
      <c r="O1504" s="7">
        <f t="shared" si="138"/>
        <v>102.06</v>
      </c>
      <c r="P1504" s="5">
        <f t="shared" si="139"/>
        <v>86.491525423728817</v>
      </c>
      <c r="Q1504" t="str">
        <f t="shared" si="140"/>
        <v>theater</v>
      </c>
      <c r="R1504" t="str">
        <f t="shared" si="141"/>
        <v>spaces</v>
      </c>
      <c r="S1504" s="13">
        <f t="shared" si="142"/>
        <v>42381.686840277776</v>
      </c>
      <c r="T1504" s="13">
        <f t="shared" si="143"/>
        <v>42411.686840277776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 s="9">
        <v>116000</v>
      </c>
      <c r="E1505" s="9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8302</v>
      </c>
      <c r="O1505" s="7">
        <f t="shared" si="138"/>
        <v>146.53957758620692</v>
      </c>
      <c r="P1505" s="5">
        <f t="shared" si="139"/>
        <v>155.23827397260274</v>
      </c>
      <c r="Q1505" t="str">
        <f t="shared" si="140"/>
        <v>theater</v>
      </c>
      <c r="R1505" t="str">
        <f t="shared" si="141"/>
        <v>spaces</v>
      </c>
      <c r="S1505" s="13">
        <f t="shared" si="142"/>
        <v>41894.632361111115</v>
      </c>
      <c r="T1505" s="13">
        <f t="shared" si="143"/>
        <v>41954.674027777779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 s="9">
        <v>25000</v>
      </c>
      <c r="E1506" s="9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8302</v>
      </c>
      <c r="O1506" s="7">
        <f t="shared" si="138"/>
        <v>100.352</v>
      </c>
      <c r="P1506" s="5">
        <f t="shared" si="139"/>
        <v>115.08256880733946</v>
      </c>
      <c r="Q1506" t="str">
        <f t="shared" si="140"/>
        <v>theater</v>
      </c>
      <c r="R1506" t="str">
        <f t="shared" si="141"/>
        <v>spaces</v>
      </c>
      <c r="S1506" s="13">
        <f t="shared" si="142"/>
        <v>42576.278715277775</v>
      </c>
      <c r="T1506" s="13">
        <f t="shared" si="143"/>
        <v>42606.278715277775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 s="9">
        <v>10000</v>
      </c>
      <c r="E1507" s="9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8302</v>
      </c>
      <c r="O1507" s="7">
        <f t="shared" si="138"/>
        <v>121.64999999999999</v>
      </c>
      <c r="P1507" s="5">
        <f t="shared" si="139"/>
        <v>109.5945945945946</v>
      </c>
      <c r="Q1507" t="str">
        <f t="shared" si="140"/>
        <v>theater</v>
      </c>
      <c r="R1507" t="str">
        <f t="shared" si="141"/>
        <v>spaces</v>
      </c>
      <c r="S1507" s="13">
        <f t="shared" si="142"/>
        <v>42654.973703703698</v>
      </c>
      <c r="T1507" s="13">
        <f t="shared" si="143"/>
        <v>42674.166666666672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 s="9">
        <v>2400</v>
      </c>
      <c r="E1508" s="9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8302</v>
      </c>
      <c r="O1508" s="7">
        <f t="shared" si="138"/>
        <v>105.5</v>
      </c>
      <c r="P1508" s="5">
        <f t="shared" si="139"/>
        <v>45.214285714285715</v>
      </c>
      <c r="Q1508" t="str">
        <f t="shared" si="140"/>
        <v>theater</v>
      </c>
      <c r="R1508" t="str">
        <f t="shared" si="141"/>
        <v>spaces</v>
      </c>
      <c r="S1508" s="13">
        <f t="shared" si="142"/>
        <v>42431.500069444446</v>
      </c>
      <c r="T1508" s="13">
        <f t="shared" si="143"/>
        <v>42491.458402777775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 s="9">
        <v>25000</v>
      </c>
      <c r="E1509" s="9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8302</v>
      </c>
      <c r="O1509" s="7">
        <f t="shared" si="138"/>
        <v>110.4008</v>
      </c>
      <c r="P1509" s="5">
        <f t="shared" si="139"/>
        <v>104.15169811320754</v>
      </c>
      <c r="Q1509" t="str">
        <f t="shared" si="140"/>
        <v>theater</v>
      </c>
      <c r="R1509" t="str">
        <f t="shared" si="141"/>
        <v>spaces</v>
      </c>
      <c r="S1509" s="13">
        <f t="shared" si="142"/>
        <v>42627.307303240741</v>
      </c>
      <c r="T1509" s="13">
        <f t="shared" si="143"/>
        <v>42656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 s="9">
        <v>1000</v>
      </c>
      <c r="E1510" s="9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8302</v>
      </c>
      <c r="O1510" s="7">
        <f t="shared" si="138"/>
        <v>100</v>
      </c>
      <c r="P1510" s="5">
        <f t="shared" si="139"/>
        <v>35.714285714285715</v>
      </c>
      <c r="Q1510" t="str">
        <f t="shared" si="140"/>
        <v>theater</v>
      </c>
      <c r="R1510" t="str">
        <f t="shared" si="141"/>
        <v>spaces</v>
      </c>
      <c r="S1510" s="13">
        <f t="shared" si="142"/>
        <v>42511.362048611118</v>
      </c>
      <c r="T1510" s="13">
        <f t="shared" si="143"/>
        <v>42541.362048611118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 s="9">
        <v>20000</v>
      </c>
      <c r="E1511" s="9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8302</v>
      </c>
      <c r="O1511" s="7">
        <f t="shared" si="138"/>
        <v>176.535</v>
      </c>
      <c r="P1511" s="5">
        <f t="shared" si="139"/>
        <v>96.997252747252745</v>
      </c>
      <c r="Q1511" t="str">
        <f t="shared" si="140"/>
        <v>theater</v>
      </c>
      <c r="R1511" t="str">
        <f t="shared" si="141"/>
        <v>spaces</v>
      </c>
      <c r="S1511" s="13">
        <f t="shared" si="142"/>
        <v>42337.02039351852</v>
      </c>
      <c r="T1511" s="13">
        <f t="shared" si="143"/>
        <v>42359.207638888889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 s="9">
        <v>10000</v>
      </c>
      <c r="E1512" s="9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8302</v>
      </c>
      <c r="O1512" s="7">
        <f t="shared" si="138"/>
        <v>100</v>
      </c>
      <c r="P1512" s="5">
        <f t="shared" si="139"/>
        <v>370.37037037037038</v>
      </c>
      <c r="Q1512" t="str">
        <f t="shared" si="140"/>
        <v>theater</v>
      </c>
      <c r="R1512" t="str">
        <f t="shared" si="141"/>
        <v>spaces</v>
      </c>
      <c r="S1512" s="13">
        <f t="shared" si="142"/>
        <v>42341.57430555555</v>
      </c>
      <c r="T1512" s="13">
        <f t="shared" si="143"/>
        <v>42376.57430555555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 s="9">
        <v>8500</v>
      </c>
      <c r="E1513" s="9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8302</v>
      </c>
      <c r="O1513" s="7">
        <f t="shared" si="138"/>
        <v>103.29411764705883</v>
      </c>
      <c r="P1513" s="5">
        <f t="shared" si="139"/>
        <v>94.408602150537632</v>
      </c>
      <c r="Q1513" t="str">
        <f t="shared" si="140"/>
        <v>theater</v>
      </c>
      <c r="R1513" t="str">
        <f t="shared" si="141"/>
        <v>spaces</v>
      </c>
      <c r="S1513" s="13">
        <f t="shared" si="142"/>
        <v>42740.837152777778</v>
      </c>
      <c r="T1513" s="13">
        <f t="shared" si="143"/>
        <v>42762.837152777778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 s="9">
        <v>3000</v>
      </c>
      <c r="E1514" s="9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8302</v>
      </c>
      <c r="O1514" s="7">
        <f t="shared" si="138"/>
        <v>104.5</v>
      </c>
      <c r="P1514" s="5">
        <f t="shared" si="139"/>
        <v>48.984375</v>
      </c>
      <c r="Q1514" t="str">
        <f t="shared" si="140"/>
        <v>theater</v>
      </c>
      <c r="R1514" t="str">
        <f t="shared" si="141"/>
        <v>spaces</v>
      </c>
      <c r="S1514" s="13">
        <f t="shared" si="142"/>
        <v>42622.767476851848</v>
      </c>
      <c r="T1514" s="13">
        <f t="shared" si="143"/>
        <v>42652.767476851848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 s="9">
        <v>1000</v>
      </c>
      <c r="E1515" s="9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8302</v>
      </c>
      <c r="O1515" s="7">
        <f t="shared" si="138"/>
        <v>100.29999999999998</v>
      </c>
      <c r="P1515" s="5">
        <f t="shared" si="139"/>
        <v>45.590909090909093</v>
      </c>
      <c r="Q1515" t="str">
        <f t="shared" si="140"/>
        <v>theater</v>
      </c>
      <c r="R1515" t="str">
        <f t="shared" si="141"/>
        <v>spaces</v>
      </c>
      <c r="S1515" s="13">
        <f t="shared" si="142"/>
        <v>42390.838738425926</v>
      </c>
      <c r="T1515" s="13">
        <f t="shared" si="143"/>
        <v>42420.838738425926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 s="9">
        <v>300</v>
      </c>
      <c r="E1516" s="9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8302</v>
      </c>
      <c r="O1516" s="7">
        <f t="shared" si="138"/>
        <v>457.74666666666673</v>
      </c>
      <c r="P1516" s="5">
        <f t="shared" si="139"/>
        <v>23.275254237288134</v>
      </c>
      <c r="Q1516" t="str">
        <f t="shared" si="140"/>
        <v>theater</v>
      </c>
      <c r="R1516" t="str">
        <f t="shared" si="141"/>
        <v>spaces</v>
      </c>
      <c r="S1516" s="13">
        <f t="shared" si="142"/>
        <v>41885.478842592594</v>
      </c>
      <c r="T1516" s="13">
        <f t="shared" si="143"/>
        <v>41915.478842592594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 s="9">
        <v>15000</v>
      </c>
      <c r="E1517" s="9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8302</v>
      </c>
      <c r="O1517" s="7">
        <f t="shared" si="138"/>
        <v>104.96000000000001</v>
      </c>
      <c r="P1517" s="5">
        <f t="shared" si="139"/>
        <v>63.2289156626506</v>
      </c>
      <c r="Q1517" t="str">
        <f t="shared" si="140"/>
        <v>theater</v>
      </c>
      <c r="R1517" t="str">
        <f t="shared" si="141"/>
        <v>spaces</v>
      </c>
      <c r="S1517" s="13">
        <f t="shared" si="142"/>
        <v>42724.665173611109</v>
      </c>
      <c r="T1517" s="13">
        <f t="shared" si="143"/>
        <v>42754.665173611109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 s="9">
        <v>35000</v>
      </c>
      <c r="E1518" s="9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8302</v>
      </c>
      <c r="O1518" s="7">
        <f t="shared" si="138"/>
        <v>171.94285714285715</v>
      </c>
      <c r="P1518" s="5">
        <f t="shared" si="139"/>
        <v>153.5204081632653</v>
      </c>
      <c r="Q1518" t="str">
        <f t="shared" si="140"/>
        <v>theater</v>
      </c>
      <c r="R1518" t="str">
        <f t="shared" si="141"/>
        <v>spaces</v>
      </c>
      <c r="S1518" s="13">
        <f t="shared" si="142"/>
        <v>42090.912500000006</v>
      </c>
      <c r="T1518" s="13">
        <f t="shared" si="143"/>
        <v>42150.912500000006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 s="9">
        <v>10000</v>
      </c>
      <c r="E1519" s="9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8302</v>
      </c>
      <c r="O1519" s="7">
        <f t="shared" si="138"/>
        <v>103.73000000000002</v>
      </c>
      <c r="P1519" s="5">
        <f t="shared" si="139"/>
        <v>90.2</v>
      </c>
      <c r="Q1519" t="str">
        <f t="shared" si="140"/>
        <v>theater</v>
      </c>
      <c r="R1519" t="str">
        <f t="shared" si="141"/>
        <v>spaces</v>
      </c>
      <c r="S1519" s="13">
        <f t="shared" si="142"/>
        <v>42775.733715277776</v>
      </c>
      <c r="T1519" s="13">
        <f t="shared" si="143"/>
        <v>42793.207638888889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 s="9">
        <v>50000</v>
      </c>
      <c r="E1520" s="9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8302</v>
      </c>
      <c r="O1520" s="7">
        <f t="shared" si="138"/>
        <v>103.029</v>
      </c>
      <c r="P1520" s="5">
        <f t="shared" si="139"/>
        <v>118.97113163972287</v>
      </c>
      <c r="Q1520" t="str">
        <f t="shared" si="140"/>
        <v>theater</v>
      </c>
      <c r="R1520" t="str">
        <f t="shared" si="141"/>
        <v>spaces</v>
      </c>
      <c r="S1520" s="13">
        <f t="shared" si="142"/>
        <v>41778.193622685183</v>
      </c>
      <c r="T1520" s="13">
        <f t="shared" si="143"/>
        <v>41806.184027777781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 s="9">
        <v>1350</v>
      </c>
      <c r="E1521" s="9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8302</v>
      </c>
      <c r="O1521" s="7">
        <f t="shared" si="138"/>
        <v>118.88888888888889</v>
      </c>
      <c r="P1521" s="5">
        <f t="shared" si="139"/>
        <v>80.25</v>
      </c>
      <c r="Q1521" t="str">
        <f t="shared" si="140"/>
        <v>theater</v>
      </c>
      <c r="R1521" t="str">
        <f t="shared" si="141"/>
        <v>spaces</v>
      </c>
      <c r="S1521" s="13">
        <f t="shared" si="142"/>
        <v>42780.740277777775</v>
      </c>
      <c r="T1521" s="13">
        <f t="shared" si="143"/>
        <v>42795.083333333328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 s="9">
        <v>500</v>
      </c>
      <c r="E1522" s="9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8302</v>
      </c>
      <c r="O1522" s="7">
        <f t="shared" si="138"/>
        <v>100</v>
      </c>
      <c r="P1522" s="5">
        <f t="shared" si="139"/>
        <v>62.5</v>
      </c>
      <c r="Q1522" t="str">
        <f t="shared" si="140"/>
        <v>theater</v>
      </c>
      <c r="R1522" t="str">
        <f t="shared" si="141"/>
        <v>spaces</v>
      </c>
      <c r="S1522" s="13">
        <f t="shared" si="142"/>
        <v>42752.827199074076</v>
      </c>
      <c r="T1522" s="13">
        <f t="shared" si="143"/>
        <v>42766.75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 s="9">
        <v>7214</v>
      </c>
      <c r="E1523" s="9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8302</v>
      </c>
      <c r="O1523" s="7">
        <f t="shared" si="138"/>
        <v>318.69988910451895</v>
      </c>
      <c r="P1523" s="5">
        <f t="shared" si="139"/>
        <v>131.37719999999999</v>
      </c>
      <c r="Q1523" t="str">
        <f t="shared" si="140"/>
        <v>theater</v>
      </c>
      <c r="R1523" t="str">
        <f t="shared" si="141"/>
        <v>spaces</v>
      </c>
      <c r="S1523" s="13">
        <f t="shared" si="142"/>
        <v>42534.895625000005</v>
      </c>
      <c r="T1523" s="13">
        <f t="shared" si="143"/>
        <v>42564.895625000005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 s="9">
        <v>7000</v>
      </c>
      <c r="E1524" s="9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8302</v>
      </c>
      <c r="O1524" s="7">
        <f t="shared" si="138"/>
        <v>108.50614285714286</v>
      </c>
      <c r="P1524" s="5">
        <f t="shared" si="139"/>
        <v>73.032980769230775</v>
      </c>
      <c r="Q1524" t="str">
        <f t="shared" si="140"/>
        <v>theater</v>
      </c>
      <c r="R1524" t="str">
        <f t="shared" si="141"/>
        <v>spaces</v>
      </c>
      <c r="S1524" s="13">
        <f t="shared" si="142"/>
        <v>41239.83625</v>
      </c>
      <c r="T1524" s="13">
        <f t="shared" si="143"/>
        <v>41269.83625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 s="9">
        <v>3000</v>
      </c>
      <c r="E1525" s="9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8302</v>
      </c>
      <c r="O1525" s="7">
        <f t="shared" si="138"/>
        <v>101.16666666666667</v>
      </c>
      <c r="P1525" s="5">
        <f t="shared" si="139"/>
        <v>178.52941176470588</v>
      </c>
      <c r="Q1525" t="str">
        <f t="shared" si="140"/>
        <v>theater</v>
      </c>
      <c r="R1525" t="str">
        <f t="shared" si="141"/>
        <v>spaces</v>
      </c>
      <c r="S1525" s="13">
        <f t="shared" si="142"/>
        <v>42398.849259259259</v>
      </c>
      <c r="T1525" s="13">
        <f t="shared" si="143"/>
        <v>42430.249305555553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 s="9">
        <v>40000</v>
      </c>
      <c r="E1526" s="9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8302</v>
      </c>
      <c r="O1526" s="7">
        <f t="shared" si="138"/>
        <v>112.815</v>
      </c>
      <c r="P1526" s="5">
        <f t="shared" si="139"/>
        <v>162.90974729241879</v>
      </c>
      <c r="Q1526" t="str">
        <f t="shared" si="140"/>
        <v>theater</v>
      </c>
      <c r="R1526" t="str">
        <f t="shared" si="141"/>
        <v>spaces</v>
      </c>
      <c r="S1526" s="13">
        <f t="shared" si="142"/>
        <v>41928.881064814814</v>
      </c>
      <c r="T1526" s="13">
        <f t="shared" si="143"/>
        <v>41958.922731481478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 s="9">
        <v>10600</v>
      </c>
      <c r="E1527" s="9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8302</v>
      </c>
      <c r="O1527" s="7">
        <f t="shared" si="138"/>
        <v>120.49622641509434</v>
      </c>
      <c r="P1527" s="5">
        <f t="shared" si="139"/>
        <v>108.24237288135593</v>
      </c>
      <c r="Q1527" t="str">
        <f t="shared" si="140"/>
        <v>theater</v>
      </c>
      <c r="R1527" t="str">
        <f t="shared" si="141"/>
        <v>spaces</v>
      </c>
      <c r="S1527" s="13">
        <f t="shared" si="142"/>
        <v>41888.674826388888</v>
      </c>
      <c r="T1527" s="13">
        <f t="shared" si="143"/>
        <v>41918.674826388888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 s="9">
        <v>8000</v>
      </c>
      <c r="E1528" s="9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8302</v>
      </c>
      <c r="O1528" s="7">
        <f t="shared" si="138"/>
        <v>107.74999999999999</v>
      </c>
      <c r="P1528" s="5">
        <f t="shared" si="139"/>
        <v>88.865979381443296</v>
      </c>
      <c r="Q1528" t="str">
        <f t="shared" si="140"/>
        <v>theater</v>
      </c>
      <c r="R1528" t="str">
        <f t="shared" si="141"/>
        <v>spaces</v>
      </c>
      <c r="S1528" s="13">
        <f t="shared" si="142"/>
        <v>41957.756840277783</v>
      </c>
      <c r="T1528" s="13">
        <f t="shared" si="143"/>
        <v>41987.756840277783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 s="9">
        <v>600</v>
      </c>
      <c r="E1529" s="9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8302</v>
      </c>
      <c r="O1529" s="7">
        <f t="shared" si="138"/>
        <v>180</v>
      </c>
      <c r="P1529" s="5">
        <f t="shared" si="139"/>
        <v>54</v>
      </c>
      <c r="Q1529" t="str">
        <f t="shared" si="140"/>
        <v>theater</v>
      </c>
      <c r="R1529" t="str">
        <f t="shared" si="141"/>
        <v>spaces</v>
      </c>
      <c r="S1529" s="13">
        <f t="shared" si="142"/>
        <v>42098.216238425928</v>
      </c>
      <c r="T1529" s="13">
        <f t="shared" si="143"/>
        <v>42119.216238425928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 s="9">
        <v>3000</v>
      </c>
      <c r="E1530" s="9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8302</v>
      </c>
      <c r="O1530" s="7">
        <f t="shared" si="138"/>
        <v>101.16666666666667</v>
      </c>
      <c r="P1530" s="5">
        <f t="shared" si="139"/>
        <v>116.73076923076923</v>
      </c>
      <c r="Q1530" t="str">
        <f t="shared" si="140"/>
        <v>theater</v>
      </c>
      <c r="R1530" t="str">
        <f t="shared" si="141"/>
        <v>spaces</v>
      </c>
      <c r="S1530" s="13">
        <f t="shared" si="142"/>
        <v>42360.212025462963</v>
      </c>
      <c r="T1530" s="13">
        <f t="shared" si="143"/>
        <v>42390.212025462963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 s="9">
        <v>25000</v>
      </c>
      <c r="E1531" s="9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8302</v>
      </c>
      <c r="O1531" s="7">
        <f t="shared" si="138"/>
        <v>119.756</v>
      </c>
      <c r="P1531" s="5">
        <f t="shared" si="139"/>
        <v>233.8984375</v>
      </c>
      <c r="Q1531" t="str">
        <f t="shared" si="140"/>
        <v>theater</v>
      </c>
      <c r="R1531" t="str">
        <f t="shared" si="141"/>
        <v>spaces</v>
      </c>
      <c r="S1531" s="13">
        <f t="shared" si="142"/>
        <v>41939.569907407407</v>
      </c>
      <c r="T1531" s="13">
        <f t="shared" si="143"/>
        <v>41969.611574074079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 s="9">
        <v>1500</v>
      </c>
      <c r="E1532" s="9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8302</v>
      </c>
      <c r="O1532" s="7">
        <f t="shared" si="138"/>
        <v>158</v>
      </c>
      <c r="P1532" s="5">
        <f t="shared" si="139"/>
        <v>158</v>
      </c>
      <c r="Q1532" t="str">
        <f t="shared" si="140"/>
        <v>theater</v>
      </c>
      <c r="R1532" t="str">
        <f t="shared" si="141"/>
        <v>spaces</v>
      </c>
      <c r="S1532" s="13">
        <f t="shared" si="142"/>
        <v>41996.832395833335</v>
      </c>
      <c r="T1532" s="13">
        <f t="shared" si="143"/>
        <v>42056.832395833335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 s="9">
        <v>300</v>
      </c>
      <c r="E1533" s="9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8302</v>
      </c>
      <c r="O1533" s="7">
        <f t="shared" si="138"/>
        <v>123.66666666666666</v>
      </c>
      <c r="P1533" s="5">
        <f t="shared" si="139"/>
        <v>14.84</v>
      </c>
      <c r="Q1533" t="str">
        <f t="shared" si="140"/>
        <v>theater</v>
      </c>
      <c r="R1533" t="str">
        <f t="shared" si="141"/>
        <v>spaces</v>
      </c>
      <c r="S1533" s="13">
        <f t="shared" si="142"/>
        <v>42334.468935185185</v>
      </c>
      <c r="T1533" s="13">
        <f t="shared" si="143"/>
        <v>42361.957638888889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 s="9">
        <v>4000</v>
      </c>
      <c r="E1534" s="9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8302</v>
      </c>
      <c r="O1534" s="7">
        <f t="shared" si="138"/>
        <v>117.12499999999999</v>
      </c>
      <c r="P1534" s="5">
        <f t="shared" si="139"/>
        <v>85.181818181818187</v>
      </c>
      <c r="Q1534" t="str">
        <f t="shared" si="140"/>
        <v>theater</v>
      </c>
      <c r="R1534" t="str">
        <f t="shared" si="141"/>
        <v>spaces</v>
      </c>
      <c r="S1534" s="13">
        <f t="shared" si="142"/>
        <v>42024.702893518523</v>
      </c>
      <c r="T1534" s="13">
        <f t="shared" si="143"/>
        <v>42045.702893518523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 s="9">
        <v>10000</v>
      </c>
      <c r="E1535" s="9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8302</v>
      </c>
      <c r="O1535" s="7">
        <f t="shared" si="138"/>
        <v>156.96</v>
      </c>
      <c r="P1535" s="5">
        <f t="shared" si="139"/>
        <v>146.69158878504672</v>
      </c>
      <c r="Q1535" t="str">
        <f t="shared" si="140"/>
        <v>theater</v>
      </c>
      <c r="R1535" t="str">
        <f t="shared" si="141"/>
        <v>spaces</v>
      </c>
      <c r="S1535" s="13">
        <f t="shared" si="142"/>
        <v>42146.836215277777</v>
      </c>
      <c r="T1535" s="13">
        <f t="shared" si="143"/>
        <v>42176.836215277777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 s="9">
        <v>25000</v>
      </c>
      <c r="E1536" s="9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8302</v>
      </c>
      <c r="O1536" s="7">
        <f t="shared" si="138"/>
        <v>113.104</v>
      </c>
      <c r="P1536" s="5">
        <f t="shared" si="139"/>
        <v>50.764811490125673</v>
      </c>
      <c r="Q1536" t="str">
        <f t="shared" si="140"/>
        <v>theater</v>
      </c>
      <c r="R1536" t="str">
        <f t="shared" si="141"/>
        <v>spaces</v>
      </c>
      <c r="S1536" s="13">
        <f t="shared" si="142"/>
        <v>41920.123611111114</v>
      </c>
      <c r="T1536" s="13">
        <f t="shared" si="143"/>
        <v>41948.208333333336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 s="9">
        <v>3400</v>
      </c>
      <c r="E1537" s="9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8302</v>
      </c>
      <c r="O1537" s="7">
        <f t="shared" si="138"/>
        <v>103.17647058823529</v>
      </c>
      <c r="P1537" s="5">
        <f t="shared" si="139"/>
        <v>87.7</v>
      </c>
      <c r="Q1537" t="str">
        <f t="shared" si="140"/>
        <v>theater</v>
      </c>
      <c r="R1537" t="str">
        <f t="shared" si="141"/>
        <v>spaces</v>
      </c>
      <c r="S1537" s="13">
        <f t="shared" si="142"/>
        <v>41785.72729166667</v>
      </c>
      <c r="T1537" s="13">
        <f t="shared" si="143"/>
        <v>41801.166666666664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 s="9">
        <v>8500</v>
      </c>
      <c r="E1538" s="9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8302</v>
      </c>
      <c r="O1538" s="7">
        <f t="shared" ref="O1538:O1601" si="144">(E1538/D1538)*100</f>
        <v>102.61176470588236</v>
      </c>
      <c r="P1538" s="5">
        <f t="shared" ref="P1538:P1601" si="145">IFERROR(E1538/L1538,0)</f>
        <v>242.27777777777777</v>
      </c>
      <c r="Q1538" t="str">
        <f t="shared" ref="Q1538:Q1601" si="146">LEFT(N1538,FIND("/",N1538)-1)</f>
        <v>theater</v>
      </c>
      <c r="R1538" t="str">
        <f t="shared" ref="R1538:R1601" si="147">RIGHT(N1538,LEN(N1538)-FIND("/",N1538))</f>
        <v>spaces</v>
      </c>
      <c r="S1538" s="13">
        <f t="shared" ref="S1538:S1601" si="148">(((J1538/60)/60)/24)+DATE(1970,1,1)</f>
        <v>41778.548055555555</v>
      </c>
      <c r="T1538" s="13">
        <f t="shared" ref="T1538:T1601" si="149">(((I1538/60)/60)/24)+DATE(1970,1,1)</f>
        <v>41838.548055555555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 s="9">
        <v>22000</v>
      </c>
      <c r="E1539" s="9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8302</v>
      </c>
      <c r="O1539" s="7">
        <f t="shared" si="144"/>
        <v>105.84090909090908</v>
      </c>
      <c r="P1539" s="5">
        <f t="shared" si="145"/>
        <v>146.44654088050314</v>
      </c>
      <c r="Q1539" t="str">
        <f t="shared" si="146"/>
        <v>theater</v>
      </c>
      <c r="R1539" t="str">
        <f t="shared" si="147"/>
        <v>spaces</v>
      </c>
      <c r="S1539" s="13">
        <f t="shared" si="148"/>
        <v>41841.850034722222</v>
      </c>
      <c r="T1539" s="13">
        <f t="shared" si="149"/>
        <v>41871.850034722222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 s="9">
        <v>4200</v>
      </c>
      <c r="E1540" s="9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8302</v>
      </c>
      <c r="O1540" s="7">
        <f t="shared" si="144"/>
        <v>100.71428571428571</v>
      </c>
      <c r="P1540" s="5">
        <f t="shared" si="145"/>
        <v>103.17073170731707</v>
      </c>
      <c r="Q1540" t="str">
        <f t="shared" si="146"/>
        <v>theater</v>
      </c>
      <c r="R1540" t="str">
        <f t="shared" si="147"/>
        <v>spaces</v>
      </c>
      <c r="S1540" s="13">
        <f t="shared" si="148"/>
        <v>42163.29833333334</v>
      </c>
      <c r="T1540" s="13">
        <f t="shared" si="149"/>
        <v>42205.916666666672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 s="9">
        <v>15000</v>
      </c>
      <c r="E1541" s="9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8302</v>
      </c>
      <c r="O1541" s="7">
        <f t="shared" si="144"/>
        <v>121.23333333333332</v>
      </c>
      <c r="P1541" s="5">
        <f t="shared" si="145"/>
        <v>80.464601769911511</v>
      </c>
      <c r="Q1541" t="str">
        <f t="shared" si="146"/>
        <v>theater</v>
      </c>
      <c r="R1541" t="str">
        <f t="shared" si="147"/>
        <v>spaces</v>
      </c>
      <c r="S1541" s="13">
        <f t="shared" si="148"/>
        <v>41758.833564814813</v>
      </c>
      <c r="T1541" s="13">
        <f t="shared" si="149"/>
        <v>41786.125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 s="9">
        <v>7000</v>
      </c>
      <c r="E1542" s="9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8302</v>
      </c>
      <c r="O1542" s="7">
        <f t="shared" si="144"/>
        <v>100.57142857142858</v>
      </c>
      <c r="P1542" s="5">
        <f t="shared" si="145"/>
        <v>234.66666666666666</v>
      </c>
      <c r="Q1542" t="str">
        <f t="shared" si="146"/>
        <v>theater</v>
      </c>
      <c r="R1542" t="str">
        <f t="shared" si="147"/>
        <v>spaces</v>
      </c>
      <c r="S1542" s="13">
        <f t="shared" si="148"/>
        <v>42170.846446759257</v>
      </c>
      <c r="T1542" s="13">
        <f t="shared" si="149"/>
        <v>42230.846446759257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 s="9">
        <v>4500</v>
      </c>
      <c r="E1543" s="9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8302</v>
      </c>
      <c r="O1543" s="7">
        <f t="shared" si="144"/>
        <v>116.02222222222223</v>
      </c>
      <c r="P1543" s="5">
        <f t="shared" si="145"/>
        <v>50.689320388349515</v>
      </c>
      <c r="Q1543" t="str">
        <f t="shared" si="146"/>
        <v>theater</v>
      </c>
      <c r="R1543" t="str">
        <f t="shared" si="147"/>
        <v>spaces</v>
      </c>
      <c r="S1543" s="13">
        <f t="shared" si="148"/>
        <v>42660.618854166663</v>
      </c>
      <c r="T1543" s="13">
        <f t="shared" si="149"/>
        <v>42696.249305555553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 s="9">
        <v>10000</v>
      </c>
      <c r="E1544" s="9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8302</v>
      </c>
      <c r="O1544" s="7">
        <f t="shared" si="144"/>
        <v>100.88</v>
      </c>
      <c r="P1544" s="5">
        <f t="shared" si="145"/>
        <v>162.70967741935485</v>
      </c>
      <c r="Q1544" t="str">
        <f t="shared" si="146"/>
        <v>theater</v>
      </c>
      <c r="R1544" t="str">
        <f t="shared" si="147"/>
        <v>spaces</v>
      </c>
      <c r="S1544" s="13">
        <f t="shared" si="148"/>
        <v>42564.95380787037</v>
      </c>
      <c r="T1544" s="13">
        <f t="shared" si="149"/>
        <v>42609.95380787037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 s="9">
        <v>700</v>
      </c>
      <c r="E1545" s="9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8302</v>
      </c>
      <c r="O1545" s="7">
        <f t="shared" si="144"/>
        <v>103</v>
      </c>
      <c r="P1545" s="5">
        <f t="shared" si="145"/>
        <v>120.16666666666667</v>
      </c>
      <c r="Q1545" t="str">
        <f t="shared" si="146"/>
        <v>theater</v>
      </c>
      <c r="R1545" t="str">
        <f t="shared" si="147"/>
        <v>spaces</v>
      </c>
      <c r="S1545" s="13">
        <f t="shared" si="148"/>
        <v>42121.675763888896</v>
      </c>
      <c r="T1545" s="13">
        <f t="shared" si="149"/>
        <v>42166.675763888896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 s="9">
        <v>5000</v>
      </c>
      <c r="E1546" s="9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8302</v>
      </c>
      <c r="O1546" s="7">
        <f t="shared" si="144"/>
        <v>246.42</v>
      </c>
      <c r="P1546" s="5">
        <f t="shared" si="145"/>
        <v>67.697802197802204</v>
      </c>
      <c r="Q1546" t="str">
        <f t="shared" si="146"/>
        <v>theater</v>
      </c>
      <c r="R1546" t="str">
        <f t="shared" si="147"/>
        <v>spaces</v>
      </c>
      <c r="S1546" s="13">
        <f t="shared" si="148"/>
        <v>41158.993923611109</v>
      </c>
      <c r="T1546" s="13">
        <f t="shared" si="149"/>
        <v>41188.993923611109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 s="9">
        <v>2500</v>
      </c>
      <c r="E1547" s="9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8302</v>
      </c>
      <c r="O1547" s="7">
        <f t="shared" si="144"/>
        <v>302.2</v>
      </c>
      <c r="P1547" s="5">
        <f t="shared" si="145"/>
        <v>52.103448275862071</v>
      </c>
      <c r="Q1547" t="str">
        <f t="shared" si="146"/>
        <v>theater</v>
      </c>
      <c r="R1547" t="str">
        <f t="shared" si="147"/>
        <v>spaces</v>
      </c>
      <c r="S1547" s="13">
        <f t="shared" si="148"/>
        <v>41761.509409722225</v>
      </c>
      <c r="T1547" s="13">
        <f t="shared" si="149"/>
        <v>41789.666666666664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 s="9">
        <v>900</v>
      </c>
      <c r="E1548" s="9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8302</v>
      </c>
      <c r="O1548" s="7">
        <f t="shared" si="144"/>
        <v>143.33333333333334</v>
      </c>
      <c r="P1548" s="5">
        <f t="shared" si="145"/>
        <v>51.6</v>
      </c>
      <c r="Q1548" t="str">
        <f t="shared" si="146"/>
        <v>theater</v>
      </c>
      <c r="R1548" t="str">
        <f t="shared" si="147"/>
        <v>spaces</v>
      </c>
      <c r="S1548" s="13">
        <f t="shared" si="148"/>
        <v>42783.459398148145</v>
      </c>
      <c r="T1548" s="13">
        <f t="shared" si="149"/>
        <v>42797.459398148145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 s="9">
        <v>40000</v>
      </c>
      <c r="E1549" s="9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8302</v>
      </c>
      <c r="O1549" s="7">
        <f t="shared" si="144"/>
        <v>131.44</v>
      </c>
      <c r="P1549" s="5">
        <f t="shared" si="145"/>
        <v>164.3</v>
      </c>
      <c r="Q1549" t="str">
        <f t="shared" si="146"/>
        <v>theater</v>
      </c>
      <c r="R1549" t="str">
        <f t="shared" si="147"/>
        <v>spaces</v>
      </c>
      <c r="S1549" s="13">
        <f t="shared" si="148"/>
        <v>42053.704293981486</v>
      </c>
      <c r="T1549" s="13">
        <f t="shared" si="149"/>
        <v>42083.662627314814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 s="9">
        <v>5000</v>
      </c>
      <c r="E1550" s="9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8302</v>
      </c>
      <c r="O1550" s="7">
        <f t="shared" si="144"/>
        <v>168.01999999999998</v>
      </c>
      <c r="P1550" s="5">
        <f t="shared" si="145"/>
        <v>84.858585858585855</v>
      </c>
      <c r="Q1550" t="str">
        <f t="shared" si="146"/>
        <v>theater</v>
      </c>
      <c r="R1550" t="str">
        <f t="shared" si="147"/>
        <v>spaces</v>
      </c>
      <c r="S1550" s="13">
        <f t="shared" si="148"/>
        <v>42567.264178240745</v>
      </c>
      <c r="T1550" s="13">
        <f t="shared" si="149"/>
        <v>42597.264178240745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 s="9">
        <v>30000</v>
      </c>
      <c r="E1551" s="9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8302</v>
      </c>
      <c r="O1551" s="7">
        <f t="shared" si="144"/>
        <v>109.67666666666666</v>
      </c>
      <c r="P1551" s="5">
        <f t="shared" si="145"/>
        <v>94.548850574712645</v>
      </c>
      <c r="Q1551" t="str">
        <f t="shared" si="146"/>
        <v>theater</v>
      </c>
      <c r="R1551" t="str">
        <f t="shared" si="147"/>
        <v>spaces</v>
      </c>
      <c r="S1551" s="13">
        <f t="shared" si="148"/>
        <v>41932.708877314813</v>
      </c>
      <c r="T1551" s="13">
        <f t="shared" si="149"/>
        <v>41961.190972222219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 s="9">
        <v>1750</v>
      </c>
      <c r="E1552" s="9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8302</v>
      </c>
      <c r="O1552" s="7">
        <f t="shared" si="144"/>
        <v>106.6857142857143</v>
      </c>
      <c r="P1552" s="5">
        <f t="shared" si="145"/>
        <v>45.536585365853661</v>
      </c>
      <c r="Q1552" t="str">
        <f t="shared" si="146"/>
        <v>theater</v>
      </c>
      <c r="R1552" t="str">
        <f t="shared" si="147"/>
        <v>spaces</v>
      </c>
      <c r="S1552" s="13">
        <f t="shared" si="148"/>
        <v>42233.747349537036</v>
      </c>
      <c r="T1552" s="13">
        <f t="shared" si="149"/>
        <v>42263.747349537036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 s="9">
        <v>1500</v>
      </c>
      <c r="E1553" s="9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8302</v>
      </c>
      <c r="O1553" s="7">
        <f t="shared" si="144"/>
        <v>100</v>
      </c>
      <c r="P1553" s="5">
        <f t="shared" si="145"/>
        <v>51.724137931034484</v>
      </c>
      <c r="Q1553" t="str">
        <f t="shared" si="146"/>
        <v>theater</v>
      </c>
      <c r="R1553" t="str">
        <f t="shared" si="147"/>
        <v>spaces</v>
      </c>
      <c r="S1553" s="13">
        <f t="shared" si="148"/>
        <v>42597.882488425923</v>
      </c>
      <c r="T1553" s="13">
        <f t="shared" si="149"/>
        <v>42657.882488425923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 s="9">
        <v>1000</v>
      </c>
      <c r="E1554" s="9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8302</v>
      </c>
      <c r="O1554" s="7">
        <f t="shared" si="144"/>
        <v>127.2</v>
      </c>
      <c r="P1554" s="5">
        <f t="shared" si="145"/>
        <v>50.88</v>
      </c>
      <c r="Q1554" t="str">
        <f t="shared" si="146"/>
        <v>theater</v>
      </c>
      <c r="R1554" t="str">
        <f t="shared" si="147"/>
        <v>spaces</v>
      </c>
      <c r="S1554" s="13">
        <f t="shared" si="148"/>
        <v>42228.044664351852</v>
      </c>
      <c r="T1554" s="13">
        <f t="shared" si="149"/>
        <v>42258.044664351852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 s="9">
        <v>3000</v>
      </c>
      <c r="E1555" s="9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8302</v>
      </c>
      <c r="O1555" s="7">
        <f t="shared" si="144"/>
        <v>146.53333333333333</v>
      </c>
      <c r="P1555" s="5">
        <f t="shared" si="145"/>
        <v>191.13043478260869</v>
      </c>
      <c r="Q1555" t="str">
        <f t="shared" si="146"/>
        <v>theater</v>
      </c>
      <c r="R1555" t="str">
        <f t="shared" si="147"/>
        <v>spaces</v>
      </c>
      <c r="S1555" s="13">
        <f t="shared" si="148"/>
        <v>42570.110243055555</v>
      </c>
      <c r="T1555" s="13">
        <f t="shared" si="149"/>
        <v>42600.110243055555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 s="9">
        <v>100000</v>
      </c>
      <c r="E1556" s="9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8302</v>
      </c>
      <c r="O1556" s="7">
        <f t="shared" si="144"/>
        <v>112.53599999999999</v>
      </c>
      <c r="P1556" s="5">
        <f t="shared" si="145"/>
        <v>89.314285714285717</v>
      </c>
      <c r="Q1556" t="str">
        <f t="shared" si="146"/>
        <v>theater</v>
      </c>
      <c r="R1556" t="str">
        <f t="shared" si="147"/>
        <v>spaces</v>
      </c>
      <c r="S1556" s="13">
        <f t="shared" si="148"/>
        <v>42644.535358796296</v>
      </c>
      <c r="T1556" s="13">
        <f t="shared" si="149"/>
        <v>42675.165972222225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 s="9">
        <v>25000</v>
      </c>
      <c r="E1557" s="9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8302</v>
      </c>
      <c r="O1557" s="7">
        <f t="shared" si="144"/>
        <v>108.78684000000001</v>
      </c>
      <c r="P1557" s="5">
        <f t="shared" si="145"/>
        <v>88.588631921824103</v>
      </c>
      <c r="Q1557" t="str">
        <f t="shared" si="146"/>
        <v>theater</v>
      </c>
      <c r="R1557" t="str">
        <f t="shared" si="147"/>
        <v>spaces</v>
      </c>
      <c r="S1557" s="13">
        <f t="shared" si="148"/>
        <v>41368.560289351852</v>
      </c>
      <c r="T1557" s="13">
        <f t="shared" si="149"/>
        <v>41398.560289351852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 s="9">
        <v>25000</v>
      </c>
      <c r="E1558" s="9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8302</v>
      </c>
      <c r="O1558" s="7">
        <f t="shared" si="144"/>
        <v>126.732</v>
      </c>
      <c r="P1558" s="5">
        <f t="shared" si="145"/>
        <v>96.300911854103347</v>
      </c>
      <c r="Q1558" t="str">
        <f t="shared" si="146"/>
        <v>theater</v>
      </c>
      <c r="R1558" t="str">
        <f t="shared" si="147"/>
        <v>spaces</v>
      </c>
      <c r="S1558" s="13">
        <f t="shared" si="148"/>
        <v>41466.785231481481</v>
      </c>
      <c r="T1558" s="13">
        <f t="shared" si="149"/>
        <v>41502.499305555553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 s="9">
        <v>500</v>
      </c>
      <c r="E1559" s="9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8302</v>
      </c>
      <c r="O1559" s="7">
        <f t="shared" si="144"/>
        <v>213.20000000000002</v>
      </c>
      <c r="P1559" s="5">
        <f t="shared" si="145"/>
        <v>33.3125</v>
      </c>
      <c r="Q1559" t="str">
        <f t="shared" si="146"/>
        <v>theater</v>
      </c>
      <c r="R1559" t="str">
        <f t="shared" si="147"/>
        <v>spaces</v>
      </c>
      <c r="S1559" s="13">
        <f t="shared" si="148"/>
        <v>40378.893206018518</v>
      </c>
      <c r="T1559" s="13">
        <f t="shared" si="149"/>
        <v>40453.207638888889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 s="9">
        <v>1000</v>
      </c>
      <c r="E1560" s="9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8302</v>
      </c>
      <c r="O1560" s="7">
        <f t="shared" si="144"/>
        <v>100.49999999999999</v>
      </c>
      <c r="P1560" s="5">
        <f t="shared" si="145"/>
        <v>37.222222222222221</v>
      </c>
      <c r="Q1560" t="str">
        <f t="shared" si="146"/>
        <v>theater</v>
      </c>
      <c r="R1560" t="str">
        <f t="shared" si="147"/>
        <v>spaces</v>
      </c>
      <c r="S1560" s="13">
        <f t="shared" si="148"/>
        <v>42373.252280092594</v>
      </c>
      <c r="T1560" s="13">
        <f t="shared" si="149"/>
        <v>42433.252280092594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 s="9">
        <v>20000</v>
      </c>
      <c r="E1561" s="9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8302</v>
      </c>
      <c r="O1561" s="7">
        <f t="shared" si="144"/>
        <v>108.71389999999998</v>
      </c>
      <c r="P1561" s="5">
        <f t="shared" si="145"/>
        <v>92.130423728813554</v>
      </c>
      <c r="Q1561" t="str">
        <f t="shared" si="146"/>
        <v>theater</v>
      </c>
      <c r="R1561" t="str">
        <f t="shared" si="147"/>
        <v>spaces</v>
      </c>
      <c r="S1561" s="13">
        <f t="shared" si="148"/>
        <v>41610.794421296298</v>
      </c>
      <c r="T1561" s="13">
        <f t="shared" si="149"/>
        <v>41637.332638888889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 s="9">
        <v>3000</v>
      </c>
      <c r="E1562" s="9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8302</v>
      </c>
      <c r="O1562" s="7">
        <f t="shared" si="144"/>
        <v>107.5</v>
      </c>
      <c r="P1562" s="5">
        <f t="shared" si="145"/>
        <v>76.785714285714292</v>
      </c>
      <c r="Q1562" t="str">
        <f t="shared" si="146"/>
        <v>theater</v>
      </c>
      <c r="R1562" t="str">
        <f t="shared" si="147"/>
        <v>spaces</v>
      </c>
      <c r="S1562" s="13">
        <f t="shared" si="148"/>
        <v>42177.791909722218</v>
      </c>
      <c r="T1562" s="13">
        <f t="shared" si="149"/>
        <v>42181.958333333328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 s="9">
        <v>8300</v>
      </c>
      <c r="E1563" s="9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8302</v>
      </c>
      <c r="O1563" s="7">
        <f t="shared" si="144"/>
        <v>110.48192771084338</v>
      </c>
      <c r="P1563" s="5">
        <f t="shared" si="145"/>
        <v>96.526315789473685</v>
      </c>
      <c r="Q1563" t="str">
        <f t="shared" si="146"/>
        <v>theater</v>
      </c>
      <c r="R1563" t="str">
        <f t="shared" si="147"/>
        <v>spaces</v>
      </c>
      <c r="S1563" s="13">
        <f t="shared" si="148"/>
        <v>42359.868611111116</v>
      </c>
      <c r="T1563" s="13">
        <f t="shared" si="149"/>
        <v>42389.868611111116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 s="9">
        <v>1500</v>
      </c>
      <c r="E1564" s="9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8302</v>
      </c>
      <c r="O1564" s="7">
        <f t="shared" si="144"/>
        <v>128</v>
      </c>
      <c r="P1564" s="5">
        <f t="shared" si="145"/>
        <v>51.891891891891895</v>
      </c>
      <c r="Q1564" t="str">
        <f t="shared" si="146"/>
        <v>theater</v>
      </c>
      <c r="R1564" t="str">
        <f t="shared" si="147"/>
        <v>spaces</v>
      </c>
      <c r="S1564" s="13">
        <f t="shared" si="148"/>
        <v>42253.688043981485</v>
      </c>
      <c r="T1564" s="13">
        <f t="shared" si="149"/>
        <v>42283.688043981485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 s="9">
        <v>15000</v>
      </c>
      <c r="E1565" s="9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8302</v>
      </c>
      <c r="O1565" s="7">
        <f t="shared" si="144"/>
        <v>110.00666666666667</v>
      </c>
      <c r="P1565" s="5">
        <f t="shared" si="145"/>
        <v>128.9140625</v>
      </c>
      <c r="Q1565" t="str">
        <f t="shared" si="146"/>
        <v>theater</v>
      </c>
      <c r="R1565" t="str">
        <f t="shared" si="147"/>
        <v>spaces</v>
      </c>
      <c r="S1565" s="13">
        <f t="shared" si="148"/>
        <v>42083.070590277777</v>
      </c>
      <c r="T1565" s="13">
        <f t="shared" si="149"/>
        <v>42110.118055555555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 s="9">
        <v>12000</v>
      </c>
      <c r="E1566" s="9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8302</v>
      </c>
      <c r="O1566" s="7">
        <f t="shared" si="144"/>
        <v>109.34166666666667</v>
      </c>
      <c r="P1566" s="5">
        <f t="shared" si="145"/>
        <v>84.108974358974365</v>
      </c>
      <c r="Q1566" t="str">
        <f t="shared" si="146"/>
        <v>theater</v>
      </c>
      <c r="R1566" t="str">
        <f t="shared" si="147"/>
        <v>spaces</v>
      </c>
      <c r="S1566" s="13">
        <f t="shared" si="148"/>
        <v>42387.7268287037</v>
      </c>
      <c r="T1566" s="13">
        <f t="shared" si="149"/>
        <v>42402.7268287037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 s="9">
        <v>4000</v>
      </c>
      <c r="E1567" s="9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8302</v>
      </c>
      <c r="O1567" s="7">
        <f t="shared" si="144"/>
        <v>132.70650000000001</v>
      </c>
      <c r="P1567" s="5">
        <f t="shared" si="145"/>
        <v>82.941562500000003</v>
      </c>
      <c r="Q1567" t="str">
        <f t="shared" si="146"/>
        <v>theater</v>
      </c>
      <c r="R1567" t="str">
        <f t="shared" si="147"/>
        <v>spaces</v>
      </c>
      <c r="S1567" s="13">
        <f t="shared" si="148"/>
        <v>41843.155729166669</v>
      </c>
      <c r="T1567" s="13">
        <f t="shared" si="149"/>
        <v>41873.155729166669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 s="9">
        <v>7900</v>
      </c>
      <c r="E1568" s="9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8302</v>
      </c>
      <c r="O1568" s="7">
        <f t="shared" si="144"/>
        <v>190.84810126582278</v>
      </c>
      <c r="P1568" s="5">
        <f t="shared" si="145"/>
        <v>259.94827586206895</v>
      </c>
      <c r="Q1568" t="str">
        <f t="shared" si="146"/>
        <v>theater</v>
      </c>
      <c r="R1568" t="str">
        <f t="shared" si="147"/>
        <v>spaces</v>
      </c>
      <c r="S1568" s="13">
        <f t="shared" si="148"/>
        <v>41862.803078703706</v>
      </c>
      <c r="T1568" s="13">
        <f t="shared" si="149"/>
        <v>41892.202777777777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 s="9">
        <v>500</v>
      </c>
      <c r="E1569" s="9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8302</v>
      </c>
      <c r="O1569" s="7">
        <f t="shared" si="144"/>
        <v>149</v>
      </c>
      <c r="P1569" s="5">
        <f t="shared" si="145"/>
        <v>37.25</v>
      </c>
      <c r="Q1569" t="str">
        <f t="shared" si="146"/>
        <v>theater</v>
      </c>
      <c r="R1569" t="str">
        <f t="shared" si="147"/>
        <v>spaces</v>
      </c>
      <c r="S1569" s="13">
        <f t="shared" si="148"/>
        <v>42443.989050925928</v>
      </c>
      <c r="T1569" s="13">
        <f t="shared" si="149"/>
        <v>42487.552777777775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 s="9">
        <v>5000</v>
      </c>
      <c r="E1570" s="9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8302</v>
      </c>
      <c r="O1570" s="7">
        <f t="shared" si="144"/>
        <v>166.4</v>
      </c>
      <c r="P1570" s="5">
        <f t="shared" si="145"/>
        <v>177.02127659574469</v>
      </c>
      <c r="Q1570" t="str">
        <f t="shared" si="146"/>
        <v>theater</v>
      </c>
      <c r="R1570" t="str">
        <f t="shared" si="147"/>
        <v>spaces</v>
      </c>
      <c r="S1570" s="13">
        <f t="shared" si="148"/>
        <v>41975.901180555549</v>
      </c>
      <c r="T1570" s="13">
        <f t="shared" si="149"/>
        <v>42004.890277777777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 s="9">
        <v>3750</v>
      </c>
      <c r="E1571" s="9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8302</v>
      </c>
      <c r="O1571" s="7">
        <f t="shared" si="144"/>
        <v>106.66666666666667</v>
      </c>
      <c r="P1571" s="5">
        <f t="shared" si="145"/>
        <v>74.074074074074076</v>
      </c>
      <c r="Q1571" t="str">
        <f t="shared" si="146"/>
        <v>theater</v>
      </c>
      <c r="R1571" t="str">
        <f t="shared" si="147"/>
        <v>spaces</v>
      </c>
      <c r="S1571" s="13">
        <f t="shared" si="148"/>
        <v>42139.014525462961</v>
      </c>
      <c r="T1571" s="13">
        <f t="shared" si="149"/>
        <v>42169.014525462961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 s="9">
        <v>600</v>
      </c>
      <c r="E1572" s="9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8302</v>
      </c>
      <c r="O1572" s="7">
        <f t="shared" si="144"/>
        <v>106</v>
      </c>
      <c r="P1572" s="5">
        <f t="shared" si="145"/>
        <v>70.666666666666671</v>
      </c>
      <c r="Q1572" t="str">
        <f t="shared" si="146"/>
        <v>theater</v>
      </c>
      <c r="R1572" t="str">
        <f t="shared" si="147"/>
        <v>spaces</v>
      </c>
      <c r="S1572" s="13">
        <f t="shared" si="148"/>
        <v>42465.16851851852</v>
      </c>
      <c r="T1572" s="13">
        <f t="shared" si="149"/>
        <v>42495.16851851852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 s="9">
        <v>20000</v>
      </c>
      <c r="E1573" s="9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8270</v>
      </c>
      <c r="O1573" s="7">
        <f t="shared" si="144"/>
        <v>117.52499999999999</v>
      </c>
      <c r="P1573" s="5">
        <f t="shared" si="145"/>
        <v>110.35211267605634</v>
      </c>
      <c r="Q1573" t="str">
        <f t="shared" si="146"/>
        <v>theater</v>
      </c>
      <c r="R1573" t="str">
        <f t="shared" si="147"/>
        <v>plays</v>
      </c>
      <c r="S1573" s="13">
        <f t="shared" si="148"/>
        <v>41909.969386574077</v>
      </c>
      <c r="T1573" s="13">
        <f t="shared" si="149"/>
        <v>41950.011053240742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 s="9">
        <v>1800</v>
      </c>
      <c r="E1574" s="9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8270</v>
      </c>
      <c r="O1574" s="7">
        <f t="shared" si="144"/>
        <v>131.16666666666669</v>
      </c>
      <c r="P1574" s="5">
        <f t="shared" si="145"/>
        <v>41.421052631578945</v>
      </c>
      <c r="Q1574" t="str">
        <f t="shared" si="146"/>
        <v>theater</v>
      </c>
      <c r="R1574" t="str">
        <f t="shared" si="147"/>
        <v>plays</v>
      </c>
      <c r="S1574" s="13">
        <f t="shared" si="148"/>
        <v>41891.665324074071</v>
      </c>
      <c r="T1574" s="13">
        <f t="shared" si="149"/>
        <v>41913.166666666664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 s="9">
        <v>1250</v>
      </c>
      <c r="E1575" s="9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8270</v>
      </c>
      <c r="O1575" s="7">
        <f t="shared" si="144"/>
        <v>104</v>
      </c>
      <c r="P1575" s="5">
        <f t="shared" si="145"/>
        <v>52</v>
      </c>
      <c r="Q1575" t="str">
        <f t="shared" si="146"/>
        <v>theater</v>
      </c>
      <c r="R1575" t="str">
        <f t="shared" si="147"/>
        <v>plays</v>
      </c>
      <c r="S1575" s="13">
        <f t="shared" si="148"/>
        <v>41226.017361111109</v>
      </c>
      <c r="T1575" s="13">
        <f t="shared" si="149"/>
        <v>41250.083333333336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 s="9">
        <v>3500</v>
      </c>
      <c r="E1576" s="9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8270</v>
      </c>
      <c r="O1576" s="7">
        <f t="shared" si="144"/>
        <v>101</v>
      </c>
      <c r="P1576" s="5">
        <f t="shared" si="145"/>
        <v>33.990384615384613</v>
      </c>
      <c r="Q1576" t="str">
        <f t="shared" si="146"/>
        <v>theater</v>
      </c>
      <c r="R1576" t="str">
        <f t="shared" si="147"/>
        <v>plays</v>
      </c>
      <c r="S1576" s="13">
        <f t="shared" si="148"/>
        <v>40478.263923611114</v>
      </c>
      <c r="T1576" s="13">
        <f t="shared" si="149"/>
        <v>40568.166666666664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 s="9">
        <v>3500</v>
      </c>
      <c r="E1577" s="9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8270</v>
      </c>
      <c r="O1577" s="7">
        <f t="shared" si="144"/>
        <v>100.4</v>
      </c>
      <c r="P1577" s="5">
        <f t="shared" si="145"/>
        <v>103.35294117647059</v>
      </c>
      <c r="Q1577" t="str">
        <f t="shared" si="146"/>
        <v>theater</v>
      </c>
      <c r="R1577" t="str">
        <f t="shared" si="147"/>
        <v>plays</v>
      </c>
      <c r="S1577" s="13">
        <f t="shared" si="148"/>
        <v>41862.83997685185</v>
      </c>
      <c r="T1577" s="13">
        <f t="shared" si="149"/>
        <v>41892.83997685185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 s="9">
        <v>2200</v>
      </c>
      <c r="E1578" s="9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8270</v>
      </c>
      <c r="O1578" s="7">
        <f t="shared" si="144"/>
        <v>105.95454545454545</v>
      </c>
      <c r="P1578" s="5">
        <f t="shared" si="145"/>
        <v>34.791044776119406</v>
      </c>
      <c r="Q1578" t="str">
        <f t="shared" si="146"/>
        <v>theater</v>
      </c>
      <c r="R1578" t="str">
        <f t="shared" si="147"/>
        <v>plays</v>
      </c>
      <c r="S1578" s="13">
        <f t="shared" si="148"/>
        <v>41550.867673611108</v>
      </c>
      <c r="T1578" s="13">
        <f t="shared" si="149"/>
        <v>41580.867673611108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 s="9">
        <v>3000</v>
      </c>
      <c r="E1579" s="9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8270</v>
      </c>
      <c r="O1579" s="7">
        <f t="shared" si="144"/>
        <v>335.58333333333337</v>
      </c>
      <c r="P1579" s="5">
        <f t="shared" si="145"/>
        <v>41.773858921161825</v>
      </c>
      <c r="Q1579" t="str">
        <f t="shared" si="146"/>
        <v>theater</v>
      </c>
      <c r="R1579" t="str">
        <f t="shared" si="147"/>
        <v>plays</v>
      </c>
      <c r="S1579" s="13">
        <f t="shared" si="148"/>
        <v>40633.154363425929</v>
      </c>
      <c r="T1579" s="13">
        <f t="shared" si="149"/>
        <v>40664.207638888889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 s="9">
        <v>7000</v>
      </c>
      <c r="E1580" s="9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8270</v>
      </c>
      <c r="O1580" s="7">
        <f t="shared" si="144"/>
        <v>112.92857142857142</v>
      </c>
      <c r="P1580" s="5">
        <f t="shared" si="145"/>
        <v>64.268292682926827</v>
      </c>
      <c r="Q1580" t="str">
        <f t="shared" si="146"/>
        <v>theater</v>
      </c>
      <c r="R1580" t="str">
        <f t="shared" si="147"/>
        <v>plays</v>
      </c>
      <c r="S1580" s="13">
        <f t="shared" si="148"/>
        <v>40970.875671296293</v>
      </c>
      <c r="T1580" s="13">
        <f t="shared" si="149"/>
        <v>41000.834004629629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 s="9">
        <v>5000</v>
      </c>
      <c r="E1581" s="9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8270</v>
      </c>
      <c r="O1581" s="7">
        <f t="shared" si="144"/>
        <v>188.50460000000001</v>
      </c>
      <c r="P1581" s="5">
        <f t="shared" si="145"/>
        <v>31.209370860927152</v>
      </c>
      <c r="Q1581" t="str">
        <f t="shared" si="146"/>
        <v>theater</v>
      </c>
      <c r="R1581" t="str">
        <f t="shared" si="147"/>
        <v>plays</v>
      </c>
      <c r="S1581" s="13">
        <f t="shared" si="148"/>
        <v>41233.499131944445</v>
      </c>
      <c r="T1581" s="13">
        <f t="shared" si="149"/>
        <v>41263.499131944445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 s="9">
        <v>5500</v>
      </c>
      <c r="E1582" s="9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8270</v>
      </c>
      <c r="O1582" s="7">
        <f t="shared" si="144"/>
        <v>101.81818181818181</v>
      </c>
      <c r="P1582" s="5">
        <f t="shared" si="145"/>
        <v>62.921348314606739</v>
      </c>
      <c r="Q1582" t="str">
        <f t="shared" si="146"/>
        <v>theater</v>
      </c>
      <c r="R1582" t="str">
        <f t="shared" si="147"/>
        <v>plays</v>
      </c>
      <c r="S1582" s="13">
        <f t="shared" si="148"/>
        <v>41026.953055555554</v>
      </c>
      <c r="T1582" s="13">
        <f t="shared" si="149"/>
        <v>41061.953055555554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 s="9">
        <v>4000</v>
      </c>
      <c r="E1583" s="9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8270</v>
      </c>
      <c r="O1583" s="7">
        <f t="shared" si="144"/>
        <v>101</v>
      </c>
      <c r="P1583" s="5">
        <f t="shared" si="145"/>
        <v>98.536585365853654</v>
      </c>
      <c r="Q1583" t="str">
        <f t="shared" si="146"/>
        <v>theater</v>
      </c>
      <c r="R1583" t="str">
        <f t="shared" si="147"/>
        <v>plays</v>
      </c>
      <c r="S1583" s="13">
        <f t="shared" si="148"/>
        <v>41829.788252314815</v>
      </c>
      <c r="T1583" s="13">
        <f t="shared" si="149"/>
        <v>41839.208333333336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 s="9">
        <v>5000</v>
      </c>
      <c r="E1584" s="9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8270</v>
      </c>
      <c r="O1584" s="7">
        <f t="shared" si="144"/>
        <v>113.99999999999999</v>
      </c>
      <c r="P1584" s="5">
        <f t="shared" si="145"/>
        <v>82.608695652173907</v>
      </c>
      <c r="Q1584" t="str">
        <f t="shared" si="146"/>
        <v>theater</v>
      </c>
      <c r="R1584" t="str">
        <f t="shared" si="147"/>
        <v>plays</v>
      </c>
      <c r="S1584" s="13">
        <f t="shared" si="148"/>
        <v>41447.839722222219</v>
      </c>
      <c r="T1584" s="13">
        <f t="shared" si="149"/>
        <v>41477.839722222219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 s="9">
        <v>1500</v>
      </c>
      <c r="E1585" s="9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8270</v>
      </c>
      <c r="O1585" s="7">
        <f t="shared" si="144"/>
        <v>133.48133333333334</v>
      </c>
      <c r="P1585" s="5">
        <f t="shared" si="145"/>
        <v>38.504230769230773</v>
      </c>
      <c r="Q1585" t="str">
        <f t="shared" si="146"/>
        <v>theater</v>
      </c>
      <c r="R1585" t="str">
        <f t="shared" si="147"/>
        <v>plays</v>
      </c>
      <c r="S1585" s="13">
        <f t="shared" si="148"/>
        <v>40884.066678240742</v>
      </c>
      <c r="T1585" s="13">
        <f t="shared" si="149"/>
        <v>40926.958333333336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 s="9">
        <v>4500</v>
      </c>
      <c r="E1586" s="9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8270</v>
      </c>
      <c r="O1586" s="7">
        <f t="shared" si="144"/>
        <v>101.53333333333335</v>
      </c>
      <c r="P1586" s="5">
        <f t="shared" si="145"/>
        <v>80.15789473684211</v>
      </c>
      <c r="Q1586" t="str">
        <f t="shared" si="146"/>
        <v>theater</v>
      </c>
      <c r="R1586" t="str">
        <f t="shared" si="147"/>
        <v>plays</v>
      </c>
      <c r="S1586" s="13">
        <f t="shared" si="148"/>
        <v>41841.26489583333</v>
      </c>
      <c r="T1586" s="13">
        <f t="shared" si="149"/>
        <v>41864.207638888889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 s="9">
        <v>2000</v>
      </c>
      <c r="E1587" s="9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8270</v>
      </c>
      <c r="O1587" s="7">
        <f t="shared" si="144"/>
        <v>105.1</v>
      </c>
      <c r="P1587" s="5">
        <f t="shared" si="145"/>
        <v>28.405405405405407</v>
      </c>
      <c r="Q1587" t="str">
        <f t="shared" si="146"/>
        <v>theater</v>
      </c>
      <c r="R1587" t="str">
        <f t="shared" si="147"/>
        <v>plays</v>
      </c>
      <c r="S1587" s="13">
        <f t="shared" si="148"/>
        <v>41897.536134259259</v>
      </c>
      <c r="T1587" s="13">
        <f t="shared" si="149"/>
        <v>41927.536134259259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 s="9">
        <v>4000</v>
      </c>
      <c r="E1588" s="9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8270</v>
      </c>
      <c r="O1588" s="7">
        <f t="shared" si="144"/>
        <v>127.15</v>
      </c>
      <c r="P1588" s="5">
        <f t="shared" si="145"/>
        <v>80.730158730158735</v>
      </c>
      <c r="Q1588" t="str">
        <f t="shared" si="146"/>
        <v>theater</v>
      </c>
      <c r="R1588" t="str">
        <f t="shared" si="147"/>
        <v>plays</v>
      </c>
      <c r="S1588" s="13">
        <f t="shared" si="148"/>
        <v>41799.685902777775</v>
      </c>
      <c r="T1588" s="13">
        <f t="shared" si="149"/>
        <v>41827.083333333336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 s="9">
        <v>13000</v>
      </c>
      <c r="E1589" s="9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8270</v>
      </c>
      <c r="O1589" s="7">
        <f t="shared" si="144"/>
        <v>111.15384615384616</v>
      </c>
      <c r="P1589" s="5">
        <f t="shared" si="145"/>
        <v>200.69444444444446</v>
      </c>
      <c r="Q1589" t="str">
        <f t="shared" si="146"/>
        <v>theater</v>
      </c>
      <c r="R1589" t="str">
        <f t="shared" si="147"/>
        <v>plays</v>
      </c>
      <c r="S1589" s="13">
        <f t="shared" si="148"/>
        <v>41775.753761574073</v>
      </c>
      <c r="T1589" s="13">
        <f t="shared" si="149"/>
        <v>41805.753761574073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 s="9">
        <v>2500</v>
      </c>
      <c r="E1590" s="9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8270</v>
      </c>
      <c r="O1590" s="7">
        <f t="shared" si="144"/>
        <v>106.76</v>
      </c>
      <c r="P1590" s="5">
        <f t="shared" si="145"/>
        <v>37.591549295774648</v>
      </c>
      <c r="Q1590" t="str">
        <f t="shared" si="146"/>
        <v>theater</v>
      </c>
      <c r="R1590" t="str">
        <f t="shared" si="147"/>
        <v>plays</v>
      </c>
      <c r="S1590" s="13">
        <f t="shared" si="148"/>
        <v>41766.80572916667</v>
      </c>
      <c r="T1590" s="13">
        <f t="shared" si="149"/>
        <v>41799.80572916667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 s="9">
        <v>750</v>
      </c>
      <c r="E1591" s="9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8270</v>
      </c>
      <c r="O1591" s="7">
        <f t="shared" si="144"/>
        <v>162.66666666666666</v>
      </c>
      <c r="P1591" s="5">
        <f t="shared" si="145"/>
        <v>58.095238095238095</v>
      </c>
      <c r="Q1591" t="str">
        <f t="shared" si="146"/>
        <v>theater</v>
      </c>
      <c r="R1591" t="str">
        <f t="shared" si="147"/>
        <v>plays</v>
      </c>
      <c r="S1591" s="13">
        <f t="shared" si="148"/>
        <v>40644.159259259257</v>
      </c>
      <c r="T1591" s="13">
        <f t="shared" si="149"/>
        <v>40666.165972222225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 s="9">
        <v>35000</v>
      </c>
      <c r="E1592" s="9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8270</v>
      </c>
      <c r="O1592" s="7">
        <f t="shared" si="144"/>
        <v>160.22808571428573</v>
      </c>
      <c r="P1592" s="5">
        <f t="shared" si="145"/>
        <v>60.300892473118282</v>
      </c>
      <c r="Q1592" t="str">
        <f t="shared" si="146"/>
        <v>theater</v>
      </c>
      <c r="R1592" t="str">
        <f t="shared" si="147"/>
        <v>plays</v>
      </c>
      <c r="S1592" s="13">
        <f t="shared" si="148"/>
        <v>41940.69158564815</v>
      </c>
      <c r="T1592" s="13">
        <f t="shared" si="149"/>
        <v>41969.332638888889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 s="9">
        <v>3000</v>
      </c>
      <c r="E1593" s="9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8270</v>
      </c>
      <c r="O1593" s="7">
        <f t="shared" si="144"/>
        <v>116.16666666666666</v>
      </c>
      <c r="P1593" s="5">
        <f t="shared" si="145"/>
        <v>63.363636363636367</v>
      </c>
      <c r="Q1593" t="str">
        <f t="shared" si="146"/>
        <v>theater</v>
      </c>
      <c r="R1593" t="str">
        <f t="shared" si="147"/>
        <v>plays</v>
      </c>
      <c r="S1593" s="13">
        <f t="shared" si="148"/>
        <v>41839.175706018519</v>
      </c>
      <c r="T1593" s="13">
        <f t="shared" si="149"/>
        <v>41853.175706018519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 s="9">
        <v>2500</v>
      </c>
      <c r="E1594" s="9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8270</v>
      </c>
      <c r="O1594" s="7">
        <f t="shared" si="144"/>
        <v>124.2</v>
      </c>
      <c r="P1594" s="5">
        <f t="shared" si="145"/>
        <v>50.901639344262293</v>
      </c>
      <c r="Q1594" t="str">
        <f t="shared" si="146"/>
        <v>theater</v>
      </c>
      <c r="R1594" t="str">
        <f t="shared" si="147"/>
        <v>plays</v>
      </c>
      <c r="S1594" s="13">
        <f t="shared" si="148"/>
        <v>41772.105937500004</v>
      </c>
      <c r="T1594" s="13">
        <f t="shared" si="149"/>
        <v>41803.916666666664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 s="9">
        <v>8000</v>
      </c>
      <c r="E1595" s="9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8270</v>
      </c>
      <c r="O1595" s="7">
        <f t="shared" si="144"/>
        <v>103.01249999999999</v>
      </c>
      <c r="P1595" s="5">
        <f t="shared" si="145"/>
        <v>100.5</v>
      </c>
      <c r="Q1595" t="str">
        <f t="shared" si="146"/>
        <v>theater</v>
      </c>
      <c r="R1595" t="str">
        <f t="shared" si="147"/>
        <v>plays</v>
      </c>
      <c r="S1595" s="13">
        <f t="shared" si="148"/>
        <v>41591.737974537034</v>
      </c>
      <c r="T1595" s="13">
        <f t="shared" si="149"/>
        <v>41621.207638888889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 s="9">
        <v>2000</v>
      </c>
      <c r="E1596" s="9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8270</v>
      </c>
      <c r="O1596" s="7">
        <f t="shared" si="144"/>
        <v>112.25</v>
      </c>
      <c r="P1596" s="5">
        <f t="shared" si="145"/>
        <v>31.619718309859156</v>
      </c>
      <c r="Q1596" t="str">
        <f t="shared" si="146"/>
        <v>theater</v>
      </c>
      <c r="R1596" t="str">
        <f t="shared" si="147"/>
        <v>plays</v>
      </c>
      <c r="S1596" s="13">
        <f t="shared" si="148"/>
        <v>41789.080370370371</v>
      </c>
      <c r="T1596" s="13">
        <f t="shared" si="149"/>
        <v>41822.166666666664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 s="9">
        <v>7000</v>
      </c>
      <c r="E1597" s="9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8270</v>
      </c>
      <c r="O1597" s="7">
        <f t="shared" si="144"/>
        <v>108.8142857142857</v>
      </c>
      <c r="P1597" s="5">
        <f t="shared" si="145"/>
        <v>65.102564102564102</v>
      </c>
      <c r="Q1597" t="str">
        <f t="shared" si="146"/>
        <v>theater</v>
      </c>
      <c r="R1597" t="str">
        <f t="shared" si="147"/>
        <v>plays</v>
      </c>
      <c r="S1597" s="13">
        <f t="shared" si="148"/>
        <v>42466.608310185184</v>
      </c>
      <c r="T1597" s="13">
        <f t="shared" si="149"/>
        <v>42496.608310185184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 s="9">
        <v>2000</v>
      </c>
      <c r="E1598" s="9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8270</v>
      </c>
      <c r="O1598" s="7">
        <f t="shared" si="144"/>
        <v>114.99999999999999</v>
      </c>
      <c r="P1598" s="5">
        <f t="shared" si="145"/>
        <v>79.310344827586206</v>
      </c>
      <c r="Q1598" t="str">
        <f t="shared" si="146"/>
        <v>theater</v>
      </c>
      <c r="R1598" t="str">
        <f t="shared" si="147"/>
        <v>plays</v>
      </c>
      <c r="S1598" s="13">
        <f t="shared" si="148"/>
        <v>40923.729953703703</v>
      </c>
      <c r="T1598" s="13">
        <f t="shared" si="149"/>
        <v>40953.729953703703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 s="9">
        <v>10000</v>
      </c>
      <c r="E1599" s="9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8270</v>
      </c>
      <c r="O1599" s="7">
        <f t="shared" si="144"/>
        <v>103</v>
      </c>
      <c r="P1599" s="5">
        <f t="shared" si="145"/>
        <v>139.18918918918919</v>
      </c>
      <c r="Q1599" t="str">
        <f t="shared" si="146"/>
        <v>theater</v>
      </c>
      <c r="R1599" t="str">
        <f t="shared" si="147"/>
        <v>plays</v>
      </c>
      <c r="S1599" s="13">
        <f t="shared" si="148"/>
        <v>41878.878379629627</v>
      </c>
      <c r="T1599" s="13">
        <f t="shared" si="149"/>
        <v>41908.878379629627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 s="9">
        <v>3000</v>
      </c>
      <c r="E1600" s="9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8270</v>
      </c>
      <c r="O1600" s="7">
        <f t="shared" si="144"/>
        <v>101.13333333333334</v>
      </c>
      <c r="P1600" s="5">
        <f t="shared" si="145"/>
        <v>131.91304347826087</v>
      </c>
      <c r="Q1600" t="str">
        <f t="shared" si="146"/>
        <v>theater</v>
      </c>
      <c r="R1600" t="str">
        <f t="shared" si="147"/>
        <v>plays</v>
      </c>
      <c r="S1600" s="13">
        <f t="shared" si="148"/>
        <v>41862.864675925928</v>
      </c>
      <c r="T1600" s="13">
        <f t="shared" si="149"/>
        <v>41876.864675925928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 s="9">
        <v>5000</v>
      </c>
      <c r="E1601" s="9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8270</v>
      </c>
      <c r="O1601" s="7">
        <f t="shared" si="144"/>
        <v>109.55999999999999</v>
      </c>
      <c r="P1601" s="5">
        <f t="shared" si="145"/>
        <v>91.3</v>
      </c>
      <c r="Q1601" t="str">
        <f t="shared" si="146"/>
        <v>theater</v>
      </c>
      <c r="R1601" t="str">
        <f t="shared" si="147"/>
        <v>plays</v>
      </c>
      <c r="S1601" s="13">
        <f t="shared" si="148"/>
        <v>40531.886886574073</v>
      </c>
      <c r="T1601" s="13">
        <f t="shared" si="149"/>
        <v>40591.886886574073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 s="9">
        <v>1900</v>
      </c>
      <c r="E1602" s="9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8270</v>
      </c>
      <c r="O1602" s="7">
        <f t="shared" ref="O1602:O1665" si="150">(E1602/D1602)*100</f>
        <v>114.8421052631579</v>
      </c>
      <c r="P1602" s="5">
        <f t="shared" ref="P1602:P1665" si="151">IFERROR(E1602/L1602,0)</f>
        <v>39.672727272727272</v>
      </c>
      <c r="Q1602" t="str">
        <f t="shared" ref="Q1602:Q1665" si="152">LEFT(N1602,FIND("/",N1602)-1)</f>
        <v>theater</v>
      </c>
      <c r="R1602" t="str">
        <f t="shared" ref="R1602:R1665" si="153">RIGHT(N1602,LEN(N1602)-FIND("/",N1602))</f>
        <v>plays</v>
      </c>
      <c r="S1602" s="13">
        <f t="shared" ref="S1602:S1665" si="154">(((J1602/60)/60)/24)+DATE(1970,1,1)</f>
        <v>41477.930914351848</v>
      </c>
      <c r="T1602" s="13">
        <f t="shared" ref="T1602:T1665" si="155">(((I1602/60)/60)/24)+DATE(1970,1,1)</f>
        <v>41504.625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 s="9">
        <v>2500</v>
      </c>
      <c r="E1603" s="9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8270</v>
      </c>
      <c r="O1603" s="7">
        <f t="shared" si="150"/>
        <v>117.39999999999999</v>
      </c>
      <c r="P1603" s="5">
        <f t="shared" si="151"/>
        <v>57.549019607843135</v>
      </c>
      <c r="Q1603" t="str">
        <f t="shared" si="152"/>
        <v>theater</v>
      </c>
      <c r="R1603" t="str">
        <f t="shared" si="153"/>
        <v>plays</v>
      </c>
      <c r="S1603" s="13">
        <f t="shared" si="154"/>
        <v>41781.666770833333</v>
      </c>
      <c r="T1603" s="13">
        <f t="shared" si="155"/>
        <v>41811.666770833333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 s="9">
        <v>1500</v>
      </c>
      <c r="E1604" s="9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8270</v>
      </c>
      <c r="O1604" s="7">
        <f t="shared" si="150"/>
        <v>171.73333333333335</v>
      </c>
      <c r="P1604" s="5">
        <f t="shared" si="151"/>
        <v>33.025641025641029</v>
      </c>
      <c r="Q1604" t="str">
        <f t="shared" si="152"/>
        <v>theater</v>
      </c>
      <c r="R1604" t="str">
        <f t="shared" si="153"/>
        <v>plays</v>
      </c>
      <c r="S1604" s="13">
        <f t="shared" si="154"/>
        <v>41806.605034722219</v>
      </c>
      <c r="T1604" s="13">
        <f t="shared" si="155"/>
        <v>41836.605034722219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 s="9">
        <v>4200</v>
      </c>
      <c r="E1605" s="9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8270</v>
      </c>
      <c r="O1605" s="7">
        <f t="shared" si="150"/>
        <v>114.16238095238094</v>
      </c>
      <c r="P1605" s="5">
        <f t="shared" si="151"/>
        <v>77.335806451612896</v>
      </c>
      <c r="Q1605" t="str">
        <f t="shared" si="152"/>
        <v>theater</v>
      </c>
      <c r="R1605" t="str">
        <f t="shared" si="153"/>
        <v>plays</v>
      </c>
      <c r="S1605" s="13">
        <f t="shared" si="154"/>
        <v>41375.702210648145</v>
      </c>
      <c r="T1605" s="13">
        <f t="shared" si="155"/>
        <v>41400.702210648145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 s="9">
        <v>1200</v>
      </c>
      <c r="E1606" s="9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8270</v>
      </c>
      <c r="O1606" s="7">
        <f t="shared" si="150"/>
        <v>119.75</v>
      </c>
      <c r="P1606" s="5">
        <f t="shared" si="151"/>
        <v>31.933333333333334</v>
      </c>
      <c r="Q1606" t="str">
        <f t="shared" si="152"/>
        <v>theater</v>
      </c>
      <c r="R1606" t="str">
        <f t="shared" si="153"/>
        <v>plays</v>
      </c>
      <c r="S1606" s="13">
        <f t="shared" si="154"/>
        <v>41780.412604166668</v>
      </c>
      <c r="T1606" s="13">
        <f t="shared" si="155"/>
        <v>41810.412604166668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 s="9">
        <v>500</v>
      </c>
      <c r="E1607" s="9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8270</v>
      </c>
      <c r="O1607" s="7">
        <f t="shared" si="150"/>
        <v>109.00000000000001</v>
      </c>
      <c r="P1607" s="5">
        <f t="shared" si="151"/>
        <v>36.333333333333336</v>
      </c>
      <c r="Q1607" t="str">
        <f t="shared" si="152"/>
        <v>theater</v>
      </c>
      <c r="R1607" t="str">
        <f t="shared" si="153"/>
        <v>plays</v>
      </c>
      <c r="S1607" s="13">
        <f t="shared" si="154"/>
        <v>41779.310034722221</v>
      </c>
      <c r="T1607" s="13">
        <f t="shared" si="155"/>
        <v>41805.666666666664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 s="9">
        <v>7000</v>
      </c>
      <c r="E1608" s="9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8270</v>
      </c>
      <c r="O1608" s="7">
        <f t="shared" si="150"/>
        <v>100.88571428571429</v>
      </c>
      <c r="P1608" s="5">
        <f t="shared" si="151"/>
        <v>46.768211920529801</v>
      </c>
      <c r="Q1608" t="str">
        <f t="shared" si="152"/>
        <v>theater</v>
      </c>
      <c r="R1608" t="str">
        <f t="shared" si="153"/>
        <v>plays</v>
      </c>
      <c r="S1608" s="13">
        <f t="shared" si="154"/>
        <v>40883.949317129627</v>
      </c>
      <c r="T1608" s="13">
        <f t="shared" si="155"/>
        <v>40939.708333333336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 s="9">
        <v>2500</v>
      </c>
      <c r="E1609" s="9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8270</v>
      </c>
      <c r="O1609" s="7">
        <f t="shared" si="150"/>
        <v>109.00000000000001</v>
      </c>
      <c r="P1609" s="5">
        <f t="shared" si="151"/>
        <v>40.073529411764703</v>
      </c>
      <c r="Q1609" t="str">
        <f t="shared" si="152"/>
        <v>theater</v>
      </c>
      <c r="R1609" t="str">
        <f t="shared" si="153"/>
        <v>plays</v>
      </c>
      <c r="S1609" s="13">
        <f t="shared" si="154"/>
        <v>41491.79478009259</v>
      </c>
      <c r="T1609" s="13">
        <f t="shared" si="155"/>
        <v>41509.79478009259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 s="9">
        <v>4300</v>
      </c>
      <c r="E1610" s="9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8270</v>
      </c>
      <c r="O1610" s="7">
        <f t="shared" si="150"/>
        <v>107.20930232558139</v>
      </c>
      <c r="P1610" s="5">
        <f t="shared" si="151"/>
        <v>100.21739130434783</v>
      </c>
      <c r="Q1610" t="str">
        <f t="shared" si="152"/>
        <v>theater</v>
      </c>
      <c r="R1610" t="str">
        <f t="shared" si="153"/>
        <v>plays</v>
      </c>
      <c r="S1610" s="13">
        <f t="shared" si="154"/>
        <v>41791.993414351848</v>
      </c>
      <c r="T1610" s="13">
        <f t="shared" si="155"/>
        <v>41821.993414351848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 s="9">
        <v>1000</v>
      </c>
      <c r="E1611" s="9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8270</v>
      </c>
      <c r="O1611" s="7">
        <f t="shared" si="150"/>
        <v>100</v>
      </c>
      <c r="P1611" s="5">
        <f t="shared" si="151"/>
        <v>41.666666666666664</v>
      </c>
      <c r="Q1611" t="str">
        <f t="shared" si="152"/>
        <v>theater</v>
      </c>
      <c r="R1611" t="str">
        <f t="shared" si="153"/>
        <v>plays</v>
      </c>
      <c r="S1611" s="13">
        <f t="shared" si="154"/>
        <v>41829.977326388893</v>
      </c>
      <c r="T1611" s="13">
        <f t="shared" si="155"/>
        <v>41836.977326388893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 s="9">
        <v>3200</v>
      </c>
      <c r="E1612" s="9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8270</v>
      </c>
      <c r="O1612" s="7">
        <f t="shared" si="150"/>
        <v>102.18750000000001</v>
      </c>
      <c r="P1612" s="5">
        <f t="shared" si="151"/>
        <v>46.714285714285715</v>
      </c>
      <c r="Q1612" t="str">
        <f t="shared" si="152"/>
        <v>theater</v>
      </c>
      <c r="R1612" t="str">
        <f t="shared" si="153"/>
        <v>plays</v>
      </c>
      <c r="S1612" s="13">
        <f t="shared" si="154"/>
        <v>41868.924050925925</v>
      </c>
      <c r="T1612" s="13">
        <f t="shared" si="155"/>
        <v>41898.875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 s="9">
        <v>15000</v>
      </c>
      <c r="E1613" s="9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8270</v>
      </c>
      <c r="O1613" s="7">
        <f t="shared" si="150"/>
        <v>116.29333333333334</v>
      </c>
      <c r="P1613" s="5">
        <f t="shared" si="151"/>
        <v>71.491803278688522</v>
      </c>
      <c r="Q1613" t="str">
        <f t="shared" si="152"/>
        <v>theater</v>
      </c>
      <c r="R1613" t="str">
        <f t="shared" si="153"/>
        <v>plays</v>
      </c>
      <c r="S1613" s="13">
        <f t="shared" si="154"/>
        <v>41835.666354166664</v>
      </c>
      <c r="T1613" s="13">
        <f t="shared" si="155"/>
        <v>41855.666354166664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 s="9">
        <v>5000</v>
      </c>
      <c r="E1614" s="9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8270</v>
      </c>
      <c r="O1614" s="7">
        <f t="shared" si="150"/>
        <v>103.49999999999999</v>
      </c>
      <c r="P1614" s="5">
        <f t="shared" si="151"/>
        <v>63.109756097560975</v>
      </c>
      <c r="Q1614" t="str">
        <f t="shared" si="152"/>
        <v>theater</v>
      </c>
      <c r="R1614" t="str">
        <f t="shared" si="153"/>
        <v>plays</v>
      </c>
      <c r="S1614" s="13">
        <f t="shared" si="154"/>
        <v>41827.605057870373</v>
      </c>
      <c r="T1614" s="13">
        <f t="shared" si="155"/>
        <v>41848.605057870373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 s="9">
        <v>9500</v>
      </c>
      <c r="E1615" s="9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8270</v>
      </c>
      <c r="O1615" s="7">
        <f t="shared" si="150"/>
        <v>119.32315789473684</v>
      </c>
      <c r="P1615" s="5">
        <f t="shared" si="151"/>
        <v>50.157964601769912</v>
      </c>
      <c r="Q1615" t="str">
        <f t="shared" si="152"/>
        <v>theater</v>
      </c>
      <c r="R1615" t="str">
        <f t="shared" si="153"/>
        <v>plays</v>
      </c>
      <c r="S1615" s="13">
        <f t="shared" si="154"/>
        <v>41778.637245370373</v>
      </c>
      <c r="T1615" s="13">
        <f t="shared" si="155"/>
        <v>41810.958333333336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 s="9">
        <v>3000</v>
      </c>
      <c r="E1616" s="9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8270</v>
      </c>
      <c r="O1616" s="7">
        <f t="shared" si="150"/>
        <v>125.76666666666667</v>
      </c>
      <c r="P1616" s="5">
        <f t="shared" si="151"/>
        <v>62.883333333333333</v>
      </c>
      <c r="Q1616" t="str">
        <f t="shared" si="152"/>
        <v>theater</v>
      </c>
      <c r="R1616" t="str">
        <f t="shared" si="153"/>
        <v>plays</v>
      </c>
      <c r="S1616" s="13">
        <f t="shared" si="154"/>
        <v>41013.936562499999</v>
      </c>
      <c r="T1616" s="13">
        <f t="shared" si="155"/>
        <v>41061.165972222225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 s="9">
        <v>23000</v>
      </c>
      <c r="E1617" s="9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8270</v>
      </c>
      <c r="O1617" s="7">
        <f t="shared" si="150"/>
        <v>119.74347826086958</v>
      </c>
      <c r="P1617" s="5">
        <f t="shared" si="151"/>
        <v>85.531055900621112</v>
      </c>
      <c r="Q1617" t="str">
        <f t="shared" si="152"/>
        <v>theater</v>
      </c>
      <c r="R1617" t="str">
        <f t="shared" si="153"/>
        <v>plays</v>
      </c>
      <c r="S1617" s="13">
        <f t="shared" si="154"/>
        <v>41834.586574074077</v>
      </c>
      <c r="T1617" s="13">
        <f t="shared" si="155"/>
        <v>41866.083333333336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 s="9">
        <v>4000</v>
      </c>
      <c r="E1618" s="9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8270</v>
      </c>
      <c r="O1618" s="7">
        <f t="shared" si="150"/>
        <v>126.25</v>
      </c>
      <c r="P1618" s="5">
        <f t="shared" si="151"/>
        <v>53.723404255319146</v>
      </c>
      <c r="Q1618" t="str">
        <f t="shared" si="152"/>
        <v>theater</v>
      </c>
      <c r="R1618" t="str">
        <f t="shared" si="153"/>
        <v>plays</v>
      </c>
      <c r="S1618" s="13">
        <f t="shared" si="154"/>
        <v>41829.795729166668</v>
      </c>
      <c r="T1618" s="13">
        <f t="shared" si="155"/>
        <v>41859.795729166668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 s="9">
        <v>6000</v>
      </c>
      <c r="E1619" s="9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8270</v>
      </c>
      <c r="O1619" s="7">
        <f t="shared" si="150"/>
        <v>100.11666666666667</v>
      </c>
      <c r="P1619" s="5">
        <f t="shared" si="151"/>
        <v>127.80851063829788</v>
      </c>
      <c r="Q1619" t="str">
        <f t="shared" si="152"/>
        <v>theater</v>
      </c>
      <c r="R1619" t="str">
        <f t="shared" si="153"/>
        <v>plays</v>
      </c>
      <c r="S1619" s="13">
        <f t="shared" si="154"/>
        <v>42171.763414351852</v>
      </c>
      <c r="T1619" s="13">
        <f t="shared" si="155"/>
        <v>42211.763414351852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 s="9">
        <v>12000</v>
      </c>
      <c r="E1620" s="9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8270</v>
      </c>
      <c r="O1620" s="7">
        <f t="shared" si="150"/>
        <v>102.13333333333334</v>
      </c>
      <c r="P1620" s="5">
        <f t="shared" si="151"/>
        <v>106.57391304347826</v>
      </c>
      <c r="Q1620" t="str">
        <f t="shared" si="152"/>
        <v>theater</v>
      </c>
      <c r="R1620" t="str">
        <f t="shared" si="153"/>
        <v>plays</v>
      </c>
      <c r="S1620" s="13">
        <f t="shared" si="154"/>
        <v>42337.792511574073</v>
      </c>
      <c r="T1620" s="13">
        <f t="shared" si="155"/>
        <v>42374.996527777781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 s="9">
        <v>35000</v>
      </c>
      <c r="E1621" s="9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8270</v>
      </c>
      <c r="O1621" s="7">
        <f t="shared" si="150"/>
        <v>100.35142857142858</v>
      </c>
      <c r="P1621" s="5">
        <f t="shared" si="151"/>
        <v>262.11194029850748</v>
      </c>
      <c r="Q1621" t="str">
        <f t="shared" si="152"/>
        <v>theater</v>
      </c>
      <c r="R1621" t="str">
        <f t="shared" si="153"/>
        <v>plays</v>
      </c>
      <c r="S1621" s="13">
        <f t="shared" si="154"/>
        <v>42219.665173611109</v>
      </c>
      <c r="T1621" s="13">
        <f t="shared" si="155"/>
        <v>42257.165972222225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 s="9">
        <v>2000</v>
      </c>
      <c r="E1622" s="9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8270</v>
      </c>
      <c r="O1622" s="7">
        <f t="shared" si="150"/>
        <v>100.05</v>
      </c>
      <c r="P1622" s="5">
        <f t="shared" si="151"/>
        <v>57.171428571428571</v>
      </c>
      <c r="Q1622" t="str">
        <f t="shared" si="152"/>
        <v>theater</v>
      </c>
      <c r="R1622" t="str">
        <f t="shared" si="153"/>
        <v>plays</v>
      </c>
      <c r="S1622" s="13">
        <f t="shared" si="154"/>
        <v>42165.462627314817</v>
      </c>
      <c r="T1622" s="13">
        <f t="shared" si="155"/>
        <v>42196.604166666672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 s="9">
        <v>4500</v>
      </c>
      <c r="E1623" s="9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8270</v>
      </c>
      <c r="O1623" s="7">
        <f t="shared" si="150"/>
        <v>116.02222222222223</v>
      </c>
      <c r="P1623" s="5">
        <f t="shared" si="151"/>
        <v>50.20192307692308</v>
      </c>
      <c r="Q1623" t="str">
        <f t="shared" si="152"/>
        <v>theater</v>
      </c>
      <c r="R1623" t="str">
        <f t="shared" si="153"/>
        <v>plays</v>
      </c>
      <c r="S1623" s="13">
        <f t="shared" si="154"/>
        <v>42648.546111111107</v>
      </c>
      <c r="T1623" s="13">
        <f t="shared" si="155"/>
        <v>42678.546111111107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 s="9">
        <v>12000</v>
      </c>
      <c r="E1624" s="9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8270</v>
      </c>
      <c r="O1624" s="7">
        <f t="shared" si="150"/>
        <v>102.1</v>
      </c>
      <c r="P1624" s="5">
        <f t="shared" si="151"/>
        <v>66.586956521739125</v>
      </c>
      <c r="Q1624" t="str">
        <f t="shared" si="152"/>
        <v>theater</v>
      </c>
      <c r="R1624" t="str">
        <f t="shared" si="153"/>
        <v>plays</v>
      </c>
      <c r="S1624" s="13">
        <f t="shared" si="154"/>
        <v>41971.002152777779</v>
      </c>
      <c r="T1624" s="13">
        <f t="shared" si="155"/>
        <v>42004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 s="9">
        <v>20000</v>
      </c>
      <c r="E1625" s="9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8270</v>
      </c>
      <c r="O1625" s="7">
        <f t="shared" si="150"/>
        <v>100.11000000000001</v>
      </c>
      <c r="P1625" s="5">
        <f t="shared" si="151"/>
        <v>168.25210084033614</v>
      </c>
      <c r="Q1625" t="str">
        <f t="shared" si="152"/>
        <v>theater</v>
      </c>
      <c r="R1625" t="str">
        <f t="shared" si="153"/>
        <v>plays</v>
      </c>
      <c r="S1625" s="13">
        <f t="shared" si="154"/>
        <v>42050.983182870375</v>
      </c>
      <c r="T1625" s="13">
        <f t="shared" si="155"/>
        <v>42085.941516203704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 s="9">
        <v>15000</v>
      </c>
      <c r="E1626" s="9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8270</v>
      </c>
      <c r="O1626" s="7">
        <f t="shared" si="150"/>
        <v>100.84</v>
      </c>
      <c r="P1626" s="5">
        <f t="shared" si="151"/>
        <v>256.37288135593218</v>
      </c>
      <c r="Q1626" t="str">
        <f t="shared" si="152"/>
        <v>theater</v>
      </c>
      <c r="R1626" t="str">
        <f t="shared" si="153"/>
        <v>plays</v>
      </c>
      <c r="S1626" s="13">
        <f t="shared" si="154"/>
        <v>42772.833379629628</v>
      </c>
      <c r="T1626" s="13">
        <f t="shared" si="155"/>
        <v>42806.875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 s="9">
        <v>4000</v>
      </c>
      <c r="E1627" s="9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8270</v>
      </c>
      <c r="O1627" s="7">
        <f t="shared" si="150"/>
        <v>103.42499999999998</v>
      </c>
      <c r="P1627" s="5">
        <f t="shared" si="151"/>
        <v>36.610619469026545</v>
      </c>
      <c r="Q1627" t="str">
        <f t="shared" si="152"/>
        <v>theater</v>
      </c>
      <c r="R1627" t="str">
        <f t="shared" si="153"/>
        <v>plays</v>
      </c>
      <c r="S1627" s="13">
        <f t="shared" si="154"/>
        <v>42155.696793981479</v>
      </c>
      <c r="T1627" s="13">
        <f t="shared" si="155"/>
        <v>42190.696793981479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 s="9">
        <v>2500</v>
      </c>
      <c r="E1628" s="9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8270</v>
      </c>
      <c r="O1628" s="7">
        <f t="shared" si="150"/>
        <v>124.8</v>
      </c>
      <c r="P1628" s="5">
        <f t="shared" si="151"/>
        <v>37.142857142857146</v>
      </c>
      <c r="Q1628" t="str">
        <f t="shared" si="152"/>
        <v>theater</v>
      </c>
      <c r="R1628" t="str">
        <f t="shared" si="153"/>
        <v>plays</v>
      </c>
      <c r="S1628" s="13">
        <f t="shared" si="154"/>
        <v>42270.582141203704</v>
      </c>
      <c r="T1628" s="13">
        <f t="shared" si="155"/>
        <v>42301.895138888889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 s="9">
        <v>3100</v>
      </c>
      <c r="E1629" s="9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8270</v>
      </c>
      <c r="O1629" s="7">
        <f t="shared" si="150"/>
        <v>109.51612903225806</v>
      </c>
      <c r="P1629" s="5">
        <f t="shared" si="151"/>
        <v>45.878378378378379</v>
      </c>
      <c r="Q1629" t="str">
        <f t="shared" si="152"/>
        <v>theater</v>
      </c>
      <c r="R1629" t="str">
        <f t="shared" si="153"/>
        <v>plays</v>
      </c>
      <c r="S1629" s="13">
        <f t="shared" si="154"/>
        <v>42206.835370370376</v>
      </c>
      <c r="T1629" s="13">
        <f t="shared" si="155"/>
        <v>42236.835370370376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 s="9">
        <v>30000</v>
      </c>
      <c r="E1630" s="9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8270</v>
      </c>
      <c r="O1630" s="7">
        <f t="shared" si="150"/>
        <v>102.03333333333333</v>
      </c>
      <c r="P1630" s="5">
        <f t="shared" si="151"/>
        <v>141.71296296296296</v>
      </c>
      <c r="Q1630" t="str">
        <f t="shared" si="152"/>
        <v>theater</v>
      </c>
      <c r="R1630" t="str">
        <f t="shared" si="153"/>
        <v>plays</v>
      </c>
      <c r="S1630" s="13">
        <f t="shared" si="154"/>
        <v>42697.850844907407</v>
      </c>
      <c r="T1630" s="13">
        <f t="shared" si="155"/>
        <v>42745.208333333328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 s="9">
        <v>2000</v>
      </c>
      <c r="E1631" s="9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8270</v>
      </c>
      <c r="O1631" s="7">
        <f t="shared" si="150"/>
        <v>102.35000000000001</v>
      </c>
      <c r="P1631" s="5">
        <f t="shared" si="151"/>
        <v>52.487179487179489</v>
      </c>
      <c r="Q1631" t="str">
        <f t="shared" si="152"/>
        <v>theater</v>
      </c>
      <c r="R1631" t="str">
        <f t="shared" si="153"/>
        <v>plays</v>
      </c>
      <c r="S1631" s="13">
        <f t="shared" si="154"/>
        <v>42503.559467592597</v>
      </c>
      <c r="T1631" s="13">
        <f t="shared" si="155"/>
        <v>42524.875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 s="9">
        <v>1200</v>
      </c>
      <c r="E1632" s="9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8270</v>
      </c>
      <c r="O1632" s="7">
        <f t="shared" si="150"/>
        <v>104.16666666666667</v>
      </c>
      <c r="P1632" s="5">
        <f t="shared" si="151"/>
        <v>59.523809523809526</v>
      </c>
      <c r="Q1632" t="str">
        <f t="shared" si="152"/>
        <v>theater</v>
      </c>
      <c r="R1632" t="str">
        <f t="shared" si="153"/>
        <v>plays</v>
      </c>
      <c r="S1632" s="13">
        <f t="shared" si="154"/>
        <v>42277.583472222221</v>
      </c>
      <c r="T1632" s="13">
        <f t="shared" si="155"/>
        <v>42307.583472222221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 s="9">
        <v>1200</v>
      </c>
      <c r="E1633" s="9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8270</v>
      </c>
      <c r="O1633" s="7">
        <f t="shared" si="150"/>
        <v>125</v>
      </c>
      <c r="P1633" s="5">
        <f t="shared" si="151"/>
        <v>50</v>
      </c>
      <c r="Q1633" t="str">
        <f t="shared" si="152"/>
        <v>theater</v>
      </c>
      <c r="R1633" t="str">
        <f t="shared" si="153"/>
        <v>plays</v>
      </c>
      <c r="S1633" s="13">
        <f t="shared" si="154"/>
        <v>42722.882361111115</v>
      </c>
      <c r="T1633" s="13">
        <f t="shared" si="155"/>
        <v>42752.882361111115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 s="9">
        <v>7000</v>
      </c>
      <c r="E1634" s="9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8270</v>
      </c>
      <c r="O1634" s="7">
        <f t="shared" si="150"/>
        <v>102.34285714285714</v>
      </c>
      <c r="P1634" s="5">
        <f t="shared" si="151"/>
        <v>193.62162162162161</v>
      </c>
      <c r="Q1634" t="str">
        <f t="shared" si="152"/>
        <v>theater</v>
      </c>
      <c r="R1634" t="str">
        <f t="shared" si="153"/>
        <v>plays</v>
      </c>
      <c r="S1634" s="13">
        <f t="shared" si="154"/>
        <v>42323.70930555556</v>
      </c>
      <c r="T1634" s="13">
        <f t="shared" si="155"/>
        <v>42355.207638888889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 s="9">
        <v>20000</v>
      </c>
      <c r="E1635" s="9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8270</v>
      </c>
      <c r="O1635" s="7">
        <f t="shared" si="150"/>
        <v>107.86500000000001</v>
      </c>
      <c r="P1635" s="5">
        <f t="shared" si="151"/>
        <v>106.79702970297029</v>
      </c>
      <c r="Q1635" t="str">
        <f t="shared" si="152"/>
        <v>theater</v>
      </c>
      <c r="R1635" t="str">
        <f t="shared" si="153"/>
        <v>plays</v>
      </c>
      <c r="S1635" s="13">
        <f t="shared" si="154"/>
        <v>41933.291643518518</v>
      </c>
      <c r="T1635" s="13">
        <f t="shared" si="155"/>
        <v>41963.333310185189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 s="9">
        <v>2600</v>
      </c>
      <c r="E1636" s="9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8270</v>
      </c>
      <c r="O1636" s="7">
        <f t="shared" si="150"/>
        <v>109.88461538461539</v>
      </c>
      <c r="P1636" s="5">
        <f t="shared" si="151"/>
        <v>77.21621621621621</v>
      </c>
      <c r="Q1636" t="str">
        <f t="shared" si="152"/>
        <v>theater</v>
      </c>
      <c r="R1636" t="str">
        <f t="shared" si="153"/>
        <v>plays</v>
      </c>
      <c r="S1636" s="13">
        <f t="shared" si="154"/>
        <v>41898.168125000004</v>
      </c>
      <c r="T1636" s="13">
        <f t="shared" si="155"/>
        <v>41913.165972222225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 s="9">
        <v>1000</v>
      </c>
      <c r="E1637" s="9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8270</v>
      </c>
      <c r="O1637" s="7">
        <f t="shared" si="150"/>
        <v>161</v>
      </c>
      <c r="P1637" s="5">
        <f t="shared" si="151"/>
        <v>57.5</v>
      </c>
      <c r="Q1637" t="str">
        <f t="shared" si="152"/>
        <v>theater</v>
      </c>
      <c r="R1637" t="str">
        <f t="shared" si="153"/>
        <v>plays</v>
      </c>
      <c r="S1637" s="13">
        <f t="shared" si="154"/>
        <v>42446.943831018521</v>
      </c>
      <c r="T1637" s="13">
        <f t="shared" si="155"/>
        <v>42476.943831018521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 s="9">
        <v>1000</v>
      </c>
      <c r="E1638" s="9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8270</v>
      </c>
      <c r="O1638" s="7">
        <f t="shared" si="150"/>
        <v>131.20000000000002</v>
      </c>
      <c r="P1638" s="5">
        <f t="shared" si="151"/>
        <v>50.46153846153846</v>
      </c>
      <c r="Q1638" t="str">
        <f t="shared" si="152"/>
        <v>theater</v>
      </c>
      <c r="R1638" t="str">
        <f t="shared" si="153"/>
        <v>plays</v>
      </c>
      <c r="S1638" s="13">
        <f t="shared" si="154"/>
        <v>42463.81385416667</v>
      </c>
      <c r="T1638" s="13">
        <f t="shared" si="155"/>
        <v>42494.165972222225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 s="9">
        <v>5000</v>
      </c>
      <c r="E1639" s="9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8270</v>
      </c>
      <c r="O1639" s="7">
        <f t="shared" si="150"/>
        <v>118.8</v>
      </c>
      <c r="P1639" s="5">
        <f t="shared" si="151"/>
        <v>97.377049180327873</v>
      </c>
      <c r="Q1639" t="str">
        <f t="shared" si="152"/>
        <v>theater</v>
      </c>
      <c r="R1639" t="str">
        <f t="shared" si="153"/>
        <v>plays</v>
      </c>
      <c r="S1639" s="13">
        <f t="shared" si="154"/>
        <v>42766.805034722223</v>
      </c>
      <c r="T1639" s="13">
        <f t="shared" si="155"/>
        <v>42796.805034722223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 s="9">
        <v>4000</v>
      </c>
      <c r="E1640" s="9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8270</v>
      </c>
      <c r="O1640" s="7">
        <f t="shared" si="150"/>
        <v>100.39275000000001</v>
      </c>
      <c r="P1640" s="5">
        <f t="shared" si="151"/>
        <v>34.91921739130435</v>
      </c>
      <c r="Q1640" t="str">
        <f t="shared" si="152"/>
        <v>theater</v>
      </c>
      <c r="R1640" t="str">
        <f t="shared" si="153"/>
        <v>plays</v>
      </c>
      <c r="S1640" s="13">
        <f t="shared" si="154"/>
        <v>42734.789444444439</v>
      </c>
      <c r="T1640" s="13">
        <f t="shared" si="155"/>
        <v>42767.979861111111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 s="9">
        <v>15000</v>
      </c>
      <c r="E1641" s="9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8270</v>
      </c>
      <c r="O1641" s="7">
        <f t="shared" si="150"/>
        <v>103.20666666666666</v>
      </c>
      <c r="P1641" s="5">
        <f t="shared" si="151"/>
        <v>85.530386740331494</v>
      </c>
      <c r="Q1641" t="str">
        <f t="shared" si="152"/>
        <v>theater</v>
      </c>
      <c r="R1641" t="str">
        <f t="shared" si="153"/>
        <v>plays</v>
      </c>
      <c r="S1641" s="13">
        <f t="shared" si="154"/>
        <v>42522.347812499997</v>
      </c>
      <c r="T1641" s="13">
        <f t="shared" si="155"/>
        <v>42552.347812499997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 s="9">
        <v>20000</v>
      </c>
      <c r="E1642" s="9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8270</v>
      </c>
      <c r="O1642" s="7">
        <f t="shared" si="150"/>
        <v>100.6</v>
      </c>
      <c r="P1642" s="5">
        <f t="shared" si="151"/>
        <v>182.90909090909091</v>
      </c>
      <c r="Q1642" t="str">
        <f t="shared" si="152"/>
        <v>theater</v>
      </c>
      <c r="R1642" t="str">
        <f t="shared" si="153"/>
        <v>plays</v>
      </c>
      <c r="S1642" s="13">
        <f t="shared" si="154"/>
        <v>42702.917048611111</v>
      </c>
      <c r="T1642" s="13">
        <f t="shared" si="155"/>
        <v>42732.917048611111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 s="9">
        <v>35000</v>
      </c>
      <c r="E1643" s="9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8270</v>
      </c>
      <c r="O1643" s="7">
        <f t="shared" si="150"/>
        <v>100.78754285714287</v>
      </c>
      <c r="P1643" s="5">
        <f t="shared" si="151"/>
        <v>131.13620817843866</v>
      </c>
      <c r="Q1643" t="str">
        <f t="shared" si="152"/>
        <v>theater</v>
      </c>
      <c r="R1643" t="str">
        <f t="shared" si="153"/>
        <v>plays</v>
      </c>
      <c r="S1643" s="13">
        <f t="shared" si="154"/>
        <v>42252.474351851852</v>
      </c>
      <c r="T1643" s="13">
        <f t="shared" si="155"/>
        <v>42276.165972222225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 s="9">
        <v>2800</v>
      </c>
      <c r="E1644" s="9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8270</v>
      </c>
      <c r="O1644" s="7">
        <f t="shared" si="150"/>
        <v>112.32142857142857</v>
      </c>
      <c r="P1644" s="5">
        <f t="shared" si="151"/>
        <v>39.810126582278478</v>
      </c>
      <c r="Q1644" t="str">
        <f t="shared" si="152"/>
        <v>theater</v>
      </c>
      <c r="R1644" t="str">
        <f t="shared" si="153"/>
        <v>plays</v>
      </c>
      <c r="S1644" s="13">
        <f t="shared" si="154"/>
        <v>42156.510393518518</v>
      </c>
      <c r="T1644" s="13">
        <f t="shared" si="155"/>
        <v>42186.510393518518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 s="9">
        <v>5862</v>
      </c>
      <c r="E1645" s="9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8270</v>
      </c>
      <c r="O1645" s="7">
        <f t="shared" si="150"/>
        <v>105.91914022517912</v>
      </c>
      <c r="P1645" s="5">
        <f t="shared" si="151"/>
        <v>59.701730769230764</v>
      </c>
      <c r="Q1645" t="str">
        <f t="shared" si="152"/>
        <v>theater</v>
      </c>
      <c r="R1645" t="str">
        <f t="shared" si="153"/>
        <v>plays</v>
      </c>
      <c r="S1645" s="13">
        <f t="shared" si="154"/>
        <v>42278.089039351849</v>
      </c>
      <c r="T1645" s="13">
        <f t="shared" si="155"/>
        <v>42302.999305555553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 s="9">
        <v>3000</v>
      </c>
      <c r="E1646" s="9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8270</v>
      </c>
      <c r="O1646" s="7">
        <f t="shared" si="150"/>
        <v>100.56666666666668</v>
      </c>
      <c r="P1646" s="5">
        <f t="shared" si="151"/>
        <v>88.735294117647058</v>
      </c>
      <c r="Q1646" t="str">
        <f t="shared" si="152"/>
        <v>theater</v>
      </c>
      <c r="R1646" t="str">
        <f t="shared" si="153"/>
        <v>plays</v>
      </c>
      <c r="S1646" s="13">
        <f t="shared" si="154"/>
        <v>42754.693842592591</v>
      </c>
      <c r="T1646" s="13">
        <f t="shared" si="155"/>
        <v>42782.958333333328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 s="9">
        <v>8500</v>
      </c>
      <c r="E1647" s="9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8270</v>
      </c>
      <c r="O1647" s="7">
        <f t="shared" si="150"/>
        <v>115.30588235294117</v>
      </c>
      <c r="P1647" s="5">
        <f t="shared" si="151"/>
        <v>58.688622754491021</v>
      </c>
      <c r="Q1647" t="str">
        <f t="shared" si="152"/>
        <v>theater</v>
      </c>
      <c r="R1647" t="str">
        <f t="shared" si="153"/>
        <v>plays</v>
      </c>
      <c r="S1647" s="13">
        <f t="shared" si="154"/>
        <v>41893.324884259258</v>
      </c>
      <c r="T1647" s="13">
        <f t="shared" si="155"/>
        <v>41926.290972222225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 s="9">
        <v>10000</v>
      </c>
      <c r="E1648" s="9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8270</v>
      </c>
      <c r="O1648" s="7">
        <f t="shared" si="150"/>
        <v>127.30419999999999</v>
      </c>
      <c r="P1648" s="5">
        <f t="shared" si="151"/>
        <v>69.56513661202186</v>
      </c>
      <c r="Q1648" t="str">
        <f t="shared" si="152"/>
        <v>theater</v>
      </c>
      <c r="R1648" t="str">
        <f t="shared" si="153"/>
        <v>plays</v>
      </c>
      <c r="S1648" s="13">
        <f t="shared" si="154"/>
        <v>41871.755694444444</v>
      </c>
      <c r="T1648" s="13">
        <f t="shared" si="155"/>
        <v>41901.755694444444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 s="9">
        <v>8000</v>
      </c>
      <c r="E1649" s="9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8270</v>
      </c>
      <c r="O1649" s="7">
        <f t="shared" si="150"/>
        <v>102.83750000000001</v>
      </c>
      <c r="P1649" s="5">
        <f t="shared" si="151"/>
        <v>115.87323943661971</v>
      </c>
      <c r="Q1649" t="str">
        <f t="shared" si="152"/>
        <v>theater</v>
      </c>
      <c r="R1649" t="str">
        <f t="shared" si="153"/>
        <v>plays</v>
      </c>
      <c r="S1649" s="13">
        <f t="shared" si="154"/>
        <v>42262.096782407403</v>
      </c>
      <c r="T1649" s="13">
        <f t="shared" si="155"/>
        <v>42286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 s="9">
        <v>1600</v>
      </c>
      <c r="E1650" s="9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8270</v>
      </c>
      <c r="O1650" s="7">
        <f t="shared" si="150"/>
        <v>102.9375</v>
      </c>
      <c r="P1650" s="5">
        <f t="shared" si="151"/>
        <v>23.869565217391305</v>
      </c>
      <c r="Q1650" t="str">
        <f t="shared" si="152"/>
        <v>theater</v>
      </c>
      <c r="R1650" t="str">
        <f t="shared" si="153"/>
        <v>plays</v>
      </c>
      <c r="S1650" s="13">
        <f t="shared" si="154"/>
        <v>42675.694236111114</v>
      </c>
      <c r="T1650" s="13">
        <f t="shared" si="155"/>
        <v>42705.735902777778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 s="9">
        <v>21000</v>
      </c>
      <c r="E1651" s="9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8270</v>
      </c>
      <c r="O1651" s="7">
        <f t="shared" si="150"/>
        <v>104.3047619047619</v>
      </c>
      <c r="P1651" s="5">
        <f t="shared" si="151"/>
        <v>81.125925925925927</v>
      </c>
      <c r="Q1651" t="str">
        <f t="shared" si="152"/>
        <v>theater</v>
      </c>
      <c r="R1651" t="str">
        <f t="shared" si="153"/>
        <v>plays</v>
      </c>
      <c r="S1651" s="13">
        <f t="shared" si="154"/>
        <v>42135.60020833333</v>
      </c>
      <c r="T1651" s="13">
        <f t="shared" si="155"/>
        <v>42167.083333333328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 s="9">
        <v>10000</v>
      </c>
      <c r="E1652" s="9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8270</v>
      </c>
      <c r="O1652" s="7">
        <f t="shared" si="150"/>
        <v>111.22000000000001</v>
      </c>
      <c r="P1652" s="5">
        <f t="shared" si="151"/>
        <v>57.626943005181346</v>
      </c>
      <c r="Q1652" t="str">
        <f t="shared" si="152"/>
        <v>theater</v>
      </c>
      <c r="R1652" t="str">
        <f t="shared" si="153"/>
        <v>plays</v>
      </c>
      <c r="S1652" s="13">
        <f t="shared" si="154"/>
        <v>42230.472222222219</v>
      </c>
      <c r="T1652" s="13">
        <f t="shared" si="155"/>
        <v>42259.165972222225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 s="9">
        <v>2500</v>
      </c>
      <c r="E1653" s="9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8270</v>
      </c>
      <c r="O1653" s="7">
        <f t="shared" si="150"/>
        <v>105.86</v>
      </c>
      <c r="P1653" s="5">
        <f t="shared" si="151"/>
        <v>46.429824561403507</v>
      </c>
      <c r="Q1653" t="str">
        <f t="shared" si="152"/>
        <v>theater</v>
      </c>
      <c r="R1653" t="str">
        <f t="shared" si="153"/>
        <v>plays</v>
      </c>
      <c r="S1653" s="13">
        <f t="shared" si="154"/>
        <v>42167.434166666666</v>
      </c>
      <c r="T1653" s="13">
        <f t="shared" si="155"/>
        <v>42197.434166666666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 s="9">
        <v>12000</v>
      </c>
      <c r="E1654" s="9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8270</v>
      </c>
      <c r="O1654" s="7">
        <f t="shared" si="150"/>
        <v>100.79166666666666</v>
      </c>
      <c r="P1654" s="5">
        <f t="shared" si="151"/>
        <v>60.475000000000001</v>
      </c>
      <c r="Q1654" t="str">
        <f t="shared" si="152"/>
        <v>theater</v>
      </c>
      <c r="R1654" t="str">
        <f t="shared" si="153"/>
        <v>plays</v>
      </c>
      <c r="S1654" s="13">
        <f t="shared" si="154"/>
        <v>42068.888391203705</v>
      </c>
      <c r="T1654" s="13">
        <f t="shared" si="155"/>
        <v>42098.846724537041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 s="9">
        <v>5500</v>
      </c>
      <c r="E1655" s="9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8270</v>
      </c>
      <c r="O1655" s="7">
        <f t="shared" si="150"/>
        <v>104.92727272727274</v>
      </c>
      <c r="P1655" s="5">
        <f t="shared" si="151"/>
        <v>65.579545454545453</v>
      </c>
      <c r="Q1655" t="str">
        <f t="shared" si="152"/>
        <v>theater</v>
      </c>
      <c r="R1655" t="str">
        <f t="shared" si="153"/>
        <v>plays</v>
      </c>
      <c r="S1655" s="13">
        <f t="shared" si="154"/>
        <v>42145.746689814812</v>
      </c>
      <c r="T1655" s="13">
        <f t="shared" si="155"/>
        <v>42175.746689814812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 s="9">
        <v>25000</v>
      </c>
      <c r="E1656" s="9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8270</v>
      </c>
      <c r="O1656" s="7">
        <f t="shared" si="150"/>
        <v>101.55199999999999</v>
      </c>
      <c r="P1656" s="5">
        <f t="shared" si="151"/>
        <v>119.1924882629108</v>
      </c>
      <c r="Q1656" t="str">
        <f t="shared" si="152"/>
        <v>theater</v>
      </c>
      <c r="R1656" t="str">
        <f t="shared" si="153"/>
        <v>plays</v>
      </c>
      <c r="S1656" s="13">
        <f t="shared" si="154"/>
        <v>41918.742175925923</v>
      </c>
      <c r="T1656" s="13">
        <f t="shared" si="155"/>
        <v>41948.783842592595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 s="9">
        <v>1500</v>
      </c>
      <c r="E1657" s="9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8270</v>
      </c>
      <c r="O1657" s="7">
        <f t="shared" si="150"/>
        <v>110.73333333333333</v>
      </c>
      <c r="P1657" s="5">
        <f t="shared" si="151"/>
        <v>83.05</v>
      </c>
      <c r="Q1657" t="str">
        <f t="shared" si="152"/>
        <v>theater</v>
      </c>
      <c r="R1657" t="str">
        <f t="shared" si="153"/>
        <v>plays</v>
      </c>
      <c r="S1657" s="13">
        <f t="shared" si="154"/>
        <v>42146.731087962966</v>
      </c>
      <c r="T1657" s="13">
        <f t="shared" si="155"/>
        <v>42176.731087962966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 s="9">
        <v>2250</v>
      </c>
      <c r="E1658" s="9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8270</v>
      </c>
      <c r="O1658" s="7">
        <f t="shared" si="150"/>
        <v>127.82222222222221</v>
      </c>
      <c r="P1658" s="5">
        <f t="shared" si="151"/>
        <v>57.52</v>
      </c>
      <c r="Q1658" t="str">
        <f t="shared" si="152"/>
        <v>theater</v>
      </c>
      <c r="R1658" t="str">
        <f t="shared" si="153"/>
        <v>plays</v>
      </c>
      <c r="S1658" s="13">
        <f t="shared" si="154"/>
        <v>42590.472685185188</v>
      </c>
      <c r="T1658" s="13">
        <f t="shared" si="155"/>
        <v>42620.472685185188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 s="9">
        <v>20000</v>
      </c>
      <c r="E1659" s="9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8270</v>
      </c>
      <c r="O1659" s="7">
        <f t="shared" si="150"/>
        <v>101.82500000000002</v>
      </c>
      <c r="P1659" s="5">
        <f t="shared" si="151"/>
        <v>177.08695652173913</v>
      </c>
      <c r="Q1659" t="str">
        <f t="shared" si="152"/>
        <v>theater</v>
      </c>
      <c r="R1659" t="str">
        <f t="shared" si="153"/>
        <v>plays</v>
      </c>
      <c r="S1659" s="13">
        <f t="shared" si="154"/>
        <v>42602.576712962968</v>
      </c>
      <c r="T1659" s="13">
        <f t="shared" si="155"/>
        <v>42621.15625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 s="9">
        <v>13000</v>
      </c>
      <c r="E1660" s="9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8270</v>
      </c>
      <c r="O1660" s="7">
        <f t="shared" si="150"/>
        <v>101.25769230769231</v>
      </c>
      <c r="P1660" s="5">
        <f t="shared" si="151"/>
        <v>70.771505376344081</v>
      </c>
      <c r="Q1660" t="str">
        <f t="shared" si="152"/>
        <v>theater</v>
      </c>
      <c r="R1660" t="str">
        <f t="shared" si="153"/>
        <v>plays</v>
      </c>
      <c r="S1660" s="13">
        <f t="shared" si="154"/>
        <v>42059.085752314815</v>
      </c>
      <c r="T1660" s="13">
        <f t="shared" si="155"/>
        <v>42089.044085648144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 s="9">
        <v>300</v>
      </c>
      <c r="E1661" s="9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8270</v>
      </c>
      <c r="O1661" s="7">
        <f t="shared" si="150"/>
        <v>175</v>
      </c>
      <c r="P1661" s="5">
        <f t="shared" si="151"/>
        <v>29.166666666666668</v>
      </c>
      <c r="Q1661" t="str">
        <f t="shared" si="152"/>
        <v>theater</v>
      </c>
      <c r="R1661" t="str">
        <f t="shared" si="153"/>
        <v>plays</v>
      </c>
      <c r="S1661" s="13">
        <f t="shared" si="154"/>
        <v>41889.768229166664</v>
      </c>
      <c r="T1661" s="13">
        <f t="shared" si="155"/>
        <v>41919.768229166664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 s="9">
        <v>10000</v>
      </c>
      <c r="E1662" s="9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8270</v>
      </c>
      <c r="O1662" s="7">
        <f t="shared" si="150"/>
        <v>128.06</v>
      </c>
      <c r="P1662" s="5">
        <f t="shared" si="151"/>
        <v>72.76136363636364</v>
      </c>
      <c r="Q1662" t="str">
        <f t="shared" si="152"/>
        <v>theater</v>
      </c>
      <c r="R1662" t="str">
        <f t="shared" si="153"/>
        <v>plays</v>
      </c>
      <c r="S1662" s="13">
        <f t="shared" si="154"/>
        <v>42144.573807870373</v>
      </c>
      <c r="T1662" s="13">
        <f t="shared" si="155"/>
        <v>42166.165972222225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 s="9">
        <v>2000</v>
      </c>
      <c r="E1663" s="9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8270</v>
      </c>
      <c r="O1663" s="7">
        <f t="shared" si="150"/>
        <v>106.29949999999999</v>
      </c>
      <c r="P1663" s="5">
        <f t="shared" si="151"/>
        <v>51.853414634146333</v>
      </c>
      <c r="Q1663" t="str">
        <f t="shared" si="152"/>
        <v>theater</v>
      </c>
      <c r="R1663" t="str">
        <f t="shared" si="153"/>
        <v>plays</v>
      </c>
      <c r="S1663" s="13">
        <f t="shared" si="154"/>
        <v>42758.559629629628</v>
      </c>
      <c r="T1663" s="13">
        <f t="shared" si="155"/>
        <v>42788.559629629628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 s="9">
        <v>7000</v>
      </c>
      <c r="E1664" s="9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8270</v>
      </c>
      <c r="O1664" s="7">
        <f t="shared" si="150"/>
        <v>105.21428571428571</v>
      </c>
      <c r="P1664" s="5">
        <f t="shared" si="151"/>
        <v>98.2</v>
      </c>
      <c r="Q1664" t="str">
        <f t="shared" si="152"/>
        <v>theater</v>
      </c>
      <c r="R1664" t="str">
        <f t="shared" si="153"/>
        <v>plays</v>
      </c>
      <c r="S1664" s="13">
        <f t="shared" si="154"/>
        <v>41982.887280092589</v>
      </c>
      <c r="T1664" s="13">
        <f t="shared" si="155"/>
        <v>42012.887280092589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 s="9">
        <v>23000</v>
      </c>
      <c r="E1665" s="9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8270</v>
      </c>
      <c r="O1665" s="7">
        <f t="shared" si="150"/>
        <v>106.16782608695652</v>
      </c>
      <c r="P1665" s="5">
        <f t="shared" si="151"/>
        <v>251.7381443298969</v>
      </c>
      <c r="Q1665" t="str">
        <f t="shared" si="152"/>
        <v>theater</v>
      </c>
      <c r="R1665" t="str">
        <f t="shared" si="153"/>
        <v>plays</v>
      </c>
      <c r="S1665" s="13">
        <f t="shared" si="154"/>
        <v>42614.760937500003</v>
      </c>
      <c r="T1665" s="13">
        <f t="shared" si="155"/>
        <v>42644.165972222225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 s="9">
        <v>5000</v>
      </c>
      <c r="E1666" s="9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8270</v>
      </c>
      <c r="O1666" s="7">
        <f t="shared" ref="O1666:O1729" si="156">(E1666/D1666)*100</f>
        <v>109.24000000000001</v>
      </c>
      <c r="P1666" s="5">
        <f t="shared" ref="P1666:P1729" si="157">IFERROR(E1666/L1666,0)</f>
        <v>74.821917808219183</v>
      </c>
      <c r="Q1666" t="str">
        <f t="shared" ref="Q1666:Q1729" si="158">LEFT(N1666,FIND("/",N1666)-1)</f>
        <v>theater</v>
      </c>
      <c r="R1666" t="str">
        <f t="shared" ref="R1666:R1729" si="159">RIGHT(N1666,LEN(N1666)-FIND("/",N1666))</f>
        <v>plays</v>
      </c>
      <c r="S1666" s="13">
        <f t="shared" ref="S1666:S1729" si="160">(((J1666/60)/60)/24)+DATE(1970,1,1)</f>
        <v>42303.672662037032</v>
      </c>
      <c r="T1666" s="13">
        <f t="shared" ref="T1666:T1729" si="161">(((I1666/60)/60)/24)+DATE(1970,1,1)</f>
        <v>42338.714328703703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 s="9">
        <v>3300</v>
      </c>
      <c r="E1667" s="9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8270</v>
      </c>
      <c r="O1667" s="7">
        <f t="shared" si="156"/>
        <v>100.45454545454547</v>
      </c>
      <c r="P1667" s="5">
        <f t="shared" si="157"/>
        <v>67.65306122448979</v>
      </c>
      <c r="Q1667" t="str">
        <f t="shared" si="158"/>
        <v>theater</v>
      </c>
      <c r="R1667" t="str">
        <f t="shared" si="159"/>
        <v>plays</v>
      </c>
      <c r="S1667" s="13">
        <f t="shared" si="160"/>
        <v>42171.725416666668</v>
      </c>
      <c r="T1667" s="13">
        <f t="shared" si="161"/>
        <v>42201.725416666668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 s="9">
        <v>12200</v>
      </c>
      <c r="E1668" s="9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8270</v>
      </c>
      <c r="O1668" s="7">
        <f t="shared" si="156"/>
        <v>103.04098360655738</v>
      </c>
      <c r="P1668" s="5">
        <f t="shared" si="157"/>
        <v>93.81343283582089</v>
      </c>
      <c r="Q1668" t="str">
        <f t="shared" si="158"/>
        <v>theater</v>
      </c>
      <c r="R1668" t="str">
        <f t="shared" si="159"/>
        <v>plays</v>
      </c>
      <c r="S1668" s="13">
        <f t="shared" si="160"/>
        <v>41964.315532407403</v>
      </c>
      <c r="T1668" s="13">
        <f t="shared" si="161"/>
        <v>41995.166666666672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 s="9">
        <v>2500</v>
      </c>
      <c r="E1669" s="9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8270</v>
      </c>
      <c r="O1669" s="7">
        <f t="shared" si="156"/>
        <v>112.1664</v>
      </c>
      <c r="P1669" s="5">
        <f t="shared" si="157"/>
        <v>41.237647058823526</v>
      </c>
      <c r="Q1669" t="str">
        <f t="shared" si="158"/>
        <v>theater</v>
      </c>
      <c r="R1669" t="str">
        <f t="shared" si="159"/>
        <v>plays</v>
      </c>
      <c r="S1669" s="13">
        <f t="shared" si="160"/>
        <v>42284.516064814816</v>
      </c>
      <c r="T1669" s="13">
        <f t="shared" si="161"/>
        <v>42307.875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 s="9">
        <v>2500</v>
      </c>
      <c r="E1670" s="9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8270</v>
      </c>
      <c r="O1670" s="7">
        <f t="shared" si="156"/>
        <v>103</v>
      </c>
      <c r="P1670" s="5">
        <f t="shared" si="157"/>
        <v>52.551020408163268</v>
      </c>
      <c r="Q1670" t="str">
        <f t="shared" si="158"/>
        <v>theater</v>
      </c>
      <c r="R1670" t="str">
        <f t="shared" si="159"/>
        <v>plays</v>
      </c>
      <c r="S1670" s="13">
        <f t="shared" si="160"/>
        <v>42016.800208333334</v>
      </c>
      <c r="T1670" s="13">
        <f t="shared" si="161"/>
        <v>42032.916666666672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 s="9">
        <v>2700</v>
      </c>
      <c r="E1671" s="9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8270</v>
      </c>
      <c r="O1671" s="7">
        <f t="shared" si="156"/>
        <v>164</v>
      </c>
      <c r="P1671" s="5">
        <f t="shared" si="157"/>
        <v>70.285714285714292</v>
      </c>
      <c r="Q1671" t="str">
        <f t="shared" si="158"/>
        <v>theater</v>
      </c>
      <c r="R1671" t="str">
        <f t="shared" si="159"/>
        <v>plays</v>
      </c>
      <c r="S1671" s="13">
        <f t="shared" si="160"/>
        <v>42311.711979166663</v>
      </c>
      <c r="T1671" s="13">
        <f t="shared" si="161"/>
        <v>42341.708333333328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 s="9">
        <v>6000</v>
      </c>
      <c r="E1672" s="9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8270</v>
      </c>
      <c r="O1672" s="7">
        <f t="shared" si="156"/>
        <v>131.28333333333333</v>
      </c>
      <c r="P1672" s="5">
        <f t="shared" si="157"/>
        <v>48.325153374233132</v>
      </c>
      <c r="Q1672" t="str">
        <f t="shared" si="158"/>
        <v>theater</v>
      </c>
      <c r="R1672" t="str">
        <f t="shared" si="159"/>
        <v>plays</v>
      </c>
      <c r="S1672" s="13">
        <f t="shared" si="160"/>
        <v>42136.536134259266</v>
      </c>
      <c r="T1672" s="13">
        <f t="shared" si="161"/>
        <v>42167.875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 s="9">
        <v>15000</v>
      </c>
      <c r="E1673" s="9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8270</v>
      </c>
      <c r="O1673" s="7">
        <f t="shared" si="156"/>
        <v>102.1</v>
      </c>
      <c r="P1673" s="5">
        <f t="shared" si="157"/>
        <v>53.177083333333336</v>
      </c>
      <c r="Q1673" t="str">
        <f t="shared" si="158"/>
        <v>theater</v>
      </c>
      <c r="R1673" t="str">
        <f t="shared" si="159"/>
        <v>plays</v>
      </c>
      <c r="S1673" s="13">
        <f t="shared" si="160"/>
        <v>42172.757638888885</v>
      </c>
      <c r="T1673" s="13">
        <f t="shared" si="161"/>
        <v>42202.757638888885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9">
        <v>2000</v>
      </c>
      <c r="E1674" s="9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8270</v>
      </c>
      <c r="O1674" s="7">
        <f t="shared" si="156"/>
        <v>128</v>
      </c>
      <c r="P1674" s="5">
        <f t="shared" si="157"/>
        <v>60.952380952380949</v>
      </c>
      <c r="Q1674" t="str">
        <f t="shared" si="158"/>
        <v>theater</v>
      </c>
      <c r="R1674" t="str">
        <f t="shared" si="159"/>
        <v>plays</v>
      </c>
      <c r="S1674" s="13">
        <f t="shared" si="160"/>
        <v>42590.90425925926</v>
      </c>
      <c r="T1674" s="13">
        <f t="shared" si="161"/>
        <v>42606.90425925926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 s="9">
        <v>8000</v>
      </c>
      <c r="E1675" s="9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8270</v>
      </c>
      <c r="O1675" s="7">
        <f t="shared" si="156"/>
        <v>101.49999999999999</v>
      </c>
      <c r="P1675" s="5">
        <f t="shared" si="157"/>
        <v>116</v>
      </c>
      <c r="Q1675" t="str">
        <f t="shared" si="158"/>
        <v>theater</v>
      </c>
      <c r="R1675" t="str">
        <f t="shared" si="159"/>
        <v>plays</v>
      </c>
      <c r="S1675" s="13">
        <f t="shared" si="160"/>
        <v>42137.395798611105</v>
      </c>
      <c r="T1675" s="13">
        <f t="shared" si="161"/>
        <v>42171.458333333328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 s="9">
        <v>1800</v>
      </c>
      <c r="E1676" s="9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8270</v>
      </c>
      <c r="O1676" s="7">
        <f t="shared" si="156"/>
        <v>101.66666666666666</v>
      </c>
      <c r="P1676" s="5">
        <f t="shared" si="157"/>
        <v>61</v>
      </c>
      <c r="Q1676" t="str">
        <f t="shared" si="158"/>
        <v>theater</v>
      </c>
      <c r="R1676" t="str">
        <f t="shared" si="159"/>
        <v>plays</v>
      </c>
      <c r="S1676" s="13">
        <f t="shared" si="160"/>
        <v>42167.533159722225</v>
      </c>
      <c r="T1676" s="13">
        <f t="shared" si="161"/>
        <v>42197.533159722225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 s="9">
        <v>1500</v>
      </c>
      <c r="E1677" s="9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8270</v>
      </c>
      <c r="O1677" s="7">
        <f t="shared" si="156"/>
        <v>130</v>
      </c>
      <c r="P1677" s="5">
        <f t="shared" si="157"/>
        <v>38.235294117647058</v>
      </c>
      <c r="Q1677" t="str">
        <f t="shared" si="158"/>
        <v>theater</v>
      </c>
      <c r="R1677" t="str">
        <f t="shared" si="159"/>
        <v>plays</v>
      </c>
      <c r="S1677" s="13">
        <f t="shared" si="160"/>
        <v>41915.437210648146</v>
      </c>
      <c r="T1677" s="13">
        <f t="shared" si="161"/>
        <v>41945.478877314818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 s="9">
        <v>10000</v>
      </c>
      <c r="E1678" s="9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8270</v>
      </c>
      <c r="O1678" s="7">
        <f t="shared" si="156"/>
        <v>154.43</v>
      </c>
      <c r="P1678" s="5">
        <f t="shared" si="157"/>
        <v>106.50344827586207</v>
      </c>
      <c r="Q1678" t="str">
        <f t="shared" si="158"/>
        <v>theater</v>
      </c>
      <c r="R1678" t="str">
        <f t="shared" si="159"/>
        <v>plays</v>
      </c>
      <c r="S1678" s="13">
        <f t="shared" si="160"/>
        <v>42284.500104166669</v>
      </c>
      <c r="T1678" s="13">
        <f t="shared" si="161"/>
        <v>42314.541770833333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 s="9">
        <v>4000</v>
      </c>
      <c r="E1679" s="9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8270</v>
      </c>
      <c r="O1679" s="7">
        <f t="shared" si="156"/>
        <v>107.4</v>
      </c>
      <c r="P1679" s="5">
        <f t="shared" si="157"/>
        <v>204.57142857142858</v>
      </c>
      <c r="Q1679" t="str">
        <f t="shared" si="158"/>
        <v>theater</v>
      </c>
      <c r="R1679" t="str">
        <f t="shared" si="159"/>
        <v>plays</v>
      </c>
      <c r="S1679" s="13">
        <f t="shared" si="160"/>
        <v>42611.801412037035</v>
      </c>
      <c r="T1679" s="13">
        <f t="shared" si="161"/>
        <v>42627.791666666672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 s="9">
        <v>15500</v>
      </c>
      <c r="E1680" s="9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8270</v>
      </c>
      <c r="O1680" s="7">
        <f t="shared" si="156"/>
        <v>101.32258064516128</v>
      </c>
      <c r="P1680" s="5">
        <f t="shared" si="157"/>
        <v>54.912587412587413</v>
      </c>
      <c r="Q1680" t="str">
        <f t="shared" si="158"/>
        <v>theater</v>
      </c>
      <c r="R1680" t="str">
        <f t="shared" si="159"/>
        <v>plays</v>
      </c>
      <c r="S1680" s="13">
        <f t="shared" si="160"/>
        <v>42400.704537037032</v>
      </c>
      <c r="T1680" s="13">
        <f t="shared" si="161"/>
        <v>42444.875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 s="9">
        <v>1800</v>
      </c>
      <c r="E1681" s="9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8270</v>
      </c>
      <c r="O1681" s="7">
        <f t="shared" si="156"/>
        <v>100.27777777777777</v>
      </c>
      <c r="P1681" s="5">
        <f t="shared" si="157"/>
        <v>150.41666666666666</v>
      </c>
      <c r="Q1681" t="str">
        <f t="shared" si="158"/>
        <v>theater</v>
      </c>
      <c r="R1681" t="str">
        <f t="shared" si="159"/>
        <v>plays</v>
      </c>
      <c r="S1681" s="13">
        <f t="shared" si="160"/>
        <v>42017.88045138889</v>
      </c>
      <c r="T1681" s="13">
        <f t="shared" si="161"/>
        <v>42044.1875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 s="9">
        <v>4500</v>
      </c>
      <c r="E1682" s="9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8270</v>
      </c>
      <c r="O1682" s="7">
        <f t="shared" si="156"/>
        <v>116.84444444444443</v>
      </c>
      <c r="P1682" s="5">
        <f t="shared" si="157"/>
        <v>52.58</v>
      </c>
      <c r="Q1682" t="str">
        <f t="shared" si="158"/>
        <v>theater</v>
      </c>
      <c r="R1682" t="str">
        <f t="shared" si="159"/>
        <v>plays</v>
      </c>
      <c r="S1682" s="13">
        <f t="shared" si="160"/>
        <v>42426.949988425928</v>
      </c>
      <c r="T1682" s="13">
        <f t="shared" si="161"/>
        <v>42461.165972222225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 s="9">
        <v>5000</v>
      </c>
      <c r="E1683" s="9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8270</v>
      </c>
      <c r="O1683" s="7">
        <f t="shared" si="156"/>
        <v>108.60000000000001</v>
      </c>
      <c r="P1683" s="5">
        <f t="shared" si="157"/>
        <v>54.3</v>
      </c>
      <c r="Q1683" t="str">
        <f t="shared" si="158"/>
        <v>theater</v>
      </c>
      <c r="R1683" t="str">
        <f t="shared" si="159"/>
        <v>plays</v>
      </c>
      <c r="S1683" s="13">
        <f t="shared" si="160"/>
        <v>41931.682939814818</v>
      </c>
      <c r="T1683" s="13">
        <f t="shared" si="161"/>
        <v>41961.724606481483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 s="9">
        <v>2500</v>
      </c>
      <c r="E1684" s="9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8270</v>
      </c>
      <c r="O1684" s="7">
        <f t="shared" si="156"/>
        <v>103.4</v>
      </c>
      <c r="P1684" s="5">
        <f t="shared" si="157"/>
        <v>76.029411764705884</v>
      </c>
      <c r="Q1684" t="str">
        <f t="shared" si="158"/>
        <v>theater</v>
      </c>
      <c r="R1684" t="str">
        <f t="shared" si="159"/>
        <v>plays</v>
      </c>
      <c r="S1684" s="13">
        <f t="shared" si="160"/>
        <v>42124.848414351851</v>
      </c>
      <c r="T1684" s="13">
        <f t="shared" si="161"/>
        <v>42154.848414351851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 s="9">
        <v>5800</v>
      </c>
      <c r="E1685" s="9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8270</v>
      </c>
      <c r="O1685" s="7">
        <f t="shared" si="156"/>
        <v>114.27586206896552</v>
      </c>
      <c r="P1685" s="5">
        <f t="shared" si="157"/>
        <v>105.2063492063492</v>
      </c>
      <c r="Q1685" t="str">
        <f t="shared" si="158"/>
        <v>theater</v>
      </c>
      <c r="R1685" t="str">
        <f t="shared" si="159"/>
        <v>plays</v>
      </c>
      <c r="S1685" s="13">
        <f t="shared" si="160"/>
        <v>42431.102534722217</v>
      </c>
      <c r="T1685" s="13">
        <f t="shared" si="161"/>
        <v>42461.06086805556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 s="9">
        <v>2000</v>
      </c>
      <c r="E1686" s="9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8270</v>
      </c>
      <c r="O1686" s="7">
        <f t="shared" si="156"/>
        <v>103</v>
      </c>
      <c r="P1686" s="5">
        <f t="shared" si="157"/>
        <v>68.666666666666671</v>
      </c>
      <c r="Q1686" t="str">
        <f t="shared" si="158"/>
        <v>theater</v>
      </c>
      <c r="R1686" t="str">
        <f t="shared" si="159"/>
        <v>plays</v>
      </c>
      <c r="S1686" s="13">
        <f t="shared" si="160"/>
        <v>42121.756921296299</v>
      </c>
      <c r="T1686" s="13">
        <f t="shared" si="161"/>
        <v>42156.208333333328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 s="9">
        <v>5000</v>
      </c>
      <c r="E1687" s="9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8270</v>
      </c>
      <c r="O1687" s="7">
        <f t="shared" si="156"/>
        <v>121.6</v>
      </c>
      <c r="P1687" s="5">
        <f t="shared" si="157"/>
        <v>129.36170212765958</v>
      </c>
      <c r="Q1687" t="str">
        <f t="shared" si="158"/>
        <v>theater</v>
      </c>
      <c r="R1687" t="str">
        <f t="shared" si="159"/>
        <v>plays</v>
      </c>
      <c r="S1687" s="13">
        <f t="shared" si="160"/>
        <v>42219.019733796296</v>
      </c>
      <c r="T1687" s="13">
        <f t="shared" si="161"/>
        <v>42249.019733796296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 s="9">
        <v>31000</v>
      </c>
      <c r="E1688" s="9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8270</v>
      </c>
      <c r="O1688" s="7">
        <f t="shared" si="156"/>
        <v>102.6467741935484</v>
      </c>
      <c r="P1688" s="5">
        <f t="shared" si="157"/>
        <v>134.26371308016877</v>
      </c>
      <c r="Q1688" t="str">
        <f t="shared" si="158"/>
        <v>theater</v>
      </c>
      <c r="R1688" t="str">
        <f t="shared" si="159"/>
        <v>plays</v>
      </c>
      <c r="S1688" s="13">
        <f t="shared" si="160"/>
        <v>42445.19430555556</v>
      </c>
      <c r="T1688" s="13">
        <f t="shared" si="161"/>
        <v>42489.19430555556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 s="9">
        <v>800</v>
      </c>
      <c r="E1689" s="9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8270</v>
      </c>
      <c r="O1689" s="7">
        <f t="shared" si="156"/>
        <v>104.75000000000001</v>
      </c>
      <c r="P1689" s="5">
        <f t="shared" si="157"/>
        <v>17.829787234042552</v>
      </c>
      <c r="Q1689" t="str">
        <f t="shared" si="158"/>
        <v>theater</v>
      </c>
      <c r="R1689" t="str">
        <f t="shared" si="159"/>
        <v>plays</v>
      </c>
      <c r="S1689" s="13">
        <f t="shared" si="160"/>
        <v>42379.74418981481</v>
      </c>
      <c r="T1689" s="13">
        <f t="shared" si="161"/>
        <v>42410.875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 s="9">
        <v>3000</v>
      </c>
      <c r="E1690" s="9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8270</v>
      </c>
      <c r="O1690" s="7">
        <f t="shared" si="156"/>
        <v>101.6</v>
      </c>
      <c r="P1690" s="5">
        <f t="shared" si="157"/>
        <v>203.2</v>
      </c>
      <c r="Q1690" t="str">
        <f t="shared" si="158"/>
        <v>theater</v>
      </c>
      <c r="R1690" t="str">
        <f t="shared" si="159"/>
        <v>plays</v>
      </c>
      <c r="S1690" s="13">
        <f t="shared" si="160"/>
        <v>42380.884872685187</v>
      </c>
      <c r="T1690" s="13">
        <f t="shared" si="161"/>
        <v>42398.249305555553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 s="9">
        <v>4999</v>
      </c>
      <c r="E1691" s="9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8270</v>
      </c>
      <c r="O1691" s="7">
        <f t="shared" si="156"/>
        <v>112.10242048409683</v>
      </c>
      <c r="P1691" s="5">
        <f t="shared" si="157"/>
        <v>69.18518518518519</v>
      </c>
      <c r="Q1691" t="str">
        <f t="shared" si="158"/>
        <v>theater</v>
      </c>
      <c r="R1691" t="str">
        <f t="shared" si="159"/>
        <v>plays</v>
      </c>
      <c r="S1691" s="13">
        <f t="shared" si="160"/>
        <v>42762.942430555559</v>
      </c>
      <c r="T1691" s="13">
        <f t="shared" si="161"/>
        <v>42794.208333333328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 s="9">
        <v>15000</v>
      </c>
      <c r="E1692" s="9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8270</v>
      </c>
      <c r="O1692" s="7">
        <f t="shared" si="156"/>
        <v>101.76666666666667</v>
      </c>
      <c r="P1692" s="5">
        <f t="shared" si="157"/>
        <v>125.12295081967213</v>
      </c>
      <c r="Q1692" t="str">
        <f t="shared" si="158"/>
        <v>theater</v>
      </c>
      <c r="R1692" t="str">
        <f t="shared" si="159"/>
        <v>plays</v>
      </c>
      <c r="S1692" s="13">
        <f t="shared" si="160"/>
        <v>42567.840069444443</v>
      </c>
      <c r="T1692" s="13">
        <f t="shared" si="161"/>
        <v>42597.840069444443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 s="9">
        <v>2500</v>
      </c>
      <c r="E1693" s="9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8270</v>
      </c>
      <c r="O1693" s="7">
        <f t="shared" si="156"/>
        <v>100</v>
      </c>
      <c r="P1693" s="5">
        <f t="shared" si="157"/>
        <v>73.529411764705884</v>
      </c>
      <c r="Q1693" t="str">
        <f t="shared" si="158"/>
        <v>theater</v>
      </c>
      <c r="R1693" t="str">
        <f t="shared" si="159"/>
        <v>plays</v>
      </c>
      <c r="S1693" s="13">
        <f t="shared" si="160"/>
        <v>42311.750324074077</v>
      </c>
      <c r="T1693" s="13">
        <f t="shared" si="161"/>
        <v>42336.750324074077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 s="9">
        <v>10000</v>
      </c>
      <c r="E1694" s="9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8270</v>
      </c>
      <c r="O1694" s="7">
        <f t="shared" si="156"/>
        <v>100.26489999999998</v>
      </c>
      <c r="P1694" s="5">
        <f t="shared" si="157"/>
        <v>48.437149758454105</v>
      </c>
      <c r="Q1694" t="str">
        <f t="shared" si="158"/>
        <v>theater</v>
      </c>
      <c r="R1694" t="str">
        <f t="shared" si="159"/>
        <v>plays</v>
      </c>
      <c r="S1694" s="13">
        <f t="shared" si="160"/>
        <v>42505.774479166663</v>
      </c>
      <c r="T1694" s="13">
        <f t="shared" si="161"/>
        <v>42541.958333333328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 s="9">
        <v>500</v>
      </c>
      <c r="E1695" s="9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8270</v>
      </c>
      <c r="O1695" s="7">
        <f t="shared" si="156"/>
        <v>133.04200000000003</v>
      </c>
      <c r="P1695" s="5">
        <f t="shared" si="157"/>
        <v>26.608400000000003</v>
      </c>
      <c r="Q1695" t="str">
        <f t="shared" si="158"/>
        <v>theater</v>
      </c>
      <c r="R1695" t="str">
        <f t="shared" si="159"/>
        <v>plays</v>
      </c>
      <c r="S1695" s="13">
        <f t="shared" si="160"/>
        <v>42758.368078703701</v>
      </c>
      <c r="T1695" s="13">
        <f t="shared" si="161"/>
        <v>42786.368078703701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 s="9">
        <v>2000</v>
      </c>
      <c r="E1696" s="9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8270</v>
      </c>
      <c r="O1696" s="7">
        <f t="shared" si="156"/>
        <v>121.2</v>
      </c>
      <c r="P1696" s="5">
        <f t="shared" si="157"/>
        <v>33.666666666666664</v>
      </c>
      <c r="Q1696" t="str">
        <f t="shared" si="158"/>
        <v>theater</v>
      </c>
      <c r="R1696" t="str">
        <f t="shared" si="159"/>
        <v>plays</v>
      </c>
      <c r="S1696" s="13">
        <f t="shared" si="160"/>
        <v>42775.51494212963</v>
      </c>
      <c r="T1696" s="13">
        <f t="shared" si="161"/>
        <v>42805.51494212963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 s="9">
        <v>500</v>
      </c>
      <c r="E1697" s="9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8270</v>
      </c>
      <c r="O1697" s="7">
        <f t="shared" si="156"/>
        <v>113.99999999999999</v>
      </c>
      <c r="P1697" s="5">
        <f t="shared" si="157"/>
        <v>40.714285714285715</v>
      </c>
      <c r="Q1697" t="str">
        <f t="shared" si="158"/>
        <v>theater</v>
      </c>
      <c r="R1697" t="str">
        <f t="shared" si="159"/>
        <v>plays</v>
      </c>
      <c r="S1697" s="13">
        <f t="shared" si="160"/>
        <v>42232.702546296292</v>
      </c>
      <c r="T1697" s="13">
        <f t="shared" si="161"/>
        <v>42264.165972222225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 s="9">
        <v>101</v>
      </c>
      <c r="E1698" s="9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8270</v>
      </c>
      <c r="O1698" s="7">
        <f t="shared" si="156"/>
        <v>286.13861386138615</v>
      </c>
      <c r="P1698" s="5">
        <f t="shared" si="157"/>
        <v>19.266666666666666</v>
      </c>
      <c r="Q1698" t="str">
        <f t="shared" si="158"/>
        <v>theater</v>
      </c>
      <c r="R1698" t="str">
        <f t="shared" si="159"/>
        <v>plays</v>
      </c>
      <c r="S1698" s="13">
        <f t="shared" si="160"/>
        <v>42282.770231481481</v>
      </c>
      <c r="T1698" s="13">
        <f t="shared" si="161"/>
        <v>42342.811898148153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 s="9">
        <v>4500</v>
      </c>
      <c r="E1699" s="9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8270</v>
      </c>
      <c r="O1699" s="7">
        <f t="shared" si="156"/>
        <v>170.44444444444446</v>
      </c>
      <c r="P1699" s="5">
        <f t="shared" si="157"/>
        <v>84.285714285714292</v>
      </c>
      <c r="Q1699" t="str">
        <f t="shared" si="158"/>
        <v>theater</v>
      </c>
      <c r="R1699" t="str">
        <f t="shared" si="159"/>
        <v>plays</v>
      </c>
      <c r="S1699" s="13">
        <f t="shared" si="160"/>
        <v>42768.425370370373</v>
      </c>
      <c r="T1699" s="13">
        <f t="shared" si="161"/>
        <v>42798.425370370373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 s="9">
        <v>600</v>
      </c>
      <c r="E1700" s="9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8270</v>
      </c>
      <c r="O1700" s="7">
        <f t="shared" si="156"/>
        <v>118.33333333333333</v>
      </c>
      <c r="P1700" s="5">
        <f t="shared" si="157"/>
        <v>29.583333333333332</v>
      </c>
      <c r="Q1700" t="str">
        <f t="shared" si="158"/>
        <v>theater</v>
      </c>
      <c r="R1700" t="str">
        <f t="shared" si="159"/>
        <v>plays</v>
      </c>
      <c r="S1700" s="13">
        <f t="shared" si="160"/>
        <v>42141.541134259256</v>
      </c>
      <c r="T1700" s="13">
        <f t="shared" si="161"/>
        <v>42171.541134259256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 s="9">
        <v>700</v>
      </c>
      <c r="E1701" s="9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8270</v>
      </c>
      <c r="O1701" s="7">
        <f t="shared" si="156"/>
        <v>102.85857142857142</v>
      </c>
      <c r="P1701" s="5">
        <f t="shared" si="157"/>
        <v>26.667037037037037</v>
      </c>
      <c r="Q1701" t="str">
        <f t="shared" si="158"/>
        <v>theater</v>
      </c>
      <c r="R1701" t="str">
        <f t="shared" si="159"/>
        <v>plays</v>
      </c>
      <c r="S1701" s="13">
        <f t="shared" si="160"/>
        <v>42609.442465277782</v>
      </c>
      <c r="T1701" s="13">
        <f t="shared" si="161"/>
        <v>42639.442465277782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 s="9">
        <v>1500</v>
      </c>
      <c r="E1702" s="9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8270</v>
      </c>
      <c r="O1702" s="7">
        <f t="shared" si="156"/>
        <v>144.06666666666666</v>
      </c>
      <c r="P1702" s="5">
        <f t="shared" si="157"/>
        <v>45.978723404255319</v>
      </c>
      <c r="Q1702" t="str">
        <f t="shared" si="158"/>
        <v>theater</v>
      </c>
      <c r="R1702" t="str">
        <f t="shared" si="159"/>
        <v>plays</v>
      </c>
      <c r="S1702" s="13">
        <f t="shared" si="160"/>
        <v>42309.756620370375</v>
      </c>
      <c r="T1702" s="13">
        <f t="shared" si="161"/>
        <v>42330.916666666672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 s="9">
        <v>5500</v>
      </c>
      <c r="E1703" s="9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8270</v>
      </c>
      <c r="O1703" s="7">
        <f t="shared" si="156"/>
        <v>100.07272727272726</v>
      </c>
      <c r="P1703" s="5">
        <f t="shared" si="157"/>
        <v>125.09090909090909</v>
      </c>
      <c r="Q1703" t="str">
        <f t="shared" si="158"/>
        <v>theater</v>
      </c>
      <c r="R1703" t="str">
        <f t="shared" si="159"/>
        <v>plays</v>
      </c>
      <c r="S1703" s="13">
        <f t="shared" si="160"/>
        <v>42193.771481481483</v>
      </c>
      <c r="T1703" s="13">
        <f t="shared" si="161"/>
        <v>42212.957638888889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 s="9">
        <v>10000</v>
      </c>
      <c r="E1704" s="9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8270</v>
      </c>
      <c r="O1704" s="7">
        <f t="shared" si="156"/>
        <v>101.73</v>
      </c>
      <c r="P1704" s="5">
        <f t="shared" si="157"/>
        <v>141.29166666666666</v>
      </c>
      <c r="Q1704" t="str">
        <f t="shared" si="158"/>
        <v>theater</v>
      </c>
      <c r="R1704" t="str">
        <f t="shared" si="159"/>
        <v>plays</v>
      </c>
      <c r="S1704" s="13">
        <f t="shared" si="160"/>
        <v>42239.957962962959</v>
      </c>
      <c r="T1704" s="13">
        <f t="shared" si="161"/>
        <v>42260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 s="9">
        <v>3000</v>
      </c>
      <c r="E1705" s="9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8270</v>
      </c>
      <c r="O1705" s="7">
        <f t="shared" si="156"/>
        <v>116.19999999999999</v>
      </c>
      <c r="P1705" s="5">
        <f t="shared" si="157"/>
        <v>55.333333333333336</v>
      </c>
      <c r="Q1705" t="str">
        <f t="shared" si="158"/>
        <v>theater</v>
      </c>
      <c r="R1705" t="str">
        <f t="shared" si="159"/>
        <v>plays</v>
      </c>
      <c r="S1705" s="13">
        <f t="shared" si="160"/>
        <v>42261.917395833334</v>
      </c>
      <c r="T1705" s="13">
        <f t="shared" si="161"/>
        <v>42291.917395833334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 s="9">
        <v>3000</v>
      </c>
      <c r="E1706" s="9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8270</v>
      </c>
      <c r="O1706" s="7">
        <f t="shared" si="156"/>
        <v>136.16666666666666</v>
      </c>
      <c r="P1706" s="5">
        <f t="shared" si="157"/>
        <v>46.420454545454547</v>
      </c>
      <c r="Q1706" t="str">
        <f t="shared" si="158"/>
        <v>theater</v>
      </c>
      <c r="R1706" t="str">
        <f t="shared" si="159"/>
        <v>plays</v>
      </c>
      <c r="S1706" s="13">
        <f t="shared" si="160"/>
        <v>42102.743773148148</v>
      </c>
      <c r="T1706" s="13">
        <f t="shared" si="161"/>
        <v>42123.743773148148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 s="9">
        <v>3000</v>
      </c>
      <c r="E1707" s="9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8270</v>
      </c>
      <c r="O1707" s="7">
        <f t="shared" si="156"/>
        <v>133.46666666666667</v>
      </c>
      <c r="P1707" s="5">
        <f t="shared" si="157"/>
        <v>57.2</v>
      </c>
      <c r="Q1707" t="str">
        <f t="shared" si="158"/>
        <v>theater</v>
      </c>
      <c r="R1707" t="str">
        <f t="shared" si="159"/>
        <v>plays</v>
      </c>
      <c r="S1707" s="13">
        <f t="shared" si="160"/>
        <v>42538.73583333334</v>
      </c>
      <c r="T1707" s="13">
        <f t="shared" si="161"/>
        <v>42583.290972222225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 s="9">
        <v>8400</v>
      </c>
      <c r="E1708" s="9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8270</v>
      </c>
      <c r="O1708" s="7">
        <f t="shared" si="156"/>
        <v>103.39285714285715</v>
      </c>
      <c r="P1708" s="5">
        <f t="shared" si="157"/>
        <v>173.7</v>
      </c>
      <c r="Q1708" t="str">
        <f t="shared" si="158"/>
        <v>theater</v>
      </c>
      <c r="R1708" t="str">
        <f t="shared" si="159"/>
        <v>plays</v>
      </c>
      <c r="S1708" s="13">
        <f t="shared" si="160"/>
        <v>42681.35157407407</v>
      </c>
      <c r="T1708" s="13">
        <f t="shared" si="161"/>
        <v>42711.35157407407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 s="9">
        <v>1800</v>
      </c>
      <c r="E1709" s="9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8270</v>
      </c>
      <c r="O1709" s="7">
        <f t="shared" si="156"/>
        <v>115.88888888888889</v>
      </c>
      <c r="P1709" s="5">
        <f t="shared" si="157"/>
        <v>59.6</v>
      </c>
      <c r="Q1709" t="str">
        <f t="shared" si="158"/>
        <v>theater</v>
      </c>
      <c r="R1709" t="str">
        <f t="shared" si="159"/>
        <v>plays</v>
      </c>
      <c r="S1709" s="13">
        <f t="shared" si="160"/>
        <v>42056.65143518518</v>
      </c>
      <c r="T1709" s="13">
        <f t="shared" si="161"/>
        <v>42091.609768518523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 s="9">
        <v>15000</v>
      </c>
      <c r="E1710" s="9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8270</v>
      </c>
      <c r="O1710" s="7">
        <f t="shared" si="156"/>
        <v>104.51666666666665</v>
      </c>
      <c r="P1710" s="5">
        <f t="shared" si="157"/>
        <v>89.585714285714289</v>
      </c>
      <c r="Q1710" t="str">
        <f t="shared" si="158"/>
        <v>theater</v>
      </c>
      <c r="R1710" t="str">
        <f t="shared" si="159"/>
        <v>plays</v>
      </c>
      <c r="S1710" s="13">
        <f t="shared" si="160"/>
        <v>42696.624444444446</v>
      </c>
      <c r="T1710" s="13">
        <f t="shared" si="161"/>
        <v>42726.624444444446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 s="9">
        <v>4000</v>
      </c>
      <c r="E1711" s="9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8270</v>
      </c>
      <c r="O1711" s="7">
        <f t="shared" si="156"/>
        <v>102.02500000000001</v>
      </c>
      <c r="P1711" s="5">
        <f t="shared" si="157"/>
        <v>204.05</v>
      </c>
      <c r="Q1711" t="str">
        <f t="shared" si="158"/>
        <v>theater</v>
      </c>
      <c r="R1711" t="str">
        <f t="shared" si="159"/>
        <v>plays</v>
      </c>
      <c r="S1711" s="13">
        <f t="shared" si="160"/>
        <v>42186.855879629627</v>
      </c>
      <c r="T1711" s="13">
        <f t="shared" si="161"/>
        <v>42216.855879629627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 s="9">
        <v>1500</v>
      </c>
      <c r="E1712" s="9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8270</v>
      </c>
      <c r="O1712" s="7">
        <f t="shared" si="156"/>
        <v>175.33333333333334</v>
      </c>
      <c r="P1712" s="5">
        <f t="shared" si="157"/>
        <v>48.703703703703702</v>
      </c>
      <c r="Q1712" t="str">
        <f t="shared" si="158"/>
        <v>theater</v>
      </c>
      <c r="R1712" t="str">
        <f t="shared" si="159"/>
        <v>plays</v>
      </c>
      <c r="S1712" s="13">
        <f t="shared" si="160"/>
        <v>42493.219236111108</v>
      </c>
      <c r="T1712" s="13">
        <f t="shared" si="161"/>
        <v>42531.125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 s="9">
        <v>1000</v>
      </c>
      <c r="E1713" s="9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8270</v>
      </c>
      <c r="O1713" s="7">
        <f t="shared" si="156"/>
        <v>106.67999999999999</v>
      </c>
      <c r="P1713" s="5">
        <f t="shared" si="157"/>
        <v>53.339999999999996</v>
      </c>
      <c r="Q1713" t="str">
        <f t="shared" si="158"/>
        <v>theater</v>
      </c>
      <c r="R1713" t="str">
        <f t="shared" si="159"/>
        <v>plays</v>
      </c>
      <c r="S1713" s="13">
        <f t="shared" si="160"/>
        <v>42475.057164351849</v>
      </c>
      <c r="T1713" s="13">
        <f t="shared" si="161"/>
        <v>42505.057164351849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 s="9">
        <v>3500</v>
      </c>
      <c r="E1714" s="9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8270</v>
      </c>
      <c r="O1714" s="7">
        <f t="shared" si="156"/>
        <v>122.28571428571429</v>
      </c>
      <c r="P1714" s="5">
        <f t="shared" si="157"/>
        <v>75.087719298245617</v>
      </c>
      <c r="Q1714" t="str">
        <f t="shared" si="158"/>
        <v>theater</v>
      </c>
      <c r="R1714" t="str">
        <f t="shared" si="159"/>
        <v>plays</v>
      </c>
      <c r="S1714" s="13">
        <f t="shared" si="160"/>
        <v>42452.876909722225</v>
      </c>
      <c r="T1714" s="13">
        <f t="shared" si="161"/>
        <v>42473.876909722225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 s="9">
        <v>350</v>
      </c>
      <c r="E1715" s="9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8270</v>
      </c>
      <c r="O1715" s="7">
        <f t="shared" si="156"/>
        <v>159.42857142857144</v>
      </c>
      <c r="P1715" s="5">
        <f t="shared" si="157"/>
        <v>18</v>
      </c>
      <c r="Q1715" t="str">
        <f t="shared" si="158"/>
        <v>theater</v>
      </c>
      <c r="R1715" t="str">
        <f t="shared" si="159"/>
        <v>plays</v>
      </c>
      <c r="S1715" s="13">
        <f t="shared" si="160"/>
        <v>42628.650208333333</v>
      </c>
      <c r="T1715" s="13">
        <f t="shared" si="161"/>
        <v>42659.650208333333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 s="9">
        <v>6500</v>
      </c>
      <c r="E1716" s="9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8270</v>
      </c>
      <c r="O1716" s="7">
        <f t="shared" si="156"/>
        <v>100.07692307692308</v>
      </c>
      <c r="P1716" s="5">
        <f t="shared" si="157"/>
        <v>209.83870967741936</v>
      </c>
      <c r="Q1716" t="str">
        <f t="shared" si="158"/>
        <v>theater</v>
      </c>
      <c r="R1716" t="str">
        <f t="shared" si="159"/>
        <v>plays</v>
      </c>
      <c r="S1716" s="13">
        <f t="shared" si="160"/>
        <v>42253.928530092591</v>
      </c>
      <c r="T1716" s="13">
        <f t="shared" si="161"/>
        <v>42283.928530092591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 s="9">
        <v>2500</v>
      </c>
      <c r="E1717" s="9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8270</v>
      </c>
      <c r="O1717" s="7">
        <f t="shared" si="156"/>
        <v>109.84</v>
      </c>
      <c r="P1717" s="5">
        <f t="shared" si="157"/>
        <v>61.022222222222226</v>
      </c>
      <c r="Q1717" t="str">
        <f t="shared" si="158"/>
        <v>theater</v>
      </c>
      <c r="R1717" t="str">
        <f t="shared" si="159"/>
        <v>plays</v>
      </c>
      <c r="S1717" s="13">
        <f t="shared" si="160"/>
        <v>42264.29178240741</v>
      </c>
      <c r="T1717" s="13">
        <f t="shared" si="161"/>
        <v>42294.29178240741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 s="9">
        <v>2500</v>
      </c>
      <c r="E1718" s="9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8270</v>
      </c>
      <c r="O1718" s="7">
        <f t="shared" si="156"/>
        <v>100.03999999999999</v>
      </c>
      <c r="P1718" s="5">
        <f t="shared" si="157"/>
        <v>61</v>
      </c>
      <c r="Q1718" t="str">
        <f t="shared" si="158"/>
        <v>theater</v>
      </c>
      <c r="R1718" t="str">
        <f t="shared" si="159"/>
        <v>plays</v>
      </c>
      <c r="S1718" s="13">
        <f t="shared" si="160"/>
        <v>42664.809560185182</v>
      </c>
      <c r="T1718" s="13">
        <f t="shared" si="161"/>
        <v>42685.916666666672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 s="9">
        <v>2000</v>
      </c>
      <c r="E1719" s="9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8270</v>
      </c>
      <c r="O1719" s="7">
        <f t="shared" si="156"/>
        <v>116.05000000000001</v>
      </c>
      <c r="P1719" s="5">
        <f t="shared" si="157"/>
        <v>80.034482758620683</v>
      </c>
      <c r="Q1719" t="str">
        <f t="shared" si="158"/>
        <v>theater</v>
      </c>
      <c r="R1719" t="str">
        <f t="shared" si="159"/>
        <v>plays</v>
      </c>
      <c r="S1719" s="13">
        <f t="shared" si="160"/>
        <v>42382.244409722218</v>
      </c>
      <c r="T1719" s="13">
        <f t="shared" si="161"/>
        <v>42396.041666666672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 s="9">
        <v>800</v>
      </c>
      <c r="E1720" s="9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8270</v>
      </c>
      <c r="O1720" s="7">
        <f t="shared" si="156"/>
        <v>210.75</v>
      </c>
      <c r="P1720" s="5">
        <f t="shared" si="157"/>
        <v>29.068965517241381</v>
      </c>
      <c r="Q1720" t="str">
        <f t="shared" si="158"/>
        <v>theater</v>
      </c>
      <c r="R1720" t="str">
        <f t="shared" si="159"/>
        <v>plays</v>
      </c>
      <c r="S1720" s="13">
        <f t="shared" si="160"/>
        <v>42105.267488425925</v>
      </c>
      <c r="T1720" s="13">
        <f t="shared" si="161"/>
        <v>42132.836805555555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 s="9">
        <v>4000</v>
      </c>
      <c r="E1721" s="9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8270</v>
      </c>
      <c r="O1721" s="7">
        <f t="shared" si="156"/>
        <v>110.00000000000001</v>
      </c>
      <c r="P1721" s="5">
        <f t="shared" si="157"/>
        <v>49.438202247191015</v>
      </c>
      <c r="Q1721" t="str">
        <f t="shared" si="158"/>
        <v>theater</v>
      </c>
      <c r="R1721" t="str">
        <f t="shared" si="159"/>
        <v>plays</v>
      </c>
      <c r="S1721" s="13">
        <f t="shared" si="160"/>
        <v>42466.303715277783</v>
      </c>
      <c r="T1721" s="13">
        <f t="shared" si="161"/>
        <v>42496.303715277783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 s="9">
        <v>11737</v>
      </c>
      <c r="E1722" s="9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8270</v>
      </c>
      <c r="O1722" s="7">
        <f t="shared" si="156"/>
        <v>100.08673425918037</v>
      </c>
      <c r="P1722" s="5">
        <f t="shared" si="157"/>
        <v>93.977440000000001</v>
      </c>
      <c r="Q1722" t="str">
        <f t="shared" si="158"/>
        <v>theater</v>
      </c>
      <c r="R1722" t="str">
        <f t="shared" si="159"/>
        <v>plays</v>
      </c>
      <c r="S1722" s="13">
        <f t="shared" si="160"/>
        <v>41826.871238425927</v>
      </c>
      <c r="T1722" s="13">
        <f t="shared" si="161"/>
        <v>41859.57916666667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 s="9">
        <v>1050</v>
      </c>
      <c r="E1723" s="9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8270</v>
      </c>
      <c r="O1723" s="7">
        <f t="shared" si="156"/>
        <v>106.19047619047619</v>
      </c>
      <c r="P1723" s="5">
        <f t="shared" si="157"/>
        <v>61.944444444444443</v>
      </c>
      <c r="Q1723" t="str">
        <f t="shared" si="158"/>
        <v>theater</v>
      </c>
      <c r="R1723" t="str">
        <f t="shared" si="159"/>
        <v>plays</v>
      </c>
      <c r="S1723" s="13">
        <f t="shared" si="160"/>
        <v>42499.039629629624</v>
      </c>
      <c r="T1723" s="13">
        <f t="shared" si="161"/>
        <v>42529.039629629624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 s="9">
        <v>2000</v>
      </c>
      <c r="E1724" s="9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8270</v>
      </c>
      <c r="O1724" s="7">
        <f t="shared" si="156"/>
        <v>125.6</v>
      </c>
      <c r="P1724" s="5">
        <f t="shared" si="157"/>
        <v>78.5</v>
      </c>
      <c r="Q1724" t="str">
        <f t="shared" si="158"/>
        <v>theater</v>
      </c>
      <c r="R1724" t="str">
        <f t="shared" si="159"/>
        <v>plays</v>
      </c>
      <c r="S1724" s="13">
        <f t="shared" si="160"/>
        <v>42431.302002314813</v>
      </c>
      <c r="T1724" s="13">
        <f t="shared" si="161"/>
        <v>42471.104166666672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 s="9">
        <v>500</v>
      </c>
      <c r="E1725" s="9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8270</v>
      </c>
      <c r="O1725" s="7">
        <f t="shared" si="156"/>
        <v>108</v>
      </c>
      <c r="P1725" s="5">
        <f t="shared" si="157"/>
        <v>33.75</v>
      </c>
      <c r="Q1725" t="str">
        <f t="shared" si="158"/>
        <v>theater</v>
      </c>
      <c r="R1725" t="str">
        <f t="shared" si="159"/>
        <v>plays</v>
      </c>
      <c r="S1725" s="13">
        <f t="shared" si="160"/>
        <v>41990.585486111115</v>
      </c>
      <c r="T1725" s="13">
        <f t="shared" si="161"/>
        <v>42035.585486111115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 s="9">
        <v>2500</v>
      </c>
      <c r="E1726" s="9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8270</v>
      </c>
      <c r="O1726" s="7">
        <f t="shared" si="156"/>
        <v>101</v>
      </c>
      <c r="P1726" s="5">
        <f t="shared" si="157"/>
        <v>66.44736842105263</v>
      </c>
      <c r="Q1726" t="str">
        <f t="shared" si="158"/>
        <v>theater</v>
      </c>
      <c r="R1726" t="str">
        <f t="shared" si="159"/>
        <v>plays</v>
      </c>
      <c r="S1726" s="13">
        <f t="shared" si="160"/>
        <v>42513.045798611114</v>
      </c>
      <c r="T1726" s="13">
        <f t="shared" si="161"/>
        <v>42543.045798611114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 s="9">
        <v>500</v>
      </c>
      <c r="E1727" s="9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8270</v>
      </c>
      <c r="O1727" s="7">
        <f t="shared" si="156"/>
        <v>107.4</v>
      </c>
      <c r="P1727" s="5">
        <f t="shared" si="157"/>
        <v>35.799999999999997</v>
      </c>
      <c r="Q1727" t="str">
        <f t="shared" si="158"/>
        <v>theater</v>
      </c>
      <c r="R1727" t="str">
        <f t="shared" si="159"/>
        <v>plays</v>
      </c>
      <c r="S1727" s="13">
        <f t="shared" si="160"/>
        <v>41914.100289351853</v>
      </c>
      <c r="T1727" s="13">
        <f t="shared" si="161"/>
        <v>41928.165972222225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 s="9">
        <v>3300</v>
      </c>
      <c r="E1728" s="9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8270</v>
      </c>
      <c r="O1728" s="7">
        <f t="shared" si="156"/>
        <v>101.51515151515152</v>
      </c>
      <c r="P1728" s="5">
        <f t="shared" si="157"/>
        <v>145.65217391304347</v>
      </c>
      <c r="Q1728" t="str">
        <f t="shared" si="158"/>
        <v>theater</v>
      </c>
      <c r="R1728" t="str">
        <f t="shared" si="159"/>
        <v>plays</v>
      </c>
      <c r="S1728" s="13">
        <f t="shared" si="160"/>
        <v>42521.010370370372</v>
      </c>
      <c r="T1728" s="13">
        <f t="shared" si="161"/>
        <v>42543.163194444445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 s="9">
        <v>1000</v>
      </c>
      <c r="E1729" s="9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8270</v>
      </c>
      <c r="O1729" s="7">
        <f t="shared" si="156"/>
        <v>125.89999999999999</v>
      </c>
      <c r="P1729" s="5">
        <f t="shared" si="157"/>
        <v>25.693877551020407</v>
      </c>
      <c r="Q1729" t="str">
        <f t="shared" si="158"/>
        <v>theater</v>
      </c>
      <c r="R1729" t="str">
        <f t="shared" si="159"/>
        <v>plays</v>
      </c>
      <c r="S1729" s="13">
        <f t="shared" si="160"/>
        <v>42608.36583333333</v>
      </c>
      <c r="T1729" s="13">
        <f t="shared" si="161"/>
        <v>42638.36583333333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 s="9">
        <v>1500</v>
      </c>
      <c r="E1730" s="9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8270</v>
      </c>
      <c r="O1730" s="7">
        <f t="shared" ref="O1730:O1793" si="162">(E1730/D1730)*100</f>
        <v>101.66666666666666</v>
      </c>
      <c r="P1730" s="5">
        <f t="shared" ref="P1730:P1793" si="163">IFERROR(E1730/L1730,0)</f>
        <v>152.5</v>
      </c>
      <c r="Q1730" t="str">
        <f t="shared" ref="Q1730:Q1793" si="164">LEFT(N1730,FIND("/",N1730)-1)</f>
        <v>theater</v>
      </c>
      <c r="R1730" t="str">
        <f t="shared" ref="R1730:R1793" si="165">RIGHT(N1730,LEN(N1730)-FIND("/",N1730))</f>
        <v>plays</v>
      </c>
      <c r="S1730" s="13">
        <f t="shared" ref="S1730:S1793" si="166">(((J1730/60)/60)/24)+DATE(1970,1,1)</f>
        <v>42512.58321759259</v>
      </c>
      <c r="T1730" s="13">
        <f t="shared" ref="T1730:T1793" si="167">(((I1730/60)/60)/24)+DATE(1970,1,1)</f>
        <v>42526.58321759259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 s="9">
        <v>400</v>
      </c>
      <c r="E1731" s="9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8270</v>
      </c>
      <c r="O1731" s="7">
        <f t="shared" si="162"/>
        <v>112.5</v>
      </c>
      <c r="P1731" s="5">
        <f t="shared" si="163"/>
        <v>30</v>
      </c>
      <c r="Q1731" t="str">
        <f t="shared" si="164"/>
        <v>theater</v>
      </c>
      <c r="R1731" t="str">
        <f t="shared" si="165"/>
        <v>plays</v>
      </c>
      <c r="S1731" s="13">
        <f t="shared" si="166"/>
        <v>42064.785613425927</v>
      </c>
      <c r="T1731" s="13">
        <f t="shared" si="167"/>
        <v>42099.743946759263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 s="9">
        <v>8000</v>
      </c>
      <c r="E1732" s="9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8270</v>
      </c>
      <c r="O1732" s="7">
        <f t="shared" si="162"/>
        <v>101.375</v>
      </c>
      <c r="P1732" s="5">
        <f t="shared" si="163"/>
        <v>142.28070175438597</v>
      </c>
      <c r="Q1732" t="str">
        <f t="shared" si="164"/>
        <v>theater</v>
      </c>
      <c r="R1732" t="str">
        <f t="shared" si="165"/>
        <v>plays</v>
      </c>
      <c r="S1732" s="13">
        <f t="shared" si="166"/>
        <v>42041.714178240742</v>
      </c>
      <c r="T1732" s="13">
        <f t="shared" si="167"/>
        <v>42071.67251157407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 s="9">
        <v>800</v>
      </c>
      <c r="E1733" s="9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8270</v>
      </c>
      <c r="O1733" s="7">
        <f t="shared" si="162"/>
        <v>101.25</v>
      </c>
      <c r="P1733" s="5">
        <f t="shared" si="163"/>
        <v>24.545454545454547</v>
      </c>
      <c r="Q1733" t="str">
        <f t="shared" si="164"/>
        <v>theater</v>
      </c>
      <c r="R1733" t="str">
        <f t="shared" si="165"/>
        <v>plays</v>
      </c>
      <c r="S1733" s="13">
        <f t="shared" si="166"/>
        <v>42468.374606481477</v>
      </c>
      <c r="T1733" s="13">
        <f t="shared" si="167"/>
        <v>42498.374606481477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 s="9">
        <v>1800</v>
      </c>
      <c r="E1734" s="9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8270</v>
      </c>
      <c r="O1734" s="7">
        <f t="shared" si="162"/>
        <v>146.38888888888889</v>
      </c>
      <c r="P1734" s="5">
        <f t="shared" si="163"/>
        <v>292.77777777777777</v>
      </c>
      <c r="Q1734" t="str">
        <f t="shared" si="164"/>
        <v>theater</v>
      </c>
      <c r="R1734" t="str">
        <f t="shared" si="165"/>
        <v>plays</v>
      </c>
      <c r="S1734" s="13">
        <f t="shared" si="166"/>
        <v>41822.57503472222</v>
      </c>
      <c r="T1734" s="13">
        <f t="shared" si="167"/>
        <v>41825.041666666664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 s="9">
        <v>1000</v>
      </c>
      <c r="E1735" s="9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8270</v>
      </c>
      <c r="O1735" s="7">
        <f t="shared" si="162"/>
        <v>116.8</v>
      </c>
      <c r="P1735" s="5">
        <f t="shared" si="163"/>
        <v>44.92307692307692</v>
      </c>
      <c r="Q1735" t="str">
        <f t="shared" si="164"/>
        <v>theater</v>
      </c>
      <c r="R1735" t="str">
        <f t="shared" si="165"/>
        <v>plays</v>
      </c>
      <c r="S1735" s="13">
        <f t="shared" si="166"/>
        <v>41837.323009259257</v>
      </c>
      <c r="T1735" s="13">
        <f t="shared" si="167"/>
        <v>41847.958333333336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 s="9">
        <v>1500</v>
      </c>
      <c r="E1736" s="9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8270</v>
      </c>
      <c r="O1736" s="7">
        <f t="shared" si="162"/>
        <v>106.26666666666667</v>
      </c>
      <c r="P1736" s="5">
        <f t="shared" si="163"/>
        <v>23.10144927536232</v>
      </c>
      <c r="Q1736" t="str">
        <f t="shared" si="164"/>
        <v>theater</v>
      </c>
      <c r="R1736" t="str">
        <f t="shared" si="165"/>
        <v>plays</v>
      </c>
      <c r="S1736" s="13">
        <f t="shared" si="166"/>
        <v>42065.887361111112</v>
      </c>
      <c r="T1736" s="13">
        <f t="shared" si="167"/>
        <v>42095.845694444448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 s="9">
        <v>5000</v>
      </c>
      <c r="E1737" s="9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8270</v>
      </c>
      <c r="O1737" s="7">
        <f t="shared" si="162"/>
        <v>104.52</v>
      </c>
      <c r="P1737" s="5">
        <f t="shared" si="163"/>
        <v>80.400000000000006</v>
      </c>
      <c r="Q1737" t="str">
        <f t="shared" si="164"/>
        <v>theater</v>
      </c>
      <c r="R1737" t="str">
        <f t="shared" si="165"/>
        <v>plays</v>
      </c>
      <c r="S1737" s="13">
        <f t="shared" si="166"/>
        <v>42248.697754629626</v>
      </c>
      <c r="T1737" s="13">
        <f t="shared" si="167"/>
        <v>42283.697754629626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 s="9">
        <v>6000</v>
      </c>
      <c r="E1738" s="9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8270</v>
      </c>
      <c r="O1738" s="7">
        <f t="shared" si="162"/>
        <v>100</v>
      </c>
      <c r="P1738" s="5">
        <f t="shared" si="163"/>
        <v>72.289156626506028</v>
      </c>
      <c r="Q1738" t="str">
        <f t="shared" si="164"/>
        <v>theater</v>
      </c>
      <c r="R1738" t="str">
        <f t="shared" si="165"/>
        <v>plays</v>
      </c>
      <c r="S1738" s="13">
        <f t="shared" si="166"/>
        <v>41809.860300925924</v>
      </c>
      <c r="T1738" s="13">
        <f t="shared" si="167"/>
        <v>41839.860300925924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 s="9">
        <v>3500</v>
      </c>
      <c r="E1739" s="9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8270</v>
      </c>
      <c r="O1739" s="7">
        <f t="shared" si="162"/>
        <v>104.57142857142858</v>
      </c>
      <c r="P1739" s="5">
        <f t="shared" si="163"/>
        <v>32.972972972972975</v>
      </c>
      <c r="Q1739" t="str">
        <f t="shared" si="164"/>
        <v>theater</v>
      </c>
      <c r="R1739" t="str">
        <f t="shared" si="165"/>
        <v>plays</v>
      </c>
      <c r="S1739" s="13">
        <f t="shared" si="166"/>
        <v>42148.676851851851</v>
      </c>
      <c r="T1739" s="13">
        <f t="shared" si="167"/>
        <v>42170.676851851851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 s="9">
        <v>3871</v>
      </c>
      <c r="E1740" s="9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8270</v>
      </c>
      <c r="O1740" s="7">
        <f t="shared" si="162"/>
        <v>138.62051149573753</v>
      </c>
      <c r="P1740" s="5">
        <f t="shared" si="163"/>
        <v>116.65217391304348</v>
      </c>
      <c r="Q1740" t="str">
        <f t="shared" si="164"/>
        <v>theater</v>
      </c>
      <c r="R1740" t="str">
        <f t="shared" si="165"/>
        <v>plays</v>
      </c>
      <c r="S1740" s="13">
        <f t="shared" si="166"/>
        <v>42185.521087962959</v>
      </c>
      <c r="T1740" s="13">
        <f t="shared" si="167"/>
        <v>42215.521087962959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 s="9">
        <v>5000</v>
      </c>
      <c r="E1741" s="9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8270</v>
      </c>
      <c r="O1741" s="7">
        <f t="shared" si="162"/>
        <v>100.32000000000001</v>
      </c>
      <c r="P1741" s="5">
        <f t="shared" si="163"/>
        <v>79.61904761904762</v>
      </c>
      <c r="Q1741" t="str">
        <f t="shared" si="164"/>
        <v>theater</v>
      </c>
      <c r="R1741" t="str">
        <f t="shared" si="165"/>
        <v>plays</v>
      </c>
      <c r="S1741" s="13">
        <f t="shared" si="166"/>
        <v>41827.674143518518</v>
      </c>
      <c r="T1741" s="13">
        <f t="shared" si="167"/>
        <v>41854.958333333336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 s="9">
        <v>250</v>
      </c>
      <c r="E1742" s="9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8270</v>
      </c>
      <c r="O1742" s="7">
        <f t="shared" si="162"/>
        <v>100</v>
      </c>
      <c r="P1742" s="5">
        <f t="shared" si="163"/>
        <v>27.777777777777779</v>
      </c>
      <c r="Q1742" t="str">
        <f t="shared" si="164"/>
        <v>theater</v>
      </c>
      <c r="R1742" t="str">
        <f t="shared" si="165"/>
        <v>plays</v>
      </c>
      <c r="S1742" s="13">
        <f t="shared" si="166"/>
        <v>42437.398680555561</v>
      </c>
      <c r="T1742" s="13">
        <f t="shared" si="167"/>
        <v>42465.35701388889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 s="9">
        <v>2500</v>
      </c>
      <c r="E1743" s="9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8270</v>
      </c>
      <c r="O1743" s="7">
        <f t="shared" si="162"/>
        <v>110.2</v>
      </c>
      <c r="P1743" s="5">
        <f t="shared" si="163"/>
        <v>81.029411764705884</v>
      </c>
      <c r="Q1743" t="str">
        <f t="shared" si="164"/>
        <v>theater</v>
      </c>
      <c r="R1743" t="str">
        <f t="shared" si="165"/>
        <v>plays</v>
      </c>
      <c r="S1743" s="13">
        <f t="shared" si="166"/>
        <v>41901.282025462962</v>
      </c>
      <c r="T1743" s="13">
        <f t="shared" si="167"/>
        <v>41922.875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 s="9">
        <v>15000</v>
      </c>
      <c r="E1744" s="9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8270</v>
      </c>
      <c r="O1744" s="7">
        <f t="shared" si="162"/>
        <v>102.18</v>
      </c>
      <c r="P1744" s="5">
        <f t="shared" si="163"/>
        <v>136.84821428571428</v>
      </c>
      <c r="Q1744" t="str">
        <f t="shared" si="164"/>
        <v>theater</v>
      </c>
      <c r="R1744" t="str">
        <f t="shared" si="165"/>
        <v>plays</v>
      </c>
      <c r="S1744" s="13">
        <f t="shared" si="166"/>
        <v>42769.574999999997</v>
      </c>
      <c r="T1744" s="13">
        <f t="shared" si="167"/>
        <v>42790.574999999997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 s="9">
        <v>8000</v>
      </c>
      <c r="E1745" s="9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8270</v>
      </c>
      <c r="O1745" s="7">
        <f t="shared" si="162"/>
        <v>104.35000000000001</v>
      </c>
      <c r="P1745" s="5">
        <f t="shared" si="163"/>
        <v>177.61702127659575</v>
      </c>
      <c r="Q1745" t="str">
        <f t="shared" si="164"/>
        <v>theater</v>
      </c>
      <c r="R1745" t="str">
        <f t="shared" si="165"/>
        <v>plays</v>
      </c>
      <c r="S1745" s="13">
        <f t="shared" si="166"/>
        <v>42549.665717592594</v>
      </c>
      <c r="T1745" s="13">
        <f t="shared" si="167"/>
        <v>42579.665717592594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 s="9">
        <v>3000</v>
      </c>
      <c r="E1746" s="9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8270</v>
      </c>
      <c r="O1746" s="7">
        <f t="shared" si="162"/>
        <v>138.16666666666666</v>
      </c>
      <c r="P1746" s="5">
        <f t="shared" si="163"/>
        <v>109.07894736842105</v>
      </c>
      <c r="Q1746" t="str">
        <f t="shared" si="164"/>
        <v>theater</v>
      </c>
      <c r="R1746" t="str">
        <f t="shared" si="165"/>
        <v>plays</v>
      </c>
      <c r="S1746" s="13">
        <f t="shared" si="166"/>
        <v>42685.974004629628</v>
      </c>
      <c r="T1746" s="13">
        <f t="shared" si="167"/>
        <v>42710.974004629628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 s="9">
        <v>3350</v>
      </c>
      <c r="E1747" s="9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8270</v>
      </c>
      <c r="O1747" s="7">
        <f t="shared" si="162"/>
        <v>100</v>
      </c>
      <c r="P1747" s="5">
        <f t="shared" si="163"/>
        <v>119.64285714285714</v>
      </c>
      <c r="Q1747" t="str">
        <f t="shared" si="164"/>
        <v>theater</v>
      </c>
      <c r="R1747" t="str">
        <f t="shared" si="165"/>
        <v>plays</v>
      </c>
      <c r="S1747" s="13">
        <f t="shared" si="166"/>
        <v>42510.798854166671</v>
      </c>
      <c r="T1747" s="13">
        <f t="shared" si="167"/>
        <v>42533.708333333328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 s="9">
        <v>6000</v>
      </c>
      <c r="E1748" s="9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8270</v>
      </c>
      <c r="O1748" s="7">
        <f t="shared" si="162"/>
        <v>101.66666666666666</v>
      </c>
      <c r="P1748" s="5">
        <f t="shared" si="163"/>
        <v>78.205128205128204</v>
      </c>
      <c r="Q1748" t="str">
        <f t="shared" si="164"/>
        <v>theater</v>
      </c>
      <c r="R1748" t="str">
        <f t="shared" si="165"/>
        <v>plays</v>
      </c>
      <c r="S1748" s="13">
        <f t="shared" si="166"/>
        <v>42062.296412037031</v>
      </c>
      <c r="T1748" s="13">
        <f t="shared" si="167"/>
        <v>42095.207638888889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 s="9">
        <v>700</v>
      </c>
      <c r="E1749" s="9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8270</v>
      </c>
      <c r="O1749" s="7">
        <f t="shared" si="162"/>
        <v>171.42857142857142</v>
      </c>
      <c r="P1749" s="5">
        <f t="shared" si="163"/>
        <v>52.173913043478258</v>
      </c>
      <c r="Q1749" t="str">
        <f t="shared" si="164"/>
        <v>theater</v>
      </c>
      <c r="R1749" t="str">
        <f t="shared" si="165"/>
        <v>plays</v>
      </c>
      <c r="S1749" s="13">
        <f t="shared" si="166"/>
        <v>42452.916481481487</v>
      </c>
      <c r="T1749" s="13">
        <f t="shared" si="167"/>
        <v>42473.554166666669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 s="9">
        <v>4500</v>
      </c>
      <c r="E1750" s="9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8270</v>
      </c>
      <c r="O1750" s="7">
        <f t="shared" si="162"/>
        <v>101.44444444444444</v>
      </c>
      <c r="P1750" s="5">
        <f t="shared" si="163"/>
        <v>114.125</v>
      </c>
      <c r="Q1750" t="str">
        <f t="shared" si="164"/>
        <v>theater</v>
      </c>
      <c r="R1750" t="str">
        <f t="shared" si="165"/>
        <v>plays</v>
      </c>
      <c r="S1750" s="13">
        <f t="shared" si="166"/>
        <v>41851.200150462959</v>
      </c>
      <c r="T1750" s="13">
        <f t="shared" si="167"/>
        <v>41881.200150462959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 s="9">
        <v>500</v>
      </c>
      <c r="E1751" s="9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8270</v>
      </c>
      <c r="O1751" s="7">
        <f t="shared" si="162"/>
        <v>130</v>
      </c>
      <c r="P1751" s="5">
        <f t="shared" si="163"/>
        <v>50</v>
      </c>
      <c r="Q1751" t="str">
        <f t="shared" si="164"/>
        <v>theater</v>
      </c>
      <c r="R1751" t="str">
        <f t="shared" si="165"/>
        <v>plays</v>
      </c>
      <c r="S1751" s="13">
        <f t="shared" si="166"/>
        <v>42053.106111111112</v>
      </c>
      <c r="T1751" s="13">
        <f t="shared" si="167"/>
        <v>42112.025694444441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 s="9">
        <v>1500</v>
      </c>
      <c r="E1752" s="9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8270</v>
      </c>
      <c r="O1752" s="7">
        <f t="shared" si="162"/>
        <v>110.00000000000001</v>
      </c>
      <c r="P1752" s="5">
        <f t="shared" si="163"/>
        <v>91.666666666666671</v>
      </c>
      <c r="Q1752" t="str">
        <f t="shared" si="164"/>
        <v>theater</v>
      </c>
      <c r="R1752" t="str">
        <f t="shared" si="165"/>
        <v>plays</v>
      </c>
      <c r="S1752" s="13">
        <f t="shared" si="166"/>
        <v>42054.024421296301</v>
      </c>
      <c r="T1752" s="13">
        <f t="shared" si="167"/>
        <v>42061.024421296301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 s="9">
        <v>2000</v>
      </c>
      <c r="E1753" s="9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8270</v>
      </c>
      <c r="O1753" s="7">
        <f t="shared" si="162"/>
        <v>119.44999999999999</v>
      </c>
      <c r="P1753" s="5">
        <f t="shared" si="163"/>
        <v>108.59090909090909</v>
      </c>
      <c r="Q1753" t="str">
        <f t="shared" si="164"/>
        <v>theater</v>
      </c>
      <c r="R1753" t="str">
        <f t="shared" si="165"/>
        <v>plays</v>
      </c>
      <c r="S1753" s="13">
        <f t="shared" si="166"/>
        <v>42484.551550925928</v>
      </c>
      <c r="T1753" s="13">
        <f t="shared" si="167"/>
        <v>42498.875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 s="9">
        <v>5500</v>
      </c>
      <c r="E1754" s="9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8270</v>
      </c>
      <c r="O1754" s="7">
        <f t="shared" si="162"/>
        <v>100.2909090909091</v>
      </c>
      <c r="P1754" s="5">
        <f t="shared" si="163"/>
        <v>69.822784810126578</v>
      </c>
      <c r="Q1754" t="str">
        <f t="shared" si="164"/>
        <v>theater</v>
      </c>
      <c r="R1754" t="str">
        <f t="shared" si="165"/>
        <v>plays</v>
      </c>
      <c r="S1754" s="13">
        <f t="shared" si="166"/>
        <v>42466.558796296296</v>
      </c>
      <c r="T1754" s="13">
        <f t="shared" si="167"/>
        <v>42490.165972222225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 s="9">
        <v>1000</v>
      </c>
      <c r="E1755" s="9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8270</v>
      </c>
      <c r="O1755" s="7">
        <f t="shared" si="162"/>
        <v>153.4</v>
      </c>
      <c r="P1755" s="5">
        <f t="shared" si="163"/>
        <v>109.57142857142857</v>
      </c>
      <c r="Q1755" t="str">
        <f t="shared" si="164"/>
        <v>theater</v>
      </c>
      <c r="R1755" t="str">
        <f t="shared" si="165"/>
        <v>plays</v>
      </c>
      <c r="S1755" s="13">
        <f t="shared" si="166"/>
        <v>42513.110787037032</v>
      </c>
      <c r="T1755" s="13">
        <f t="shared" si="167"/>
        <v>42534.708333333328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 s="9">
        <v>3500</v>
      </c>
      <c r="E1756" s="9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8270</v>
      </c>
      <c r="O1756" s="7">
        <f t="shared" si="162"/>
        <v>104.42857142857143</v>
      </c>
      <c r="P1756" s="5">
        <f t="shared" si="163"/>
        <v>71.666666666666671</v>
      </c>
      <c r="Q1756" t="str">
        <f t="shared" si="164"/>
        <v>theater</v>
      </c>
      <c r="R1756" t="str">
        <f t="shared" si="165"/>
        <v>plays</v>
      </c>
      <c r="S1756" s="13">
        <f t="shared" si="166"/>
        <v>42302.701516203699</v>
      </c>
      <c r="T1756" s="13">
        <f t="shared" si="167"/>
        <v>42337.958333333328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 s="9">
        <v>5000</v>
      </c>
      <c r="E1757" s="9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8270</v>
      </c>
      <c r="O1757" s="7">
        <f t="shared" si="162"/>
        <v>101.1</v>
      </c>
      <c r="P1757" s="5">
        <f t="shared" si="163"/>
        <v>93.611111111111114</v>
      </c>
      <c r="Q1757" t="str">
        <f t="shared" si="164"/>
        <v>theater</v>
      </c>
      <c r="R1757" t="str">
        <f t="shared" si="165"/>
        <v>plays</v>
      </c>
      <c r="S1757" s="13">
        <f t="shared" si="166"/>
        <v>41806.395428240743</v>
      </c>
      <c r="T1757" s="13">
        <f t="shared" si="167"/>
        <v>41843.458333333336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 s="9">
        <v>5000</v>
      </c>
      <c r="E1758" s="9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8270</v>
      </c>
      <c r="O1758" s="7">
        <f t="shared" si="162"/>
        <v>107.52</v>
      </c>
      <c r="P1758" s="5">
        <f t="shared" si="163"/>
        <v>76.8</v>
      </c>
      <c r="Q1758" t="str">
        <f t="shared" si="164"/>
        <v>theater</v>
      </c>
      <c r="R1758" t="str">
        <f t="shared" si="165"/>
        <v>plays</v>
      </c>
      <c r="S1758" s="13">
        <f t="shared" si="166"/>
        <v>42495.992800925931</v>
      </c>
      <c r="T1758" s="13">
        <f t="shared" si="167"/>
        <v>42552.958333333328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 s="9">
        <v>500</v>
      </c>
      <c r="E1759" s="9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8270</v>
      </c>
      <c r="O1759" s="7">
        <f t="shared" si="162"/>
        <v>315</v>
      </c>
      <c r="P1759" s="5">
        <f t="shared" si="163"/>
        <v>35.795454545454547</v>
      </c>
      <c r="Q1759" t="str">
        <f t="shared" si="164"/>
        <v>theater</v>
      </c>
      <c r="R1759" t="str">
        <f t="shared" si="165"/>
        <v>plays</v>
      </c>
      <c r="S1759" s="13">
        <f t="shared" si="166"/>
        <v>42479.432291666672</v>
      </c>
      <c r="T1759" s="13">
        <f t="shared" si="167"/>
        <v>42492.958333333328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 s="9">
        <v>3000</v>
      </c>
      <c r="E1760" s="9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8270</v>
      </c>
      <c r="O1760" s="7">
        <f t="shared" si="162"/>
        <v>101.93333333333334</v>
      </c>
      <c r="P1760" s="5">
        <f t="shared" si="163"/>
        <v>55.6</v>
      </c>
      <c r="Q1760" t="str">
        <f t="shared" si="164"/>
        <v>theater</v>
      </c>
      <c r="R1760" t="str">
        <f t="shared" si="165"/>
        <v>plays</v>
      </c>
      <c r="S1760" s="13">
        <f t="shared" si="166"/>
        <v>42270.7269212963</v>
      </c>
      <c r="T1760" s="13">
        <f t="shared" si="167"/>
        <v>42306.167361111111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 s="9">
        <v>1750</v>
      </c>
      <c r="E1761" s="9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8270</v>
      </c>
      <c r="O1761" s="7">
        <f t="shared" si="162"/>
        <v>126.28571428571429</v>
      </c>
      <c r="P1761" s="5">
        <f t="shared" si="163"/>
        <v>147.33333333333334</v>
      </c>
      <c r="Q1761" t="str">
        <f t="shared" si="164"/>
        <v>theater</v>
      </c>
      <c r="R1761" t="str">
        <f t="shared" si="165"/>
        <v>plays</v>
      </c>
      <c r="S1761" s="13">
        <f t="shared" si="166"/>
        <v>42489.619525462964</v>
      </c>
      <c r="T1761" s="13">
        <f t="shared" si="167"/>
        <v>42500.470138888893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 s="9">
        <v>1500</v>
      </c>
      <c r="E1762" s="9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8270</v>
      </c>
      <c r="O1762" s="7">
        <f t="shared" si="162"/>
        <v>101.4</v>
      </c>
      <c r="P1762" s="5">
        <f t="shared" si="163"/>
        <v>56.333333333333336</v>
      </c>
      <c r="Q1762" t="str">
        <f t="shared" si="164"/>
        <v>theater</v>
      </c>
      <c r="R1762" t="str">
        <f t="shared" si="165"/>
        <v>plays</v>
      </c>
      <c r="S1762" s="13">
        <f t="shared" si="166"/>
        <v>42536.815648148149</v>
      </c>
      <c r="T1762" s="13">
        <f t="shared" si="167"/>
        <v>42566.815648148149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 s="9">
        <v>2000</v>
      </c>
      <c r="E1763" s="9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8270</v>
      </c>
      <c r="O1763" s="7">
        <f t="shared" si="162"/>
        <v>101</v>
      </c>
      <c r="P1763" s="5">
        <f t="shared" si="163"/>
        <v>96.19047619047619</v>
      </c>
      <c r="Q1763" t="str">
        <f t="shared" si="164"/>
        <v>theater</v>
      </c>
      <c r="R1763" t="str">
        <f t="shared" si="165"/>
        <v>plays</v>
      </c>
      <c r="S1763" s="13">
        <f t="shared" si="166"/>
        <v>41822.417939814812</v>
      </c>
      <c r="T1763" s="13">
        <f t="shared" si="167"/>
        <v>41852.417939814812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 s="9">
        <v>10000</v>
      </c>
      <c r="E1764" s="9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8270</v>
      </c>
      <c r="O1764" s="7">
        <f t="shared" si="162"/>
        <v>102.99000000000001</v>
      </c>
      <c r="P1764" s="5">
        <f t="shared" si="163"/>
        <v>63.574074074074076</v>
      </c>
      <c r="Q1764" t="str">
        <f t="shared" si="164"/>
        <v>theater</v>
      </c>
      <c r="R1764" t="str">
        <f t="shared" si="165"/>
        <v>plays</v>
      </c>
      <c r="S1764" s="13">
        <f t="shared" si="166"/>
        <v>41932.311099537037</v>
      </c>
      <c r="T1764" s="13">
        <f t="shared" si="167"/>
        <v>41962.352766203709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 s="9">
        <v>4000</v>
      </c>
      <c r="E1765" s="9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8270</v>
      </c>
      <c r="O1765" s="7">
        <f t="shared" si="162"/>
        <v>106.25</v>
      </c>
      <c r="P1765" s="5">
        <f t="shared" si="163"/>
        <v>184.78260869565219</v>
      </c>
      <c r="Q1765" t="str">
        <f t="shared" si="164"/>
        <v>theater</v>
      </c>
      <c r="R1765" t="str">
        <f t="shared" si="165"/>
        <v>plays</v>
      </c>
      <c r="S1765" s="13">
        <f t="shared" si="166"/>
        <v>42746.057106481487</v>
      </c>
      <c r="T1765" s="13">
        <f t="shared" si="167"/>
        <v>42791.057106481487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 s="9">
        <v>9000</v>
      </c>
      <c r="E1766" s="9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8270</v>
      </c>
      <c r="O1766" s="7">
        <f t="shared" si="162"/>
        <v>101.37777777777779</v>
      </c>
      <c r="P1766" s="5">
        <f t="shared" si="163"/>
        <v>126.72222222222223</v>
      </c>
      <c r="Q1766" t="str">
        <f t="shared" si="164"/>
        <v>theater</v>
      </c>
      <c r="R1766" t="str">
        <f t="shared" si="165"/>
        <v>plays</v>
      </c>
      <c r="S1766" s="13">
        <f t="shared" si="166"/>
        <v>42697.082673611112</v>
      </c>
      <c r="T1766" s="13">
        <f t="shared" si="167"/>
        <v>42718.665972222225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 s="9">
        <v>5000</v>
      </c>
      <c r="E1767" s="9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8270</v>
      </c>
      <c r="O1767" s="7">
        <f t="shared" si="162"/>
        <v>113.46000000000001</v>
      </c>
      <c r="P1767" s="5">
        <f t="shared" si="163"/>
        <v>83.42647058823529</v>
      </c>
      <c r="Q1767" t="str">
        <f t="shared" si="164"/>
        <v>theater</v>
      </c>
      <c r="R1767" t="str">
        <f t="shared" si="165"/>
        <v>plays</v>
      </c>
      <c r="S1767" s="13">
        <f t="shared" si="166"/>
        <v>41866.025347222225</v>
      </c>
      <c r="T1767" s="13">
        <f t="shared" si="167"/>
        <v>41883.665972222225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 s="9">
        <v>500</v>
      </c>
      <c r="E1768" s="9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8270</v>
      </c>
      <c r="O1768" s="7">
        <f t="shared" si="162"/>
        <v>218.00000000000003</v>
      </c>
      <c r="P1768" s="5">
        <f t="shared" si="163"/>
        <v>54.5</v>
      </c>
      <c r="Q1768" t="str">
        <f t="shared" si="164"/>
        <v>theater</v>
      </c>
      <c r="R1768" t="str">
        <f t="shared" si="165"/>
        <v>plays</v>
      </c>
      <c r="S1768" s="13">
        <f t="shared" si="166"/>
        <v>42056.091631944444</v>
      </c>
      <c r="T1768" s="13">
        <f t="shared" si="167"/>
        <v>42070.204861111109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 s="9">
        <v>7750</v>
      </c>
      <c r="E1769" s="9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8270</v>
      </c>
      <c r="O1769" s="7">
        <f t="shared" si="162"/>
        <v>101.41935483870968</v>
      </c>
      <c r="P1769" s="5">
        <f t="shared" si="163"/>
        <v>302.30769230769232</v>
      </c>
      <c r="Q1769" t="str">
        <f t="shared" si="164"/>
        <v>theater</v>
      </c>
      <c r="R1769" t="str">
        <f t="shared" si="165"/>
        <v>plays</v>
      </c>
      <c r="S1769" s="13">
        <f t="shared" si="166"/>
        <v>41851.771354166667</v>
      </c>
      <c r="T1769" s="13">
        <f t="shared" si="167"/>
        <v>41870.666666666664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 s="9">
        <v>3000</v>
      </c>
      <c r="E1770" s="9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8270</v>
      </c>
      <c r="O1770" s="7">
        <f t="shared" si="162"/>
        <v>105.93333333333332</v>
      </c>
      <c r="P1770" s="5">
        <f t="shared" si="163"/>
        <v>44.138888888888886</v>
      </c>
      <c r="Q1770" t="str">
        <f t="shared" si="164"/>
        <v>theater</v>
      </c>
      <c r="R1770" t="str">
        <f t="shared" si="165"/>
        <v>plays</v>
      </c>
      <c r="S1770" s="13">
        <f t="shared" si="166"/>
        <v>42422.977418981478</v>
      </c>
      <c r="T1770" s="13">
        <f t="shared" si="167"/>
        <v>42444.875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 s="9">
        <v>2500</v>
      </c>
      <c r="E1771" s="9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8270</v>
      </c>
      <c r="O1771" s="7">
        <f t="shared" si="162"/>
        <v>104</v>
      </c>
      <c r="P1771" s="5">
        <f t="shared" si="163"/>
        <v>866.66666666666663</v>
      </c>
      <c r="Q1771" t="str">
        <f t="shared" si="164"/>
        <v>theater</v>
      </c>
      <c r="R1771" t="str">
        <f t="shared" si="165"/>
        <v>plays</v>
      </c>
      <c r="S1771" s="13">
        <f t="shared" si="166"/>
        <v>42321.101759259262</v>
      </c>
      <c r="T1771" s="13">
        <f t="shared" si="167"/>
        <v>42351.101759259262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 s="9">
        <v>500</v>
      </c>
      <c r="E1772" s="9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8270</v>
      </c>
      <c r="O1772" s="7">
        <f t="shared" si="162"/>
        <v>221</v>
      </c>
      <c r="P1772" s="5">
        <f t="shared" si="163"/>
        <v>61.388888888888886</v>
      </c>
      <c r="Q1772" t="str">
        <f t="shared" si="164"/>
        <v>theater</v>
      </c>
      <c r="R1772" t="str">
        <f t="shared" si="165"/>
        <v>plays</v>
      </c>
      <c r="S1772" s="13">
        <f t="shared" si="166"/>
        <v>42107.067557870367</v>
      </c>
      <c r="T1772" s="13">
        <f t="shared" si="167"/>
        <v>42137.067557870367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 s="9">
        <v>750</v>
      </c>
      <c r="E1773" s="9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8270</v>
      </c>
      <c r="O1773" s="7">
        <f t="shared" si="162"/>
        <v>118.66666666666667</v>
      </c>
      <c r="P1773" s="5">
        <f t="shared" si="163"/>
        <v>29.666666666666668</v>
      </c>
      <c r="Q1773" t="str">
        <f t="shared" si="164"/>
        <v>theater</v>
      </c>
      <c r="R1773" t="str">
        <f t="shared" si="165"/>
        <v>plays</v>
      </c>
      <c r="S1773" s="13">
        <f t="shared" si="166"/>
        <v>42192.933958333335</v>
      </c>
      <c r="T1773" s="13">
        <f t="shared" si="167"/>
        <v>42217.933958333335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 s="9">
        <v>1000</v>
      </c>
      <c r="E1774" s="9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8270</v>
      </c>
      <c r="O1774" s="7">
        <f t="shared" si="162"/>
        <v>104.60000000000001</v>
      </c>
      <c r="P1774" s="5">
        <f t="shared" si="163"/>
        <v>45.478260869565219</v>
      </c>
      <c r="Q1774" t="str">
        <f t="shared" si="164"/>
        <v>theater</v>
      </c>
      <c r="R1774" t="str">
        <f t="shared" si="165"/>
        <v>plays</v>
      </c>
      <c r="S1774" s="13">
        <f t="shared" si="166"/>
        <v>41969.199756944443</v>
      </c>
      <c r="T1774" s="13">
        <f t="shared" si="167"/>
        <v>42005.208333333328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 s="9">
        <v>5000</v>
      </c>
      <c r="E1775" s="9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8270</v>
      </c>
      <c r="O1775" s="7">
        <f t="shared" si="162"/>
        <v>103.89999999999999</v>
      </c>
      <c r="P1775" s="5">
        <f t="shared" si="163"/>
        <v>96.203703703703709</v>
      </c>
      <c r="Q1775" t="str">
        <f t="shared" si="164"/>
        <v>theater</v>
      </c>
      <c r="R1775" t="str">
        <f t="shared" si="165"/>
        <v>plays</v>
      </c>
      <c r="S1775" s="13">
        <f t="shared" si="166"/>
        <v>42690.041435185187</v>
      </c>
      <c r="T1775" s="13">
        <f t="shared" si="167"/>
        <v>42750.041435185187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 s="9">
        <v>1500</v>
      </c>
      <c r="E1776" s="9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8270</v>
      </c>
      <c r="O1776" s="7">
        <f t="shared" si="162"/>
        <v>117.73333333333333</v>
      </c>
      <c r="P1776" s="5">
        <f t="shared" si="163"/>
        <v>67.92307692307692</v>
      </c>
      <c r="Q1776" t="str">
        <f t="shared" si="164"/>
        <v>theater</v>
      </c>
      <c r="R1776" t="str">
        <f t="shared" si="165"/>
        <v>plays</v>
      </c>
      <c r="S1776" s="13">
        <f t="shared" si="166"/>
        <v>42690.334317129629</v>
      </c>
      <c r="T1776" s="13">
        <f t="shared" si="167"/>
        <v>42721.333333333328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 s="9">
        <v>200</v>
      </c>
      <c r="E1777" s="9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8270</v>
      </c>
      <c r="O1777" s="7">
        <f t="shared" si="162"/>
        <v>138.5</v>
      </c>
      <c r="P1777" s="5">
        <f t="shared" si="163"/>
        <v>30.777777777777779</v>
      </c>
      <c r="Q1777" t="str">
        <f t="shared" si="164"/>
        <v>theater</v>
      </c>
      <c r="R1777" t="str">
        <f t="shared" si="165"/>
        <v>plays</v>
      </c>
      <c r="S1777" s="13">
        <f t="shared" si="166"/>
        <v>42312.874594907407</v>
      </c>
      <c r="T1777" s="13">
        <f t="shared" si="167"/>
        <v>42340.874594907407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 s="9">
        <v>1000</v>
      </c>
      <c r="E1778" s="9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8270</v>
      </c>
      <c r="O1778" s="7">
        <f t="shared" si="162"/>
        <v>103.49999999999999</v>
      </c>
      <c r="P1778" s="5">
        <f t="shared" si="163"/>
        <v>38.333333333333336</v>
      </c>
      <c r="Q1778" t="str">
        <f t="shared" si="164"/>
        <v>theater</v>
      </c>
      <c r="R1778" t="str">
        <f t="shared" si="165"/>
        <v>plays</v>
      </c>
      <c r="S1778" s="13">
        <f t="shared" si="166"/>
        <v>41855.548101851848</v>
      </c>
      <c r="T1778" s="13">
        <f t="shared" si="167"/>
        <v>41876.207638888889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 s="9">
        <v>2000</v>
      </c>
      <c r="E1779" s="9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8270</v>
      </c>
      <c r="O1779" s="7">
        <f t="shared" si="162"/>
        <v>100.25</v>
      </c>
      <c r="P1779" s="5">
        <f t="shared" si="163"/>
        <v>66.833333333333329</v>
      </c>
      <c r="Q1779" t="str">
        <f t="shared" si="164"/>
        <v>theater</v>
      </c>
      <c r="R1779" t="str">
        <f t="shared" si="165"/>
        <v>plays</v>
      </c>
      <c r="S1779" s="13">
        <f t="shared" si="166"/>
        <v>42179.854629629626</v>
      </c>
      <c r="T1779" s="13">
        <f t="shared" si="167"/>
        <v>42203.666666666672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 s="9">
        <v>3500</v>
      </c>
      <c r="E1780" s="9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8270</v>
      </c>
      <c r="O1780" s="7">
        <f t="shared" si="162"/>
        <v>106.57142857142856</v>
      </c>
      <c r="P1780" s="5">
        <f t="shared" si="163"/>
        <v>71.730769230769226</v>
      </c>
      <c r="Q1780" t="str">
        <f t="shared" si="164"/>
        <v>theater</v>
      </c>
      <c r="R1780" t="str">
        <f t="shared" si="165"/>
        <v>plays</v>
      </c>
      <c r="S1780" s="13">
        <f t="shared" si="166"/>
        <v>42275.731666666667</v>
      </c>
      <c r="T1780" s="13">
        <f t="shared" si="167"/>
        <v>42305.731666666667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 s="9">
        <v>3000</v>
      </c>
      <c r="E1781" s="9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8270</v>
      </c>
      <c r="O1781" s="7">
        <f t="shared" si="162"/>
        <v>100</v>
      </c>
      <c r="P1781" s="5">
        <f t="shared" si="163"/>
        <v>176.47058823529412</v>
      </c>
      <c r="Q1781" t="str">
        <f t="shared" si="164"/>
        <v>theater</v>
      </c>
      <c r="R1781" t="str">
        <f t="shared" si="165"/>
        <v>plays</v>
      </c>
      <c r="S1781" s="13">
        <f t="shared" si="166"/>
        <v>41765.610798611109</v>
      </c>
      <c r="T1781" s="13">
        <f t="shared" si="167"/>
        <v>41777.610798611109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 s="9">
        <v>8000</v>
      </c>
      <c r="E1782" s="9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8270</v>
      </c>
      <c r="O1782" s="7">
        <f t="shared" si="162"/>
        <v>100.01249999999999</v>
      </c>
      <c r="P1782" s="5">
        <f t="shared" si="163"/>
        <v>421.10526315789474</v>
      </c>
      <c r="Q1782" t="str">
        <f t="shared" si="164"/>
        <v>theater</v>
      </c>
      <c r="R1782" t="str">
        <f t="shared" si="165"/>
        <v>plays</v>
      </c>
      <c r="S1782" s="13">
        <f t="shared" si="166"/>
        <v>42059.701319444444</v>
      </c>
      <c r="T1782" s="13">
        <f t="shared" si="167"/>
        <v>42119.659652777773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 s="9">
        <v>8000</v>
      </c>
      <c r="E1783" s="9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8270</v>
      </c>
      <c r="O1783" s="7">
        <f t="shared" si="162"/>
        <v>101.05</v>
      </c>
      <c r="P1783" s="5">
        <f t="shared" si="163"/>
        <v>104.98701298701299</v>
      </c>
      <c r="Q1783" t="str">
        <f t="shared" si="164"/>
        <v>theater</v>
      </c>
      <c r="R1783" t="str">
        <f t="shared" si="165"/>
        <v>plays</v>
      </c>
      <c r="S1783" s="13">
        <f t="shared" si="166"/>
        <v>42053.732627314821</v>
      </c>
      <c r="T1783" s="13">
        <f t="shared" si="167"/>
        <v>42083.705555555556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 s="9">
        <v>550</v>
      </c>
      <c r="E1784" s="9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8270</v>
      </c>
      <c r="O1784" s="7">
        <f t="shared" si="162"/>
        <v>107.63636363636364</v>
      </c>
      <c r="P1784" s="5">
        <f t="shared" si="163"/>
        <v>28.19047619047619</v>
      </c>
      <c r="Q1784" t="str">
        <f t="shared" si="164"/>
        <v>theater</v>
      </c>
      <c r="R1784" t="str">
        <f t="shared" si="165"/>
        <v>plays</v>
      </c>
      <c r="S1784" s="13">
        <f t="shared" si="166"/>
        <v>41858.355393518519</v>
      </c>
      <c r="T1784" s="13">
        <f t="shared" si="167"/>
        <v>41882.547222222223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 s="9">
        <v>2000</v>
      </c>
      <c r="E1785" s="9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8270</v>
      </c>
      <c r="O1785" s="7">
        <f t="shared" si="162"/>
        <v>103.64999999999999</v>
      </c>
      <c r="P1785" s="5">
        <f t="shared" si="163"/>
        <v>54.55263157894737</v>
      </c>
      <c r="Q1785" t="str">
        <f t="shared" si="164"/>
        <v>theater</v>
      </c>
      <c r="R1785" t="str">
        <f t="shared" si="165"/>
        <v>plays</v>
      </c>
      <c r="S1785" s="13">
        <f t="shared" si="166"/>
        <v>42225.513888888891</v>
      </c>
      <c r="T1785" s="13">
        <f t="shared" si="167"/>
        <v>42242.958333333328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 s="9">
        <v>3000</v>
      </c>
      <c r="E1786" s="9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8270</v>
      </c>
      <c r="O1786" s="7">
        <f t="shared" si="162"/>
        <v>104.43333333333334</v>
      </c>
      <c r="P1786" s="5">
        <f t="shared" si="163"/>
        <v>111.89285714285714</v>
      </c>
      <c r="Q1786" t="str">
        <f t="shared" si="164"/>
        <v>theater</v>
      </c>
      <c r="R1786" t="str">
        <f t="shared" si="165"/>
        <v>plays</v>
      </c>
      <c r="S1786" s="13">
        <f t="shared" si="166"/>
        <v>41937.95344907407</v>
      </c>
      <c r="T1786" s="13">
        <f t="shared" si="167"/>
        <v>41972.995115740734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 s="9">
        <v>4000</v>
      </c>
      <c r="E1787" s="9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8270</v>
      </c>
      <c r="O1787" s="7">
        <f t="shared" si="162"/>
        <v>102.25</v>
      </c>
      <c r="P1787" s="5">
        <f t="shared" si="163"/>
        <v>85.208333333333329</v>
      </c>
      <c r="Q1787" t="str">
        <f t="shared" si="164"/>
        <v>theater</v>
      </c>
      <c r="R1787" t="str">
        <f t="shared" si="165"/>
        <v>plays</v>
      </c>
      <c r="S1787" s="13">
        <f t="shared" si="166"/>
        <v>42044.184988425928</v>
      </c>
      <c r="T1787" s="13">
        <f t="shared" si="167"/>
        <v>42074.143321759257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 s="9">
        <v>3500</v>
      </c>
      <c r="E1788" s="9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8270</v>
      </c>
      <c r="O1788" s="7">
        <f t="shared" si="162"/>
        <v>100.74285714285713</v>
      </c>
      <c r="P1788" s="5">
        <f t="shared" si="163"/>
        <v>76.652173913043484</v>
      </c>
      <c r="Q1788" t="str">
        <f t="shared" si="164"/>
        <v>theater</v>
      </c>
      <c r="R1788" t="str">
        <f t="shared" si="165"/>
        <v>plays</v>
      </c>
      <c r="S1788" s="13">
        <f t="shared" si="166"/>
        <v>42559.431203703702</v>
      </c>
      <c r="T1788" s="13">
        <f t="shared" si="167"/>
        <v>42583.957638888889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 s="9">
        <v>1750</v>
      </c>
      <c r="E1789" s="9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8270</v>
      </c>
      <c r="O1789" s="7">
        <f t="shared" si="162"/>
        <v>111.71428571428572</v>
      </c>
      <c r="P1789" s="5">
        <f t="shared" si="163"/>
        <v>65.166666666666671</v>
      </c>
      <c r="Q1789" t="str">
        <f t="shared" si="164"/>
        <v>theater</v>
      </c>
      <c r="R1789" t="str">
        <f t="shared" si="165"/>
        <v>plays</v>
      </c>
      <c r="S1789" s="13">
        <f t="shared" si="166"/>
        <v>42524.782638888893</v>
      </c>
      <c r="T1789" s="13">
        <f t="shared" si="167"/>
        <v>42544.782638888893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 s="9">
        <v>6000</v>
      </c>
      <c r="E1790" s="9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8270</v>
      </c>
      <c r="O1790" s="7">
        <f t="shared" si="162"/>
        <v>100.01100000000001</v>
      </c>
      <c r="P1790" s="5">
        <f t="shared" si="163"/>
        <v>93.760312499999998</v>
      </c>
      <c r="Q1790" t="str">
        <f t="shared" si="164"/>
        <v>theater</v>
      </c>
      <c r="R1790" t="str">
        <f t="shared" si="165"/>
        <v>plays</v>
      </c>
      <c r="S1790" s="13">
        <f t="shared" si="166"/>
        <v>42292.087592592594</v>
      </c>
      <c r="T1790" s="13">
        <f t="shared" si="167"/>
        <v>42329.125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 s="9">
        <v>2000</v>
      </c>
      <c r="E1791" s="9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8270</v>
      </c>
      <c r="O1791" s="7">
        <f t="shared" si="162"/>
        <v>100</v>
      </c>
      <c r="P1791" s="5">
        <f t="shared" si="163"/>
        <v>133.33333333333334</v>
      </c>
      <c r="Q1791" t="str">
        <f t="shared" si="164"/>
        <v>theater</v>
      </c>
      <c r="R1791" t="str">
        <f t="shared" si="165"/>
        <v>plays</v>
      </c>
      <c r="S1791" s="13">
        <f t="shared" si="166"/>
        <v>41953.8675</v>
      </c>
      <c r="T1791" s="13">
        <f t="shared" si="167"/>
        <v>41983.8675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 s="9">
        <v>2000</v>
      </c>
      <c r="E1792" s="9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8270</v>
      </c>
      <c r="O1792" s="7">
        <f t="shared" si="162"/>
        <v>105</v>
      </c>
      <c r="P1792" s="5">
        <f t="shared" si="163"/>
        <v>51.219512195121951</v>
      </c>
      <c r="Q1792" t="str">
        <f t="shared" si="164"/>
        <v>theater</v>
      </c>
      <c r="R1792" t="str">
        <f t="shared" si="165"/>
        <v>plays</v>
      </c>
      <c r="S1792" s="13">
        <f t="shared" si="166"/>
        <v>41946.644745370373</v>
      </c>
      <c r="T1792" s="13">
        <f t="shared" si="167"/>
        <v>41976.644745370373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 s="9">
        <v>3000</v>
      </c>
      <c r="E1793" s="9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8270</v>
      </c>
      <c r="O1793" s="7">
        <f t="shared" si="162"/>
        <v>116.86666666666667</v>
      </c>
      <c r="P1793" s="5">
        <f t="shared" si="163"/>
        <v>100.17142857142858</v>
      </c>
      <c r="Q1793" t="str">
        <f t="shared" si="164"/>
        <v>theater</v>
      </c>
      <c r="R1793" t="str">
        <f t="shared" si="165"/>
        <v>plays</v>
      </c>
      <c r="S1793" s="13">
        <f t="shared" si="166"/>
        <v>41947.762592592589</v>
      </c>
      <c r="T1793" s="13">
        <f t="shared" si="167"/>
        <v>41987.762592592597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 s="9">
        <v>1500</v>
      </c>
      <c r="E1794" s="9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8270</v>
      </c>
      <c r="O1794" s="7">
        <f t="shared" ref="O1794:O1857" si="168">(E1794/D1794)*100</f>
        <v>103.8</v>
      </c>
      <c r="P1794" s="5">
        <f t="shared" ref="P1794:P1857" si="169">IFERROR(E1794/L1794,0)</f>
        <v>34.6</v>
      </c>
      <c r="Q1794" t="str">
        <f t="shared" ref="Q1794:Q1857" si="170">LEFT(N1794,FIND("/",N1794)-1)</f>
        <v>theater</v>
      </c>
      <c r="R1794" t="str">
        <f t="shared" ref="R1794:R1857" si="171">RIGHT(N1794,LEN(N1794)-FIND("/",N1794))</f>
        <v>plays</v>
      </c>
      <c r="S1794" s="13">
        <f t="shared" ref="S1794:S1857" si="172">(((J1794/60)/60)/24)+DATE(1970,1,1)</f>
        <v>42143.461122685185</v>
      </c>
      <c r="T1794" s="13">
        <f t="shared" ref="T1794:T1857" si="173">(((I1794/60)/60)/24)+DATE(1970,1,1)</f>
        <v>42173.461122685185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 s="9">
        <v>10000</v>
      </c>
      <c r="E1795" s="9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8270</v>
      </c>
      <c r="O1795" s="7">
        <f t="shared" si="168"/>
        <v>114.5</v>
      </c>
      <c r="P1795" s="5">
        <f t="shared" si="169"/>
        <v>184.67741935483872</v>
      </c>
      <c r="Q1795" t="str">
        <f t="shared" si="170"/>
        <v>theater</v>
      </c>
      <c r="R1795" t="str">
        <f t="shared" si="171"/>
        <v>plays</v>
      </c>
      <c r="S1795" s="13">
        <f t="shared" si="172"/>
        <v>42494.563449074078</v>
      </c>
      <c r="T1795" s="13">
        <f t="shared" si="173"/>
        <v>42524.563449074078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 s="9">
        <v>1500</v>
      </c>
      <c r="E1796" s="9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8270</v>
      </c>
      <c r="O1796" s="7">
        <f t="shared" si="168"/>
        <v>102.4</v>
      </c>
      <c r="P1796" s="5">
        <f t="shared" si="169"/>
        <v>69.818181818181813</v>
      </c>
      <c r="Q1796" t="str">
        <f t="shared" si="170"/>
        <v>theater</v>
      </c>
      <c r="R1796" t="str">
        <f t="shared" si="171"/>
        <v>plays</v>
      </c>
      <c r="S1796" s="13">
        <f t="shared" si="172"/>
        <v>41815.774826388886</v>
      </c>
      <c r="T1796" s="13">
        <f t="shared" si="173"/>
        <v>41830.774826388886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 s="9">
        <v>500</v>
      </c>
      <c r="E1797" s="9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8270</v>
      </c>
      <c r="O1797" s="7">
        <f t="shared" si="168"/>
        <v>223</v>
      </c>
      <c r="P1797" s="5">
        <f t="shared" si="169"/>
        <v>61.944444444444443</v>
      </c>
      <c r="Q1797" t="str">
        <f t="shared" si="170"/>
        <v>theater</v>
      </c>
      <c r="R1797" t="str">
        <f t="shared" si="171"/>
        <v>plays</v>
      </c>
      <c r="S1797" s="13">
        <f t="shared" si="172"/>
        <v>41830.545694444445</v>
      </c>
      <c r="T1797" s="13">
        <f t="shared" si="173"/>
        <v>41859.936111111114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 s="9">
        <v>500</v>
      </c>
      <c r="E1798" s="9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8270</v>
      </c>
      <c r="O1798" s="7">
        <f t="shared" si="168"/>
        <v>100</v>
      </c>
      <c r="P1798" s="5">
        <f t="shared" si="169"/>
        <v>41.666666666666664</v>
      </c>
      <c r="Q1798" t="str">
        <f t="shared" si="170"/>
        <v>theater</v>
      </c>
      <c r="R1798" t="str">
        <f t="shared" si="171"/>
        <v>plays</v>
      </c>
      <c r="S1798" s="13">
        <f t="shared" si="172"/>
        <v>42446.845543981486</v>
      </c>
      <c r="T1798" s="13">
        <f t="shared" si="173"/>
        <v>42496.845543981486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 s="9">
        <v>1500</v>
      </c>
      <c r="E1799" s="9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8270</v>
      </c>
      <c r="O1799" s="7">
        <f t="shared" si="168"/>
        <v>105.80000000000001</v>
      </c>
      <c r="P1799" s="5">
        <f t="shared" si="169"/>
        <v>36.06818181818182</v>
      </c>
      <c r="Q1799" t="str">
        <f t="shared" si="170"/>
        <v>theater</v>
      </c>
      <c r="R1799" t="str">
        <f t="shared" si="171"/>
        <v>plays</v>
      </c>
      <c r="S1799" s="13">
        <f t="shared" si="172"/>
        <v>41923.921643518523</v>
      </c>
      <c r="T1799" s="13">
        <f t="shared" si="173"/>
        <v>41949.031944444447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 s="9">
        <v>550</v>
      </c>
      <c r="E1800" s="9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8270</v>
      </c>
      <c r="O1800" s="7">
        <f t="shared" si="168"/>
        <v>142.36363636363635</v>
      </c>
      <c r="P1800" s="5">
        <f t="shared" si="169"/>
        <v>29</v>
      </c>
      <c r="Q1800" t="str">
        <f t="shared" si="170"/>
        <v>theater</v>
      </c>
      <c r="R1800" t="str">
        <f t="shared" si="171"/>
        <v>plays</v>
      </c>
      <c r="S1800" s="13">
        <f t="shared" si="172"/>
        <v>41817.59542824074</v>
      </c>
      <c r="T1800" s="13">
        <f t="shared" si="173"/>
        <v>41847.59542824074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 s="9">
        <v>500</v>
      </c>
      <c r="E1801" s="9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8270</v>
      </c>
      <c r="O1801" s="7">
        <f t="shared" si="168"/>
        <v>184</v>
      </c>
      <c r="P1801" s="5">
        <f t="shared" si="169"/>
        <v>24.210526315789473</v>
      </c>
      <c r="Q1801" t="str">
        <f t="shared" si="170"/>
        <v>theater</v>
      </c>
      <c r="R1801" t="str">
        <f t="shared" si="171"/>
        <v>plays</v>
      </c>
      <c r="S1801" s="13">
        <f t="shared" si="172"/>
        <v>42140.712314814817</v>
      </c>
      <c r="T1801" s="13">
        <f t="shared" si="173"/>
        <v>42154.756944444445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 s="9">
        <v>1500</v>
      </c>
      <c r="E1802" s="9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8270</v>
      </c>
      <c r="O1802" s="7">
        <f t="shared" si="168"/>
        <v>104.33333333333333</v>
      </c>
      <c r="P1802" s="5">
        <f t="shared" si="169"/>
        <v>55.892857142857146</v>
      </c>
      <c r="Q1802" t="str">
        <f t="shared" si="170"/>
        <v>theater</v>
      </c>
      <c r="R1802" t="str">
        <f t="shared" si="171"/>
        <v>plays</v>
      </c>
      <c r="S1802" s="13">
        <f t="shared" si="172"/>
        <v>41764.44663194444</v>
      </c>
      <c r="T1802" s="13">
        <f t="shared" si="173"/>
        <v>41791.165972222225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 s="9">
        <v>250</v>
      </c>
      <c r="E1803" s="9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8270</v>
      </c>
      <c r="O1803" s="7">
        <f t="shared" si="168"/>
        <v>112.00000000000001</v>
      </c>
      <c r="P1803" s="5">
        <f t="shared" si="169"/>
        <v>11.666666666666666</v>
      </c>
      <c r="Q1803" t="str">
        <f t="shared" si="170"/>
        <v>theater</v>
      </c>
      <c r="R1803" t="str">
        <f t="shared" si="171"/>
        <v>plays</v>
      </c>
      <c r="S1803" s="13">
        <f t="shared" si="172"/>
        <v>42378.478344907402</v>
      </c>
      <c r="T1803" s="13">
        <f t="shared" si="173"/>
        <v>42418.916666666672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 s="9">
        <v>4000</v>
      </c>
      <c r="E1804" s="9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8270</v>
      </c>
      <c r="O1804" s="7">
        <f t="shared" si="168"/>
        <v>111.07499999999999</v>
      </c>
      <c r="P1804" s="5">
        <f t="shared" si="169"/>
        <v>68.353846153846149</v>
      </c>
      <c r="Q1804" t="str">
        <f t="shared" si="170"/>
        <v>theater</v>
      </c>
      <c r="R1804" t="str">
        <f t="shared" si="171"/>
        <v>plays</v>
      </c>
      <c r="S1804" s="13">
        <f t="shared" si="172"/>
        <v>41941.75203703704</v>
      </c>
      <c r="T1804" s="13">
        <f t="shared" si="173"/>
        <v>41964.708333333328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 s="9">
        <v>1200</v>
      </c>
      <c r="E1805" s="9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8270</v>
      </c>
      <c r="O1805" s="7">
        <f t="shared" si="168"/>
        <v>103.75000000000001</v>
      </c>
      <c r="P1805" s="5">
        <f t="shared" si="169"/>
        <v>27.065217391304348</v>
      </c>
      <c r="Q1805" t="str">
        <f t="shared" si="170"/>
        <v>theater</v>
      </c>
      <c r="R1805" t="str">
        <f t="shared" si="171"/>
        <v>plays</v>
      </c>
      <c r="S1805" s="13">
        <f t="shared" si="172"/>
        <v>42026.920428240745</v>
      </c>
      <c r="T1805" s="13">
        <f t="shared" si="173"/>
        <v>42056.920428240745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 s="9">
        <v>10000</v>
      </c>
      <c r="E1806" s="9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8270</v>
      </c>
      <c r="O1806" s="7">
        <f t="shared" si="168"/>
        <v>100.41</v>
      </c>
      <c r="P1806" s="5">
        <f t="shared" si="169"/>
        <v>118.12941176470588</v>
      </c>
      <c r="Q1806" t="str">
        <f t="shared" si="170"/>
        <v>theater</v>
      </c>
      <c r="R1806" t="str">
        <f t="shared" si="171"/>
        <v>plays</v>
      </c>
      <c r="S1806" s="13">
        <f t="shared" si="172"/>
        <v>41834.953865740739</v>
      </c>
      <c r="T1806" s="13">
        <f t="shared" si="173"/>
        <v>41879.953865740739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 s="9">
        <v>2900</v>
      </c>
      <c r="E1807" s="9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8270</v>
      </c>
      <c r="O1807" s="7">
        <f t="shared" si="168"/>
        <v>101.86206896551724</v>
      </c>
      <c r="P1807" s="5">
        <f t="shared" si="169"/>
        <v>44.757575757575758</v>
      </c>
      <c r="Q1807" t="str">
        <f t="shared" si="170"/>
        <v>theater</v>
      </c>
      <c r="R1807" t="str">
        <f t="shared" si="171"/>
        <v>plays</v>
      </c>
      <c r="S1807" s="13">
        <f t="shared" si="172"/>
        <v>42193.723912037036</v>
      </c>
      <c r="T1807" s="13">
        <f t="shared" si="173"/>
        <v>42223.723912037036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 s="9">
        <v>15000</v>
      </c>
      <c r="E1808" s="9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8270</v>
      </c>
      <c r="O1808" s="7">
        <f t="shared" si="168"/>
        <v>109.76666666666665</v>
      </c>
      <c r="P1808" s="5">
        <f t="shared" si="169"/>
        <v>99.787878787878782</v>
      </c>
      <c r="Q1808" t="str">
        <f t="shared" si="170"/>
        <v>theater</v>
      </c>
      <c r="R1808" t="str">
        <f t="shared" si="171"/>
        <v>plays</v>
      </c>
      <c r="S1808" s="13">
        <f t="shared" si="172"/>
        <v>42290.61855324074</v>
      </c>
      <c r="T1808" s="13">
        <f t="shared" si="173"/>
        <v>42320.104861111111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 s="9">
        <v>2000</v>
      </c>
      <c r="E1809" s="9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8270</v>
      </c>
      <c r="O1809" s="7">
        <f t="shared" si="168"/>
        <v>100</v>
      </c>
      <c r="P1809" s="5">
        <f t="shared" si="169"/>
        <v>117.64705882352941</v>
      </c>
      <c r="Q1809" t="str">
        <f t="shared" si="170"/>
        <v>theater</v>
      </c>
      <c r="R1809" t="str">
        <f t="shared" si="171"/>
        <v>plays</v>
      </c>
      <c r="S1809" s="13">
        <f t="shared" si="172"/>
        <v>42150.462083333332</v>
      </c>
      <c r="T1809" s="13">
        <f t="shared" si="173"/>
        <v>42180.462083333332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 s="9">
        <v>500</v>
      </c>
      <c r="E1810" s="9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8270</v>
      </c>
      <c r="O1810" s="7">
        <f t="shared" si="168"/>
        <v>122</v>
      </c>
      <c r="P1810" s="5">
        <f t="shared" si="169"/>
        <v>203.33333333333334</v>
      </c>
      <c r="Q1810" t="str">
        <f t="shared" si="170"/>
        <v>theater</v>
      </c>
      <c r="R1810" t="str">
        <f t="shared" si="171"/>
        <v>plays</v>
      </c>
      <c r="S1810" s="13">
        <f t="shared" si="172"/>
        <v>42152.503495370373</v>
      </c>
      <c r="T1810" s="13">
        <f t="shared" si="173"/>
        <v>42172.503495370373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 s="9">
        <v>350</v>
      </c>
      <c r="E1811" s="9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8270</v>
      </c>
      <c r="O1811" s="7">
        <f t="shared" si="168"/>
        <v>137.57142857142856</v>
      </c>
      <c r="P1811" s="5">
        <f t="shared" si="169"/>
        <v>28.323529411764707</v>
      </c>
      <c r="Q1811" t="str">
        <f t="shared" si="170"/>
        <v>theater</v>
      </c>
      <c r="R1811" t="str">
        <f t="shared" si="171"/>
        <v>plays</v>
      </c>
      <c r="S1811" s="13">
        <f t="shared" si="172"/>
        <v>42410.017199074078</v>
      </c>
      <c r="T1811" s="13">
        <f t="shared" si="173"/>
        <v>42430.999305555553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 s="9">
        <v>10000</v>
      </c>
      <c r="E1812" s="9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8270</v>
      </c>
      <c r="O1812" s="7">
        <f t="shared" si="168"/>
        <v>100.31000000000002</v>
      </c>
      <c r="P1812" s="5">
        <f t="shared" si="169"/>
        <v>110.23076923076923</v>
      </c>
      <c r="Q1812" t="str">
        <f t="shared" si="170"/>
        <v>theater</v>
      </c>
      <c r="R1812" t="str">
        <f t="shared" si="171"/>
        <v>plays</v>
      </c>
      <c r="S1812" s="13">
        <f t="shared" si="172"/>
        <v>41791.492777777778</v>
      </c>
      <c r="T1812" s="13">
        <f t="shared" si="173"/>
        <v>41836.492777777778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 s="9">
        <v>2000</v>
      </c>
      <c r="E1813" s="9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8270</v>
      </c>
      <c r="O1813" s="7">
        <f t="shared" si="168"/>
        <v>107.1</v>
      </c>
      <c r="P1813" s="5">
        <f t="shared" si="169"/>
        <v>31.970149253731343</v>
      </c>
      <c r="Q1813" t="str">
        <f t="shared" si="170"/>
        <v>theater</v>
      </c>
      <c r="R1813" t="str">
        <f t="shared" si="171"/>
        <v>plays</v>
      </c>
      <c r="S1813" s="13">
        <f t="shared" si="172"/>
        <v>41796.422326388885</v>
      </c>
      <c r="T1813" s="13">
        <f t="shared" si="173"/>
        <v>41826.422326388885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 s="9">
        <v>500</v>
      </c>
      <c r="E1814" s="9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8270</v>
      </c>
      <c r="O1814" s="7">
        <f t="shared" si="168"/>
        <v>211</v>
      </c>
      <c r="P1814" s="5">
        <f t="shared" si="169"/>
        <v>58.611111111111114</v>
      </c>
      <c r="Q1814" t="str">
        <f t="shared" si="170"/>
        <v>theater</v>
      </c>
      <c r="R1814" t="str">
        <f t="shared" si="171"/>
        <v>plays</v>
      </c>
      <c r="S1814" s="13">
        <f t="shared" si="172"/>
        <v>41808.991944444446</v>
      </c>
      <c r="T1814" s="13">
        <f t="shared" si="173"/>
        <v>41838.991944444446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 s="9">
        <v>500</v>
      </c>
      <c r="E1815" s="9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8270</v>
      </c>
      <c r="O1815" s="7">
        <f t="shared" si="168"/>
        <v>123.6</v>
      </c>
      <c r="P1815" s="5">
        <f t="shared" si="169"/>
        <v>29.428571428571427</v>
      </c>
      <c r="Q1815" t="str">
        <f t="shared" si="170"/>
        <v>theater</v>
      </c>
      <c r="R1815" t="str">
        <f t="shared" si="171"/>
        <v>plays</v>
      </c>
      <c r="S1815" s="13">
        <f t="shared" si="172"/>
        <v>42544.814328703709</v>
      </c>
      <c r="T1815" s="13">
        <f t="shared" si="173"/>
        <v>42582.873611111107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 s="9">
        <v>3000</v>
      </c>
      <c r="E1816" s="9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8270</v>
      </c>
      <c r="O1816" s="7">
        <f t="shared" si="168"/>
        <v>108.5</v>
      </c>
      <c r="P1816" s="5">
        <f t="shared" si="169"/>
        <v>81.375</v>
      </c>
      <c r="Q1816" t="str">
        <f t="shared" si="170"/>
        <v>theater</v>
      </c>
      <c r="R1816" t="str">
        <f t="shared" si="171"/>
        <v>plays</v>
      </c>
      <c r="S1816" s="13">
        <f t="shared" si="172"/>
        <v>42500.041550925926</v>
      </c>
      <c r="T1816" s="13">
        <f t="shared" si="173"/>
        <v>42527.291666666672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 s="9">
        <v>15000</v>
      </c>
      <c r="E1817" s="9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8270</v>
      </c>
      <c r="O1817" s="7">
        <f t="shared" si="168"/>
        <v>103.56666666666668</v>
      </c>
      <c r="P1817" s="5">
        <f t="shared" si="169"/>
        <v>199.16666666666666</v>
      </c>
      <c r="Q1817" t="str">
        <f t="shared" si="170"/>
        <v>theater</v>
      </c>
      <c r="R1817" t="str">
        <f t="shared" si="171"/>
        <v>plays</v>
      </c>
      <c r="S1817" s="13">
        <f t="shared" si="172"/>
        <v>42265.022824074069</v>
      </c>
      <c r="T1817" s="13">
        <f t="shared" si="173"/>
        <v>42285.022824074069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 s="9">
        <v>3000</v>
      </c>
      <c r="E1818" s="9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8270</v>
      </c>
      <c r="O1818" s="7">
        <f t="shared" si="168"/>
        <v>100</v>
      </c>
      <c r="P1818" s="5">
        <f t="shared" si="169"/>
        <v>115.38461538461539</v>
      </c>
      <c r="Q1818" t="str">
        <f t="shared" si="170"/>
        <v>theater</v>
      </c>
      <c r="R1818" t="str">
        <f t="shared" si="171"/>
        <v>plays</v>
      </c>
      <c r="S1818" s="13">
        <f t="shared" si="172"/>
        <v>41879.959050925929</v>
      </c>
      <c r="T1818" s="13">
        <f t="shared" si="173"/>
        <v>41909.959050925929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 s="9">
        <v>500</v>
      </c>
      <c r="E1819" s="9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8270</v>
      </c>
      <c r="O1819" s="7">
        <f t="shared" si="168"/>
        <v>130</v>
      </c>
      <c r="P1819" s="5">
        <f t="shared" si="169"/>
        <v>46.428571428571431</v>
      </c>
      <c r="Q1819" t="str">
        <f t="shared" si="170"/>
        <v>theater</v>
      </c>
      <c r="R1819" t="str">
        <f t="shared" si="171"/>
        <v>plays</v>
      </c>
      <c r="S1819" s="13">
        <f t="shared" si="172"/>
        <v>42053.733078703706</v>
      </c>
      <c r="T1819" s="13">
        <f t="shared" si="173"/>
        <v>42063.207638888889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 s="9">
        <v>3000</v>
      </c>
      <c r="E1820" s="9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8270</v>
      </c>
      <c r="O1820" s="7">
        <f t="shared" si="168"/>
        <v>103.49999999999999</v>
      </c>
      <c r="P1820" s="5">
        <f t="shared" si="169"/>
        <v>70.568181818181813</v>
      </c>
      <c r="Q1820" t="str">
        <f t="shared" si="170"/>
        <v>theater</v>
      </c>
      <c r="R1820" t="str">
        <f t="shared" si="171"/>
        <v>plays</v>
      </c>
      <c r="S1820" s="13">
        <f t="shared" si="172"/>
        <v>42675.832465277781</v>
      </c>
      <c r="T1820" s="13">
        <f t="shared" si="173"/>
        <v>42705.332638888889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 s="9">
        <v>200</v>
      </c>
      <c r="E1821" s="9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8270</v>
      </c>
      <c r="O1821" s="7">
        <f t="shared" si="168"/>
        <v>100</v>
      </c>
      <c r="P1821" s="5">
        <f t="shared" si="169"/>
        <v>22.222222222222221</v>
      </c>
      <c r="Q1821" t="str">
        <f t="shared" si="170"/>
        <v>theater</v>
      </c>
      <c r="R1821" t="str">
        <f t="shared" si="171"/>
        <v>plays</v>
      </c>
      <c r="S1821" s="13">
        <f t="shared" si="172"/>
        <v>42467.144166666665</v>
      </c>
      <c r="T1821" s="13">
        <f t="shared" si="173"/>
        <v>42477.979166666672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 s="9">
        <v>4000</v>
      </c>
      <c r="E1822" s="9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8270</v>
      </c>
      <c r="O1822" s="7">
        <f t="shared" si="168"/>
        <v>119.6</v>
      </c>
      <c r="P1822" s="5">
        <f t="shared" si="169"/>
        <v>159.46666666666667</v>
      </c>
      <c r="Q1822" t="str">
        <f t="shared" si="170"/>
        <v>theater</v>
      </c>
      <c r="R1822" t="str">
        <f t="shared" si="171"/>
        <v>plays</v>
      </c>
      <c r="S1822" s="13">
        <f t="shared" si="172"/>
        <v>42089.412557870368</v>
      </c>
      <c r="T1822" s="13">
        <f t="shared" si="173"/>
        <v>42117.770833333328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 s="9">
        <v>1700</v>
      </c>
      <c r="E1823" s="9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8270</v>
      </c>
      <c r="O1823" s="7">
        <f t="shared" si="168"/>
        <v>100.00058823529412</v>
      </c>
      <c r="P1823" s="5">
        <f t="shared" si="169"/>
        <v>37.777999999999999</v>
      </c>
      <c r="Q1823" t="str">
        <f t="shared" si="170"/>
        <v>theater</v>
      </c>
      <c r="R1823" t="str">
        <f t="shared" si="171"/>
        <v>plays</v>
      </c>
      <c r="S1823" s="13">
        <f t="shared" si="172"/>
        <v>41894.91375</v>
      </c>
      <c r="T1823" s="13">
        <f t="shared" si="173"/>
        <v>41938.029861111114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 s="9">
        <v>4000</v>
      </c>
      <c r="E1824" s="9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8270</v>
      </c>
      <c r="O1824" s="7">
        <f t="shared" si="168"/>
        <v>100.875</v>
      </c>
      <c r="P1824" s="5">
        <f t="shared" si="169"/>
        <v>72.053571428571431</v>
      </c>
      <c r="Q1824" t="str">
        <f t="shared" si="170"/>
        <v>theater</v>
      </c>
      <c r="R1824" t="str">
        <f t="shared" si="171"/>
        <v>plays</v>
      </c>
      <c r="S1824" s="13">
        <f t="shared" si="172"/>
        <v>41752.83457175926</v>
      </c>
      <c r="T1824" s="13">
        <f t="shared" si="173"/>
        <v>41782.83457175926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 s="9">
        <v>2750</v>
      </c>
      <c r="E1825" s="9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8270</v>
      </c>
      <c r="O1825" s="7">
        <f t="shared" si="168"/>
        <v>106.54545454545455</v>
      </c>
      <c r="P1825" s="5">
        <f t="shared" si="169"/>
        <v>63.695652173913047</v>
      </c>
      <c r="Q1825" t="str">
        <f t="shared" si="170"/>
        <v>theater</v>
      </c>
      <c r="R1825" t="str">
        <f t="shared" si="171"/>
        <v>plays</v>
      </c>
      <c r="S1825" s="13">
        <f t="shared" si="172"/>
        <v>42448.821585648147</v>
      </c>
      <c r="T1825" s="13">
        <f t="shared" si="173"/>
        <v>42466.895833333328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 s="9">
        <v>700</v>
      </c>
      <c r="E1826" s="9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8270</v>
      </c>
      <c r="O1826" s="7">
        <f t="shared" si="168"/>
        <v>138</v>
      </c>
      <c r="P1826" s="5">
        <f t="shared" si="169"/>
        <v>28.411764705882351</v>
      </c>
      <c r="Q1826" t="str">
        <f t="shared" si="170"/>
        <v>theater</v>
      </c>
      <c r="R1826" t="str">
        <f t="shared" si="171"/>
        <v>plays</v>
      </c>
      <c r="S1826" s="13">
        <f t="shared" si="172"/>
        <v>42405.090300925927</v>
      </c>
      <c r="T1826" s="13">
        <f t="shared" si="173"/>
        <v>42414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 s="9">
        <v>10000</v>
      </c>
      <c r="E1827" s="9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8270</v>
      </c>
      <c r="O1827" s="7">
        <f t="shared" si="168"/>
        <v>101.15</v>
      </c>
      <c r="P1827" s="5">
        <f t="shared" si="169"/>
        <v>103.21428571428571</v>
      </c>
      <c r="Q1827" t="str">
        <f t="shared" si="170"/>
        <v>theater</v>
      </c>
      <c r="R1827" t="str">
        <f t="shared" si="171"/>
        <v>plays</v>
      </c>
      <c r="S1827" s="13">
        <f t="shared" si="172"/>
        <v>42037.791238425925</v>
      </c>
      <c r="T1827" s="13">
        <f t="shared" si="173"/>
        <v>42067.791238425925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 s="9">
        <v>3000</v>
      </c>
      <c r="E1828" s="9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8270</v>
      </c>
      <c r="O1828" s="7">
        <f t="shared" si="168"/>
        <v>109.1</v>
      </c>
      <c r="P1828" s="5">
        <f t="shared" si="169"/>
        <v>71.152173913043484</v>
      </c>
      <c r="Q1828" t="str">
        <f t="shared" si="170"/>
        <v>theater</v>
      </c>
      <c r="R1828" t="str">
        <f t="shared" si="171"/>
        <v>plays</v>
      </c>
      <c r="S1828" s="13">
        <f t="shared" si="172"/>
        <v>42323.562222222223</v>
      </c>
      <c r="T1828" s="13">
        <f t="shared" si="173"/>
        <v>42352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 s="9">
        <v>250</v>
      </c>
      <c r="E1829" s="9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8270</v>
      </c>
      <c r="O1829" s="7">
        <f t="shared" si="168"/>
        <v>140</v>
      </c>
      <c r="P1829" s="5">
        <f t="shared" si="169"/>
        <v>35</v>
      </c>
      <c r="Q1829" t="str">
        <f t="shared" si="170"/>
        <v>theater</v>
      </c>
      <c r="R1829" t="str">
        <f t="shared" si="171"/>
        <v>plays</v>
      </c>
      <c r="S1829" s="13">
        <f t="shared" si="172"/>
        <v>42088.911354166667</v>
      </c>
      <c r="T1829" s="13">
        <f t="shared" si="173"/>
        <v>42118.911354166667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 s="9">
        <v>6000</v>
      </c>
      <c r="E1830" s="9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8270</v>
      </c>
      <c r="O1830" s="7">
        <f t="shared" si="168"/>
        <v>103.58333333333334</v>
      </c>
      <c r="P1830" s="5">
        <f t="shared" si="169"/>
        <v>81.776315789473685</v>
      </c>
      <c r="Q1830" t="str">
        <f t="shared" si="170"/>
        <v>theater</v>
      </c>
      <c r="R1830" t="str">
        <f t="shared" si="171"/>
        <v>plays</v>
      </c>
      <c r="S1830" s="13">
        <f t="shared" si="172"/>
        <v>42018.676898148144</v>
      </c>
      <c r="T1830" s="13">
        <f t="shared" si="173"/>
        <v>42040.290972222225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 s="9">
        <v>30000</v>
      </c>
      <c r="E1831" s="9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8270</v>
      </c>
      <c r="O1831" s="7">
        <f t="shared" si="168"/>
        <v>102.97033333333331</v>
      </c>
      <c r="P1831" s="5">
        <f t="shared" si="169"/>
        <v>297.02980769230766</v>
      </c>
      <c r="Q1831" t="str">
        <f t="shared" si="170"/>
        <v>theater</v>
      </c>
      <c r="R1831" t="str">
        <f t="shared" si="171"/>
        <v>plays</v>
      </c>
      <c r="S1831" s="13">
        <f t="shared" si="172"/>
        <v>41884.617314814815</v>
      </c>
      <c r="T1831" s="13">
        <f t="shared" si="173"/>
        <v>41916.617314814815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 s="9">
        <v>3750</v>
      </c>
      <c r="E1832" s="9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8270</v>
      </c>
      <c r="O1832" s="7">
        <f t="shared" si="168"/>
        <v>108.13333333333333</v>
      </c>
      <c r="P1832" s="5">
        <f t="shared" si="169"/>
        <v>46.609195402298852</v>
      </c>
      <c r="Q1832" t="str">
        <f t="shared" si="170"/>
        <v>theater</v>
      </c>
      <c r="R1832" t="str">
        <f t="shared" si="171"/>
        <v>plays</v>
      </c>
      <c r="S1832" s="13">
        <f t="shared" si="172"/>
        <v>41884.056747685187</v>
      </c>
      <c r="T1832" s="13">
        <f t="shared" si="173"/>
        <v>41903.083333333336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 s="9">
        <v>1500</v>
      </c>
      <c r="E1833" s="9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8270</v>
      </c>
      <c r="O1833" s="7">
        <f t="shared" si="168"/>
        <v>100</v>
      </c>
      <c r="P1833" s="5">
        <f t="shared" si="169"/>
        <v>51.724137931034484</v>
      </c>
      <c r="Q1833" t="str">
        <f t="shared" si="170"/>
        <v>theater</v>
      </c>
      <c r="R1833" t="str">
        <f t="shared" si="171"/>
        <v>plays</v>
      </c>
      <c r="S1833" s="13">
        <f t="shared" si="172"/>
        <v>41792.645277777774</v>
      </c>
      <c r="T1833" s="13">
        <f t="shared" si="173"/>
        <v>41822.645277777774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 s="9">
        <v>2000</v>
      </c>
      <c r="E1834" s="9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8270</v>
      </c>
      <c r="O1834" s="7">
        <f t="shared" si="168"/>
        <v>102.75000000000001</v>
      </c>
      <c r="P1834" s="5">
        <f t="shared" si="169"/>
        <v>40.294117647058826</v>
      </c>
      <c r="Q1834" t="str">
        <f t="shared" si="170"/>
        <v>theater</v>
      </c>
      <c r="R1834" t="str">
        <f t="shared" si="171"/>
        <v>plays</v>
      </c>
      <c r="S1834" s="13">
        <f t="shared" si="172"/>
        <v>42038.720451388886</v>
      </c>
      <c r="T1834" s="13">
        <f t="shared" si="173"/>
        <v>42063.708333333328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 s="9">
        <v>150</v>
      </c>
      <c r="E1835" s="9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8270</v>
      </c>
      <c r="O1835" s="7">
        <f t="shared" si="168"/>
        <v>130</v>
      </c>
      <c r="P1835" s="5">
        <f t="shared" si="169"/>
        <v>16.25</v>
      </c>
      <c r="Q1835" t="str">
        <f t="shared" si="170"/>
        <v>theater</v>
      </c>
      <c r="R1835" t="str">
        <f t="shared" si="171"/>
        <v>plays</v>
      </c>
      <c r="S1835" s="13">
        <f t="shared" si="172"/>
        <v>42662.021539351852</v>
      </c>
      <c r="T1835" s="13">
        <f t="shared" si="173"/>
        <v>42676.021539351852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 s="9">
        <v>2000</v>
      </c>
      <c r="E1836" s="9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8270</v>
      </c>
      <c r="O1836" s="7">
        <f t="shared" si="168"/>
        <v>108.54949999999999</v>
      </c>
      <c r="P1836" s="5">
        <f t="shared" si="169"/>
        <v>30.152638888888887</v>
      </c>
      <c r="Q1836" t="str">
        <f t="shared" si="170"/>
        <v>theater</v>
      </c>
      <c r="R1836" t="str">
        <f t="shared" si="171"/>
        <v>plays</v>
      </c>
      <c r="S1836" s="13">
        <f t="shared" si="172"/>
        <v>41820.945613425924</v>
      </c>
      <c r="T1836" s="13">
        <f t="shared" si="173"/>
        <v>41850.945613425924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 s="9">
        <v>2000</v>
      </c>
      <c r="E1837" s="9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8270</v>
      </c>
      <c r="O1837" s="7">
        <f t="shared" si="168"/>
        <v>100</v>
      </c>
      <c r="P1837" s="5">
        <f t="shared" si="169"/>
        <v>95.238095238095241</v>
      </c>
      <c r="Q1837" t="str">
        <f t="shared" si="170"/>
        <v>theater</v>
      </c>
      <c r="R1837" t="str">
        <f t="shared" si="171"/>
        <v>plays</v>
      </c>
      <c r="S1837" s="13">
        <f t="shared" si="172"/>
        <v>41839.730937500004</v>
      </c>
      <c r="T1837" s="13">
        <f t="shared" si="173"/>
        <v>41869.730937500004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 s="9">
        <v>2000</v>
      </c>
      <c r="E1838" s="9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8270</v>
      </c>
      <c r="O1838" s="7">
        <f t="shared" si="168"/>
        <v>109.65</v>
      </c>
      <c r="P1838" s="5">
        <f t="shared" si="169"/>
        <v>52.214285714285715</v>
      </c>
      <c r="Q1838" t="str">
        <f t="shared" si="170"/>
        <v>theater</v>
      </c>
      <c r="R1838" t="str">
        <f t="shared" si="171"/>
        <v>plays</v>
      </c>
      <c r="S1838" s="13">
        <f t="shared" si="172"/>
        <v>42380.581180555557</v>
      </c>
      <c r="T1838" s="13">
        <f t="shared" si="173"/>
        <v>42405.916666666672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 s="9">
        <v>9500</v>
      </c>
      <c r="E1839" s="9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8270</v>
      </c>
      <c r="O1839" s="7">
        <f t="shared" si="168"/>
        <v>100.26315789473684</v>
      </c>
      <c r="P1839" s="5">
        <f t="shared" si="169"/>
        <v>134.1549295774648</v>
      </c>
      <c r="Q1839" t="str">
        <f t="shared" si="170"/>
        <v>theater</v>
      </c>
      <c r="R1839" t="str">
        <f t="shared" si="171"/>
        <v>plays</v>
      </c>
      <c r="S1839" s="13">
        <f t="shared" si="172"/>
        <v>41776.063136574077</v>
      </c>
      <c r="T1839" s="13">
        <f t="shared" si="173"/>
        <v>41807.125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 s="9">
        <v>10000</v>
      </c>
      <c r="E1840" s="9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8270</v>
      </c>
      <c r="O1840" s="7">
        <f t="shared" si="168"/>
        <v>105.55000000000001</v>
      </c>
      <c r="P1840" s="5">
        <f t="shared" si="169"/>
        <v>62.827380952380949</v>
      </c>
      <c r="Q1840" t="str">
        <f t="shared" si="170"/>
        <v>theater</v>
      </c>
      <c r="R1840" t="str">
        <f t="shared" si="171"/>
        <v>plays</v>
      </c>
      <c r="S1840" s="13">
        <f t="shared" si="172"/>
        <v>41800.380428240744</v>
      </c>
      <c r="T1840" s="13">
        <f t="shared" si="173"/>
        <v>41830.380428240744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 s="9">
        <v>1000</v>
      </c>
      <c r="E1841" s="9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8270</v>
      </c>
      <c r="O1841" s="7">
        <f t="shared" si="168"/>
        <v>112.00000000000001</v>
      </c>
      <c r="P1841" s="5">
        <f t="shared" si="169"/>
        <v>58.94736842105263</v>
      </c>
      <c r="Q1841" t="str">
        <f t="shared" si="170"/>
        <v>theater</v>
      </c>
      <c r="R1841" t="str">
        <f t="shared" si="171"/>
        <v>plays</v>
      </c>
      <c r="S1841" s="13">
        <f t="shared" si="172"/>
        <v>42572.61681712963</v>
      </c>
      <c r="T1841" s="13">
        <f t="shared" si="173"/>
        <v>42589.125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 s="9">
        <v>5000</v>
      </c>
      <c r="E1842" s="9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8270</v>
      </c>
      <c r="O1842" s="7">
        <f t="shared" si="168"/>
        <v>105.89999999999999</v>
      </c>
      <c r="P1842" s="5">
        <f t="shared" si="169"/>
        <v>143.1081081081081</v>
      </c>
      <c r="Q1842" t="str">
        <f t="shared" si="170"/>
        <v>theater</v>
      </c>
      <c r="R1842" t="str">
        <f t="shared" si="171"/>
        <v>plays</v>
      </c>
      <c r="S1842" s="13">
        <f t="shared" si="172"/>
        <v>41851.541585648149</v>
      </c>
      <c r="T1842" s="13">
        <f t="shared" si="173"/>
        <v>41872.686111111114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 s="9">
        <v>3000</v>
      </c>
      <c r="E1843" s="9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8270</v>
      </c>
      <c r="O1843" s="7">
        <f t="shared" si="168"/>
        <v>101</v>
      </c>
      <c r="P1843" s="5">
        <f t="shared" si="169"/>
        <v>84.166666666666671</v>
      </c>
      <c r="Q1843" t="str">
        <f t="shared" si="170"/>
        <v>theater</v>
      </c>
      <c r="R1843" t="str">
        <f t="shared" si="171"/>
        <v>plays</v>
      </c>
      <c r="S1843" s="13">
        <f t="shared" si="172"/>
        <v>42205.710879629631</v>
      </c>
      <c r="T1843" s="13">
        <f t="shared" si="173"/>
        <v>42235.710879629631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 s="9">
        <v>2500</v>
      </c>
      <c r="E1844" s="9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8270</v>
      </c>
      <c r="O1844" s="7">
        <f t="shared" si="168"/>
        <v>104.2</v>
      </c>
      <c r="P1844" s="5">
        <f t="shared" si="169"/>
        <v>186.07142857142858</v>
      </c>
      <c r="Q1844" t="str">
        <f t="shared" si="170"/>
        <v>theater</v>
      </c>
      <c r="R1844" t="str">
        <f t="shared" si="171"/>
        <v>plays</v>
      </c>
      <c r="S1844" s="13">
        <f t="shared" si="172"/>
        <v>42100.927858796291</v>
      </c>
      <c r="T1844" s="13">
        <f t="shared" si="173"/>
        <v>42126.875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 s="9">
        <v>1200</v>
      </c>
      <c r="E1845" s="9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8270</v>
      </c>
      <c r="O1845" s="7">
        <f t="shared" si="168"/>
        <v>134.67833333333334</v>
      </c>
      <c r="P1845" s="5">
        <f t="shared" si="169"/>
        <v>89.785555555555561</v>
      </c>
      <c r="Q1845" t="str">
        <f t="shared" si="170"/>
        <v>theater</v>
      </c>
      <c r="R1845" t="str">
        <f t="shared" si="171"/>
        <v>plays</v>
      </c>
      <c r="S1845" s="13">
        <f t="shared" si="172"/>
        <v>42374.911226851851</v>
      </c>
      <c r="T1845" s="13">
        <f t="shared" si="173"/>
        <v>42388.207638888889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 s="9">
        <v>5000</v>
      </c>
      <c r="E1846" s="9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8270</v>
      </c>
      <c r="O1846" s="7">
        <f t="shared" si="168"/>
        <v>105.2184</v>
      </c>
      <c r="P1846" s="5">
        <f t="shared" si="169"/>
        <v>64.157560975609755</v>
      </c>
      <c r="Q1846" t="str">
        <f t="shared" si="170"/>
        <v>theater</v>
      </c>
      <c r="R1846" t="str">
        <f t="shared" si="171"/>
        <v>plays</v>
      </c>
      <c r="S1846" s="13">
        <f t="shared" si="172"/>
        <v>41809.12300925926</v>
      </c>
      <c r="T1846" s="13">
        <f t="shared" si="173"/>
        <v>41831.677083333336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 s="9">
        <v>2500</v>
      </c>
      <c r="E1847" s="9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8270</v>
      </c>
      <c r="O1847" s="7">
        <f t="shared" si="168"/>
        <v>102.60000000000001</v>
      </c>
      <c r="P1847" s="5">
        <f t="shared" si="169"/>
        <v>59.651162790697676</v>
      </c>
      <c r="Q1847" t="str">
        <f t="shared" si="170"/>
        <v>theater</v>
      </c>
      <c r="R1847" t="str">
        <f t="shared" si="171"/>
        <v>plays</v>
      </c>
      <c r="S1847" s="13">
        <f t="shared" si="172"/>
        <v>42294.429641203707</v>
      </c>
      <c r="T1847" s="13">
        <f t="shared" si="173"/>
        <v>42321.845138888893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 s="9">
        <v>250</v>
      </c>
      <c r="E1848" s="9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8270</v>
      </c>
      <c r="O1848" s="7">
        <f t="shared" si="168"/>
        <v>100</v>
      </c>
      <c r="P1848" s="5">
        <f t="shared" si="169"/>
        <v>31.25</v>
      </c>
      <c r="Q1848" t="str">
        <f t="shared" si="170"/>
        <v>theater</v>
      </c>
      <c r="R1848" t="str">
        <f t="shared" si="171"/>
        <v>plays</v>
      </c>
      <c r="S1848" s="13">
        <f t="shared" si="172"/>
        <v>42124.841111111105</v>
      </c>
      <c r="T1848" s="13">
        <f t="shared" si="173"/>
        <v>42154.841111111105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 s="9">
        <v>1000</v>
      </c>
      <c r="E1849" s="9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8270</v>
      </c>
      <c r="O1849" s="7">
        <f t="shared" si="168"/>
        <v>185.5</v>
      </c>
      <c r="P1849" s="5">
        <f t="shared" si="169"/>
        <v>41.222222222222221</v>
      </c>
      <c r="Q1849" t="str">
        <f t="shared" si="170"/>
        <v>theater</v>
      </c>
      <c r="R1849" t="str">
        <f t="shared" si="171"/>
        <v>plays</v>
      </c>
      <c r="S1849" s="13">
        <f t="shared" si="172"/>
        <v>41861.524837962963</v>
      </c>
      <c r="T1849" s="13">
        <f t="shared" si="173"/>
        <v>41891.524837962963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 s="9">
        <v>300</v>
      </c>
      <c r="E1850" s="9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8270</v>
      </c>
      <c r="O1850" s="7">
        <f t="shared" si="168"/>
        <v>289</v>
      </c>
      <c r="P1850" s="5">
        <f t="shared" si="169"/>
        <v>43.35</v>
      </c>
      <c r="Q1850" t="str">
        <f t="shared" si="170"/>
        <v>theater</v>
      </c>
      <c r="R1850" t="str">
        <f t="shared" si="171"/>
        <v>plays</v>
      </c>
      <c r="S1850" s="13">
        <f t="shared" si="172"/>
        <v>42521.291504629626</v>
      </c>
      <c r="T1850" s="13">
        <f t="shared" si="173"/>
        <v>42529.582638888889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 s="9">
        <v>2000</v>
      </c>
      <c r="E1851" s="9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8270</v>
      </c>
      <c r="O1851" s="7">
        <f t="shared" si="168"/>
        <v>100</v>
      </c>
      <c r="P1851" s="5">
        <f t="shared" si="169"/>
        <v>64.516129032258064</v>
      </c>
      <c r="Q1851" t="str">
        <f t="shared" si="170"/>
        <v>theater</v>
      </c>
      <c r="R1851" t="str">
        <f t="shared" si="171"/>
        <v>plays</v>
      </c>
      <c r="S1851" s="13">
        <f t="shared" si="172"/>
        <v>42272.530509259261</v>
      </c>
      <c r="T1851" s="13">
        <f t="shared" si="173"/>
        <v>42300.530509259261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 s="9">
        <v>1000</v>
      </c>
      <c r="E1852" s="9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8270</v>
      </c>
      <c r="O1852" s="7">
        <f t="shared" si="168"/>
        <v>108.2</v>
      </c>
      <c r="P1852" s="5">
        <f t="shared" si="169"/>
        <v>43.28</v>
      </c>
      <c r="Q1852" t="str">
        <f t="shared" si="170"/>
        <v>theater</v>
      </c>
      <c r="R1852" t="str">
        <f t="shared" si="171"/>
        <v>plays</v>
      </c>
      <c r="S1852" s="13">
        <f t="shared" si="172"/>
        <v>42016.832465277781</v>
      </c>
      <c r="T1852" s="13">
        <f t="shared" si="173"/>
        <v>42040.513888888891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 s="9">
        <v>1000</v>
      </c>
      <c r="E1853" s="9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8270</v>
      </c>
      <c r="O1853" s="7">
        <f t="shared" si="168"/>
        <v>107.80000000000001</v>
      </c>
      <c r="P1853" s="5">
        <f t="shared" si="169"/>
        <v>77</v>
      </c>
      <c r="Q1853" t="str">
        <f t="shared" si="170"/>
        <v>theater</v>
      </c>
      <c r="R1853" t="str">
        <f t="shared" si="171"/>
        <v>plays</v>
      </c>
      <c r="S1853" s="13">
        <f t="shared" si="172"/>
        <v>42402.889027777783</v>
      </c>
      <c r="T1853" s="13">
        <f t="shared" si="173"/>
        <v>42447.847361111111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 s="9">
        <v>2100</v>
      </c>
      <c r="E1854" s="9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8270</v>
      </c>
      <c r="O1854" s="7">
        <f t="shared" si="168"/>
        <v>109.76190476190477</v>
      </c>
      <c r="P1854" s="5">
        <f t="shared" si="169"/>
        <v>51.222222222222221</v>
      </c>
      <c r="Q1854" t="str">
        <f t="shared" si="170"/>
        <v>theater</v>
      </c>
      <c r="R1854" t="str">
        <f t="shared" si="171"/>
        <v>plays</v>
      </c>
      <c r="S1854" s="13">
        <f t="shared" si="172"/>
        <v>41960.119085648148</v>
      </c>
      <c r="T1854" s="13">
        <f t="shared" si="173"/>
        <v>41990.119085648148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 s="9">
        <v>800</v>
      </c>
      <c r="E1855" s="9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8270</v>
      </c>
      <c r="O1855" s="7">
        <f t="shared" si="168"/>
        <v>170.625</v>
      </c>
      <c r="P1855" s="5">
        <f t="shared" si="169"/>
        <v>68.25</v>
      </c>
      <c r="Q1855" t="str">
        <f t="shared" si="170"/>
        <v>theater</v>
      </c>
      <c r="R1855" t="str">
        <f t="shared" si="171"/>
        <v>plays</v>
      </c>
      <c r="S1855" s="13">
        <f t="shared" si="172"/>
        <v>42532.052523148144</v>
      </c>
      <c r="T1855" s="13">
        <f t="shared" si="173"/>
        <v>42560.166666666672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 s="9">
        <v>500</v>
      </c>
      <c r="E1856" s="9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8270</v>
      </c>
      <c r="O1856" s="7">
        <f t="shared" si="168"/>
        <v>152</v>
      </c>
      <c r="P1856" s="5">
        <f t="shared" si="169"/>
        <v>19.487179487179485</v>
      </c>
      <c r="Q1856" t="str">
        <f t="shared" si="170"/>
        <v>theater</v>
      </c>
      <c r="R1856" t="str">
        <f t="shared" si="171"/>
        <v>plays</v>
      </c>
      <c r="S1856" s="13">
        <f t="shared" si="172"/>
        <v>42036.704525462963</v>
      </c>
      <c r="T1856" s="13">
        <f t="shared" si="173"/>
        <v>42096.662858796291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 s="9">
        <v>650</v>
      </c>
      <c r="E1857" s="9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8270</v>
      </c>
      <c r="O1857" s="7">
        <f t="shared" si="168"/>
        <v>101.23076923076924</v>
      </c>
      <c r="P1857" s="5">
        <f t="shared" si="169"/>
        <v>41.125</v>
      </c>
      <c r="Q1857" t="str">
        <f t="shared" si="170"/>
        <v>theater</v>
      </c>
      <c r="R1857" t="str">
        <f t="shared" si="171"/>
        <v>plays</v>
      </c>
      <c r="S1857" s="13">
        <f t="shared" si="172"/>
        <v>42088.723692129628</v>
      </c>
      <c r="T1857" s="13">
        <f t="shared" si="173"/>
        <v>42115.723692129628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 s="9">
        <v>1000</v>
      </c>
      <c r="E1858" s="9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8270</v>
      </c>
      <c r="O1858" s="7">
        <f t="shared" ref="O1858:O1921" si="174">(E1858/D1858)*100</f>
        <v>153.19999999999999</v>
      </c>
      <c r="P1858" s="5">
        <f t="shared" ref="P1858:P1921" si="175">IFERROR(E1858/L1858,0)</f>
        <v>41.405405405405403</v>
      </c>
      <c r="Q1858" t="str">
        <f t="shared" ref="Q1858:Q1921" si="176">LEFT(N1858,FIND("/",N1858)-1)</f>
        <v>theater</v>
      </c>
      <c r="R1858" t="str">
        <f t="shared" ref="R1858:R1921" si="177">RIGHT(N1858,LEN(N1858)-FIND("/",N1858))</f>
        <v>plays</v>
      </c>
      <c r="S1858" s="13">
        <f t="shared" ref="S1858:S1921" si="178">(((J1858/60)/60)/24)+DATE(1970,1,1)</f>
        <v>41820.639189814814</v>
      </c>
      <c r="T1858" s="13">
        <f t="shared" ref="T1858:T1921" si="179">(((I1858/60)/60)/24)+DATE(1970,1,1)</f>
        <v>41843.165972222225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 s="9">
        <v>300</v>
      </c>
      <c r="E1859" s="9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8270</v>
      </c>
      <c r="O1859" s="7">
        <f t="shared" si="174"/>
        <v>128.33333333333334</v>
      </c>
      <c r="P1859" s="5">
        <f t="shared" si="175"/>
        <v>27.5</v>
      </c>
      <c r="Q1859" t="str">
        <f t="shared" si="176"/>
        <v>theater</v>
      </c>
      <c r="R1859" t="str">
        <f t="shared" si="177"/>
        <v>plays</v>
      </c>
      <c r="S1859" s="13">
        <f t="shared" si="178"/>
        <v>42535.97865740741</v>
      </c>
      <c r="T1859" s="13">
        <f t="shared" si="179"/>
        <v>42595.97865740741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 s="9">
        <v>700</v>
      </c>
      <c r="E1860" s="9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8270</v>
      </c>
      <c r="O1860" s="7">
        <f t="shared" si="174"/>
        <v>100.71428571428571</v>
      </c>
      <c r="P1860" s="5">
        <f t="shared" si="175"/>
        <v>33.571428571428569</v>
      </c>
      <c r="Q1860" t="str">
        <f t="shared" si="176"/>
        <v>theater</v>
      </c>
      <c r="R1860" t="str">
        <f t="shared" si="177"/>
        <v>plays</v>
      </c>
      <c r="S1860" s="13">
        <f t="shared" si="178"/>
        <v>41821.698599537034</v>
      </c>
      <c r="T1860" s="13">
        <f t="shared" si="179"/>
        <v>41851.698599537034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 s="9">
        <v>10000</v>
      </c>
      <c r="E1861" s="9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8270</v>
      </c>
      <c r="O1861" s="7">
        <f t="shared" si="174"/>
        <v>100.64999999999999</v>
      </c>
      <c r="P1861" s="5">
        <f t="shared" si="175"/>
        <v>145.86956521739131</v>
      </c>
      <c r="Q1861" t="str">
        <f t="shared" si="176"/>
        <v>theater</v>
      </c>
      <c r="R1861" t="str">
        <f t="shared" si="177"/>
        <v>plays</v>
      </c>
      <c r="S1861" s="13">
        <f t="shared" si="178"/>
        <v>42626.7503125</v>
      </c>
      <c r="T1861" s="13">
        <f t="shared" si="179"/>
        <v>42656.7503125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 s="9">
        <v>3000</v>
      </c>
      <c r="E1862" s="9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8270</v>
      </c>
      <c r="O1862" s="7">
        <f t="shared" si="174"/>
        <v>191.3</v>
      </c>
      <c r="P1862" s="5">
        <f t="shared" si="175"/>
        <v>358.6875</v>
      </c>
      <c r="Q1862" t="str">
        <f t="shared" si="176"/>
        <v>theater</v>
      </c>
      <c r="R1862" t="str">
        <f t="shared" si="177"/>
        <v>plays</v>
      </c>
      <c r="S1862" s="13">
        <f t="shared" si="178"/>
        <v>41821.205636574072</v>
      </c>
      <c r="T1862" s="13">
        <f t="shared" si="179"/>
        <v>41852.290972222225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 s="9">
        <v>2000</v>
      </c>
      <c r="E1863" s="9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8270</v>
      </c>
      <c r="O1863" s="7">
        <f t="shared" si="174"/>
        <v>140.19999999999999</v>
      </c>
      <c r="P1863" s="5">
        <f t="shared" si="175"/>
        <v>50.981818181818184</v>
      </c>
      <c r="Q1863" t="str">
        <f t="shared" si="176"/>
        <v>theater</v>
      </c>
      <c r="R1863" t="str">
        <f t="shared" si="177"/>
        <v>plays</v>
      </c>
      <c r="S1863" s="13">
        <f t="shared" si="178"/>
        <v>42016.706678240742</v>
      </c>
      <c r="T1863" s="13">
        <f t="shared" si="179"/>
        <v>42047.249305555553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 s="9">
        <v>978</v>
      </c>
      <c r="E1864" s="9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8270</v>
      </c>
      <c r="O1864" s="7">
        <f t="shared" si="174"/>
        <v>124.33537832310839</v>
      </c>
      <c r="P1864" s="5">
        <f t="shared" si="175"/>
        <v>45.037037037037038</v>
      </c>
      <c r="Q1864" t="str">
        <f t="shared" si="176"/>
        <v>theater</v>
      </c>
      <c r="R1864" t="str">
        <f t="shared" si="177"/>
        <v>plays</v>
      </c>
      <c r="S1864" s="13">
        <f t="shared" si="178"/>
        <v>42011.202581018515</v>
      </c>
      <c r="T1864" s="13">
        <f t="shared" si="179"/>
        <v>42038.185416666667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 s="9">
        <v>500</v>
      </c>
      <c r="E1865" s="9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8270</v>
      </c>
      <c r="O1865" s="7">
        <f t="shared" si="174"/>
        <v>126.2</v>
      </c>
      <c r="P1865" s="5">
        <f t="shared" si="175"/>
        <v>17.527777777777779</v>
      </c>
      <c r="Q1865" t="str">
        <f t="shared" si="176"/>
        <v>theater</v>
      </c>
      <c r="R1865" t="str">
        <f t="shared" si="177"/>
        <v>plays</v>
      </c>
      <c r="S1865" s="13">
        <f t="shared" si="178"/>
        <v>42480.479861111111</v>
      </c>
      <c r="T1865" s="13">
        <f t="shared" si="179"/>
        <v>42510.479861111111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 s="9">
        <v>500</v>
      </c>
      <c r="E1866" s="9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8270</v>
      </c>
      <c r="O1866" s="7">
        <f t="shared" si="174"/>
        <v>190</v>
      </c>
      <c r="P1866" s="5">
        <f t="shared" si="175"/>
        <v>50</v>
      </c>
      <c r="Q1866" t="str">
        <f t="shared" si="176"/>
        <v>theater</v>
      </c>
      <c r="R1866" t="str">
        <f t="shared" si="177"/>
        <v>plays</v>
      </c>
      <c r="S1866" s="13">
        <f t="shared" si="178"/>
        <v>41852.527222222219</v>
      </c>
      <c r="T1866" s="13">
        <f t="shared" si="179"/>
        <v>41866.527222222219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 s="9">
        <v>500</v>
      </c>
      <c r="E1867" s="9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8270</v>
      </c>
      <c r="O1867" s="7">
        <f t="shared" si="174"/>
        <v>139</v>
      </c>
      <c r="P1867" s="5">
        <f t="shared" si="175"/>
        <v>57.916666666666664</v>
      </c>
      <c r="Q1867" t="str">
        <f t="shared" si="176"/>
        <v>theater</v>
      </c>
      <c r="R1867" t="str">
        <f t="shared" si="177"/>
        <v>plays</v>
      </c>
      <c r="S1867" s="13">
        <f t="shared" si="178"/>
        <v>42643.632858796293</v>
      </c>
      <c r="T1867" s="13">
        <f t="shared" si="179"/>
        <v>42672.125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 s="9">
        <v>250</v>
      </c>
      <c r="E1868" s="9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8270</v>
      </c>
      <c r="O1868" s="7">
        <f t="shared" si="174"/>
        <v>202</v>
      </c>
      <c r="P1868" s="5">
        <f t="shared" si="175"/>
        <v>29.705882352941178</v>
      </c>
      <c r="Q1868" t="str">
        <f t="shared" si="176"/>
        <v>theater</v>
      </c>
      <c r="R1868" t="str">
        <f t="shared" si="177"/>
        <v>plays</v>
      </c>
      <c r="S1868" s="13">
        <f t="shared" si="178"/>
        <v>42179.898472222223</v>
      </c>
      <c r="T1868" s="13">
        <f t="shared" si="179"/>
        <v>42195.75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 s="9">
        <v>10000</v>
      </c>
      <c r="E1869" s="9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8270</v>
      </c>
      <c r="O1869" s="7">
        <f t="shared" si="174"/>
        <v>103.38000000000001</v>
      </c>
      <c r="P1869" s="5">
        <f t="shared" si="175"/>
        <v>90.684210526315795</v>
      </c>
      <c r="Q1869" t="str">
        <f t="shared" si="176"/>
        <v>theater</v>
      </c>
      <c r="R1869" t="str">
        <f t="shared" si="177"/>
        <v>plays</v>
      </c>
      <c r="S1869" s="13">
        <f t="shared" si="178"/>
        <v>42612.918807870374</v>
      </c>
      <c r="T1869" s="13">
        <f t="shared" si="179"/>
        <v>42654.165972222225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 s="9">
        <v>5000</v>
      </c>
      <c r="E1870" s="9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8270</v>
      </c>
      <c r="O1870" s="7">
        <f t="shared" si="174"/>
        <v>102.3236</v>
      </c>
      <c r="P1870" s="5">
        <f t="shared" si="175"/>
        <v>55.012688172043013</v>
      </c>
      <c r="Q1870" t="str">
        <f t="shared" si="176"/>
        <v>theater</v>
      </c>
      <c r="R1870" t="str">
        <f t="shared" si="177"/>
        <v>plays</v>
      </c>
      <c r="S1870" s="13">
        <f t="shared" si="178"/>
        <v>42575.130057870367</v>
      </c>
      <c r="T1870" s="13">
        <f t="shared" si="179"/>
        <v>42605.130057870367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 s="9">
        <v>2000</v>
      </c>
      <c r="E1871" s="9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8270</v>
      </c>
      <c r="O1871" s="7">
        <f t="shared" si="174"/>
        <v>103</v>
      </c>
      <c r="P1871" s="5">
        <f t="shared" si="175"/>
        <v>57.222222222222221</v>
      </c>
      <c r="Q1871" t="str">
        <f t="shared" si="176"/>
        <v>theater</v>
      </c>
      <c r="R1871" t="str">
        <f t="shared" si="177"/>
        <v>plays</v>
      </c>
      <c r="S1871" s="13">
        <f t="shared" si="178"/>
        <v>42200.625833333332</v>
      </c>
      <c r="T1871" s="13">
        <f t="shared" si="179"/>
        <v>42225.666666666672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 s="9">
        <v>3500</v>
      </c>
      <c r="E1872" s="9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8270</v>
      </c>
      <c r="O1872" s="7">
        <f t="shared" si="174"/>
        <v>127.14285714285714</v>
      </c>
      <c r="P1872" s="5">
        <f t="shared" si="175"/>
        <v>72.950819672131146</v>
      </c>
      <c r="Q1872" t="str">
        <f t="shared" si="176"/>
        <v>theater</v>
      </c>
      <c r="R1872" t="str">
        <f t="shared" si="177"/>
        <v>plays</v>
      </c>
      <c r="S1872" s="13">
        <f t="shared" si="178"/>
        <v>42420.019097222219</v>
      </c>
      <c r="T1872" s="13">
        <f t="shared" si="179"/>
        <v>42479.977430555555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 s="9">
        <v>3000</v>
      </c>
      <c r="E1873" s="9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8270</v>
      </c>
      <c r="O1873" s="7">
        <f t="shared" si="174"/>
        <v>101</v>
      </c>
      <c r="P1873" s="5">
        <f t="shared" si="175"/>
        <v>64.468085106382972</v>
      </c>
      <c r="Q1873" t="str">
        <f t="shared" si="176"/>
        <v>theater</v>
      </c>
      <c r="R1873" t="str">
        <f t="shared" si="177"/>
        <v>plays</v>
      </c>
      <c r="S1873" s="13">
        <f t="shared" si="178"/>
        <v>42053.671666666662</v>
      </c>
      <c r="T1873" s="13">
        <f t="shared" si="179"/>
        <v>42083.630000000005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 s="9">
        <v>10000</v>
      </c>
      <c r="E1874" s="9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8270</v>
      </c>
      <c r="O1874" s="7">
        <f t="shared" si="174"/>
        <v>121.78</v>
      </c>
      <c r="P1874" s="5">
        <f t="shared" si="175"/>
        <v>716.35294117647061</v>
      </c>
      <c r="Q1874" t="str">
        <f t="shared" si="176"/>
        <v>theater</v>
      </c>
      <c r="R1874" t="str">
        <f t="shared" si="177"/>
        <v>plays</v>
      </c>
      <c r="S1874" s="13">
        <f t="shared" si="178"/>
        <v>42605.765381944439</v>
      </c>
      <c r="T1874" s="13">
        <f t="shared" si="179"/>
        <v>42634.125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 s="9">
        <v>2800</v>
      </c>
      <c r="E1875" s="9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8270</v>
      </c>
      <c r="O1875" s="7">
        <f t="shared" si="174"/>
        <v>113.39285714285714</v>
      </c>
      <c r="P1875" s="5">
        <f t="shared" si="175"/>
        <v>50.396825396825399</v>
      </c>
      <c r="Q1875" t="str">
        <f t="shared" si="176"/>
        <v>theater</v>
      </c>
      <c r="R1875" t="str">
        <f t="shared" si="177"/>
        <v>plays</v>
      </c>
      <c r="S1875" s="13">
        <f t="shared" si="178"/>
        <v>42458.641724537039</v>
      </c>
      <c r="T1875" s="13">
        <f t="shared" si="179"/>
        <v>42488.641724537039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 s="9">
        <v>250</v>
      </c>
      <c r="E1876" s="9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8270</v>
      </c>
      <c r="O1876" s="7">
        <f t="shared" si="174"/>
        <v>150</v>
      </c>
      <c r="P1876" s="5">
        <f t="shared" si="175"/>
        <v>41.666666666666664</v>
      </c>
      <c r="Q1876" t="str">
        <f t="shared" si="176"/>
        <v>theater</v>
      </c>
      <c r="R1876" t="str">
        <f t="shared" si="177"/>
        <v>plays</v>
      </c>
      <c r="S1876" s="13">
        <f t="shared" si="178"/>
        <v>42529.022013888884</v>
      </c>
      <c r="T1876" s="13">
        <f t="shared" si="179"/>
        <v>42566.901388888888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 s="9">
        <v>500</v>
      </c>
      <c r="E1877" s="9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8270</v>
      </c>
      <c r="O1877" s="7">
        <f t="shared" si="174"/>
        <v>214.6</v>
      </c>
      <c r="P1877" s="5">
        <f t="shared" si="175"/>
        <v>35.766666666666666</v>
      </c>
      <c r="Q1877" t="str">
        <f t="shared" si="176"/>
        <v>theater</v>
      </c>
      <c r="R1877" t="str">
        <f t="shared" si="177"/>
        <v>plays</v>
      </c>
      <c r="S1877" s="13">
        <f t="shared" si="178"/>
        <v>41841.820486111108</v>
      </c>
      <c r="T1877" s="13">
        <f t="shared" si="179"/>
        <v>41882.833333333336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 s="9">
        <v>2000</v>
      </c>
      <c r="E1878" s="9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8270</v>
      </c>
      <c r="O1878" s="7">
        <f t="shared" si="174"/>
        <v>102.05</v>
      </c>
      <c r="P1878" s="5">
        <f t="shared" si="175"/>
        <v>88.739130434782609</v>
      </c>
      <c r="Q1878" t="str">
        <f t="shared" si="176"/>
        <v>theater</v>
      </c>
      <c r="R1878" t="str">
        <f t="shared" si="177"/>
        <v>plays</v>
      </c>
      <c r="S1878" s="13">
        <f t="shared" si="178"/>
        <v>41928.170497685183</v>
      </c>
      <c r="T1878" s="13">
        <f t="shared" si="179"/>
        <v>41949.249305555553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 s="9">
        <v>4900</v>
      </c>
      <c r="E1879" s="9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8270</v>
      </c>
      <c r="O1879" s="7">
        <f t="shared" si="174"/>
        <v>100</v>
      </c>
      <c r="P1879" s="5">
        <f t="shared" si="175"/>
        <v>148.4848484848485</v>
      </c>
      <c r="Q1879" t="str">
        <f t="shared" si="176"/>
        <v>theater</v>
      </c>
      <c r="R1879" t="str">
        <f t="shared" si="177"/>
        <v>plays</v>
      </c>
      <c r="S1879" s="13">
        <f t="shared" si="178"/>
        <v>42062.834444444445</v>
      </c>
      <c r="T1879" s="13">
        <f t="shared" si="179"/>
        <v>42083.852083333331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 s="9">
        <v>2000</v>
      </c>
      <c r="E1880" s="9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8270</v>
      </c>
      <c r="O1880" s="7">
        <f t="shared" si="174"/>
        <v>101</v>
      </c>
      <c r="P1880" s="5">
        <f t="shared" si="175"/>
        <v>51.794871794871796</v>
      </c>
      <c r="Q1880" t="str">
        <f t="shared" si="176"/>
        <v>theater</v>
      </c>
      <c r="R1880" t="str">
        <f t="shared" si="177"/>
        <v>plays</v>
      </c>
      <c r="S1880" s="13">
        <f t="shared" si="178"/>
        <v>42541.501516203702</v>
      </c>
      <c r="T1880" s="13">
        <f t="shared" si="179"/>
        <v>42571.501516203702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 s="9">
        <v>300</v>
      </c>
      <c r="E1881" s="9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8270</v>
      </c>
      <c r="O1881" s="7">
        <f t="shared" si="174"/>
        <v>113.33333333333333</v>
      </c>
      <c r="P1881" s="5">
        <f t="shared" si="175"/>
        <v>20</v>
      </c>
      <c r="Q1881" t="str">
        <f t="shared" si="176"/>
        <v>theater</v>
      </c>
      <c r="R1881" t="str">
        <f t="shared" si="177"/>
        <v>plays</v>
      </c>
      <c r="S1881" s="13">
        <f t="shared" si="178"/>
        <v>41918.880833333329</v>
      </c>
      <c r="T1881" s="13">
        <f t="shared" si="179"/>
        <v>41946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 s="9">
        <v>300</v>
      </c>
      <c r="E1882" s="9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8270</v>
      </c>
      <c r="O1882" s="7">
        <f t="shared" si="174"/>
        <v>104</v>
      </c>
      <c r="P1882" s="5">
        <f t="shared" si="175"/>
        <v>52</v>
      </c>
      <c r="Q1882" t="str">
        <f t="shared" si="176"/>
        <v>theater</v>
      </c>
      <c r="R1882" t="str">
        <f t="shared" si="177"/>
        <v>plays</v>
      </c>
      <c r="S1882" s="13">
        <f t="shared" si="178"/>
        <v>41921.279976851853</v>
      </c>
      <c r="T1882" s="13">
        <f t="shared" si="179"/>
        <v>41939.125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 s="9">
        <v>1800</v>
      </c>
      <c r="E1883" s="9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8270</v>
      </c>
      <c r="O1883" s="7">
        <f t="shared" si="174"/>
        <v>115.33333333333333</v>
      </c>
      <c r="P1883" s="5">
        <f t="shared" si="175"/>
        <v>53.230769230769234</v>
      </c>
      <c r="Q1883" t="str">
        <f t="shared" si="176"/>
        <v>theater</v>
      </c>
      <c r="R1883" t="str">
        <f t="shared" si="177"/>
        <v>plays</v>
      </c>
      <c r="S1883" s="13">
        <f t="shared" si="178"/>
        <v>42128.736608796295</v>
      </c>
      <c r="T1883" s="13">
        <f t="shared" si="179"/>
        <v>42141.125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 s="9">
        <v>2000</v>
      </c>
      <c r="E1884" s="9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8270</v>
      </c>
      <c r="O1884" s="7">
        <f t="shared" si="174"/>
        <v>112.85000000000001</v>
      </c>
      <c r="P1884" s="5">
        <f t="shared" si="175"/>
        <v>39.596491228070178</v>
      </c>
      <c r="Q1884" t="str">
        <f t="shared" si="176"/>
        <v>theater</v>
      </c>
      <c r="R1884" t="str">
        <f t="shared" si="177"/>
        <v>plays</v>
      </c>
      <c r="S1884" s="13">
        <f t="shared" si="178"/>
        <v>42053.916921296302</v>
      </c>
      <c r="T1884" s="13">
        <f t="shared" si="179"/>
        <v>42079.875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 s="9">
        <v>1500</v>
      </c>
      <c r="E1885" s="9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8270</v>
      </c>
      <c r="O1885" s="7">
        <f t="shared" si="174"/>
        <v>127.86666666666666</v>
      </c>
      <c r="P1885" s="5">
        <f t="shared" si="175"/>
        <v>34.25</v>
      </c>
      <c r="Q1885" t="str">
        <f t="shared" si="176"/>
        <v>theater</v>
      </c>
      <c r="R1885" t="str">
        <f t="shared" si="177"/>
        <v>plays</v>
      </c>
      <c r="S1885" s="13">
        <f t="shared" si="178"/>
        <v>41781.855092592588</v>
      </c>
      <c r="T1885" s="13">
        <f t="shared" si="179"/>
        <v>41811.855092592588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 s="9">
        <v>1500</v>
      </c>
      <c r="E1886" s="9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8270</v>
      </c>
      <c r="O1886" s="7">
        <f t="shared" si="174"/>
        <v>142.66666666666669</v>
      </c>
      <c r="P1886" s="5">
        <f t="shared" si="175"/>
        <v>164.61538461538461</v>
      </c>
      <c r="Q1886" t="str">
        <f t="shared" si="176"/>
        <v>theater</v>
      </c>
      <c r="R1886" t="str">
        <f t="shared" si="177"/>
        <v>plays</v>
      </c>
      <c r="S1886" s="13">
        <f t="shared" si="178"/>
        <v>42171.317442129628</v>
      </c>
      <c r="T1886" s="13">
        <f t="shared" si="179"/>
        <v>42195.875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 s="9">
        <v>10000</v>
      </c>
      <c r="E1887" s="9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8270</v>
      </c>
      <c r="O1887" s="7">
        <f t="shared" si="174"/>
        <v>118.8</v>
      </c>
      <c r="P1887" s="5">
        <f t="shared" si="175"/>
        <v>125.05263157894737</v>
      </c>
      <c r="Q1887" t="str">
        <f t="shared" si="176"/>
        <v>theater</v>
      </c>
      <c r="R1887" t="str">
        <f t="shared" si="177"/>
        <v>plays</v>
      </c>
      <c r="S1887" s="13">
        <f t="shared" si="178"/>
        <v>41989.24754629629</v>
      </c>
      <c r="T1887" s="13">
        <f t="shared" si="179"/>
        <v>42006.24754629629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 s="9">
        <v>3000</v>
      </c>
      <c r="E1888" s="9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8270</v>
      </c>
      <c r="O1888" s="7">
        <f t="shared" si="174"/>
        <v>138.33333333333334</v>
      </c>
      <c r="P1888" s="5">
        <f t="shared" si="175"/>
        <v>51.875</v>
      </c>
      <c r="Q1888" t="str">
        <f t="shared" si="176"/>
        <v>theater</v>
      </c>
      <c r="R1888" t="str">
        <f t="shared" si="177"/>
        <v>plays</v>
      </c>
      <c r="S1888" s="13">
        <f t="shared" si="178"/>
        <v>41796.771597222221</v>
      </c>
      <c r="T1888" s="13">
        <f t="shared" si="179"/>
        <v>41826.771597222221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 s="9">
        <v>3350</v>
      </c>
      <c r="E1889" s="9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8270</v>
      </c>
      <c r="O1889" s="7">
        <f t="shared" si="174"/>
        <v>159.9402985074627</v>
      </c>
      <c r="P1889" s="5">
        <f t="shared" si="175"/>
        <v>40.285714285714285</v>
      </c>
      <c r="Q1889" t="str">
        <f t="shared" si="176"/>
        <v>theater</v>
      </c>
      <c r="R1889" t="str">
        <f t="shared" si="177"/>
        <v>plays</v>
      </c>
      <c r="S1889" s="13">
        <f t="shared" si="178"/>
        <v>41793.668761574074</v>
      </c>
      <c r="T1889" s="13">
        <f t="shared" si="179"/>
        <v>41823.668761574074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 s="9">
        <v>2500</v>
      </c>
      <c r="E1890" s="9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8270</v>
      </c>
      <c r="O1890" s="7">
        <f t="shared" si="174"/>
        <v>114.24000000000001</v>
      </c>
      <c r="P1890" s="5">
        <f t="shared" si="175"/>
        <v>64.909090909090907</v>
      </c>
      <c r="Q1890" t="str">
        <f t="shared" si="176"/>
        <v>theater</v>
      </c>
      <c r="R1890" t="str">
        <f t="shared" si="177"/>
        <v>plays</v>
      </c>
      <c r="S1890" s="13">
        <f t="shared" si="178"/>
        <v>42506.760405092587</v>
      </c>
      <c r="T1890" s="13">
        <f t="shared" si="179"/>
        <v>42536.760405092587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 s="9">
        <v>1650</v>
      </c>
      <c r="E1891" s="9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8270</v>
      </c>
      <c r="O1891" s="7">
        <f t="shared" si="174"/>
        <v>100.60606060606061</v>
      </c>
      <c r="P1891" s="5">
        <f t="shared" si="175"/>
        <v>55.333333333333336</v>
      </c>
      <c r="Q1891" t="str">
        <f t="shared" si="176"/>
        <v>theater</v>
      </c>
      <c r="R1891" t="str">
        <f t="shared" si="177"/>
        <v>plays</v>
      </c>
      <c r="S1891" s="13">
        <f t="shared" si="178"/>
        <v>42372.693055555559</v>
      </c>
      <c r="T1891" s="13">
        <f t="shared" si="179"/>
        <v>42402.693055555559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 s="9">
        <v>3000</v>
      </c>
      <c r="E1892" s="9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8270</v>
      </c>
      <c r="O1892" s="7">
        <f t="shared" si="174"/>
        <v>155.20000000000002</v>
      </c>
      <c r="P1892" s="5">
        <f t="shared" si="175"/>
        <v>83.142857142857139</v>
      </c>
      <c r="Q1892" t="str">
        <f t="shared" si="176"/>
        <v>theater</v>
      </c>
      <c r="R1892" t="str">
        <f t="shared" si="177"/>
        <v>plays</v>
      </c>
      <c r="S1892" s="13">
        <f t="shared" si="178"/>
        <v>42126.87501157407</v>
      </c>
      <c r="T1892" s="13">
        <f t="shared" si="179"/>
        <v>42158.290972222225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 s="9">
        <v>2000</v>
      </c>
      <c r="E1893" s="9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8270</v>
      </c>
      <c r="O1893" s="7">
        <f t="shared" si="174"/>
        <v>127.75000000000001</v>
      </c>
      <c r="P1893" s="5">
        <f t="shared" si="175"/>
        <v>38.712121212121211</v>
      </c>
      <c r="Q1893" t="str">
        <f t="shared" si="176"/>
        <v>theater</v>
      </c>
      <c r="R1893" t="str">
        <f t="shared" si="177"/>
        <v>plays</v>
      </c>
      <c r="S1893" s="13">
        <f t="shared" si="178"/>
        <v>42149.940416666665</v>
      </c>
      <c r="T1893" s="13">
        <f t="shared" si="179"/>
        <v>42179.940416666665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 s="9">
        <v>3000</v>
      </c>
      <c r="E1894" s="9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8270</v>
      </c>
      <c r="O1894" s="7">
        <f t="shared" si="174"/>
        <v>121.2</v>
      </c>
      <c r="P1894" s="5">
        <f t="shared" si="175"/>
        <v>125.37931034482759</v>
      </c>
      <c r="Q1894" t="str">
        <f t="shared" si="176"/>
        <v>theater</v>
      </c>
      <c r="R1894" t="str">
        <f t="shared" si="177"/>
        <v>plays</v>
      </c>
      <c r="S1894" s="13">
        <f t="shared" si="178"/>
        <v>42087.768055555556</v>
      </c>
      <c r="T1894" s="13">
        <f t="shared" si="179"/>
        <v>42111.666666666672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 s="9">
        <v>5000</v>
      </c>
      <c r="E1895" s="9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8270</v>
      </c>
      <c r="O1895" s="7">
        <f t="shared" si="174"/>
        <v>112.7</v>
      </c>
      <c r="P1895" s="5">
        <f t="shared" si="175"/>
        <v>78.263888888888886</v>
      </c>
      <c r="Q1895" t="str">
        <f t="shared" si="176"/>
        <v>theater</v>
      </c>
      <c r="R1895" t="str">
        <f t="shared" si="177"/>
        <v>plays</v>
      </c>
      <c r="S1895" s="13">
        <f t="shared" si="178"/>
        <v>41753.635775462964</v>
      </c>
      <c r="T1895" s="13">
        <f t="shared" si="179"/>
        <v>41783.875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 s="9">
        <v>1000</v>
      </c>
      <c r="E1896" s="9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8270</v>
      </c>
      <c r="O1896" s="7">
        <f t="shared" si="174"/>
        <v>127.49999999999999</v>
      </c>
      <c r="P1896" s="5">
        <f t="shared" si="175"/>
        <v>47.222222222222221</v>
      </c>
      <c r="Q1896" t="str">
        <f t="shared" si="176"/>
        <v>theater</v>
      </c>
      <c r="R1896" t="str">
        <f t="shared" si="177"/>
        <v>plays</v>
      </c>
      <c r="S1896" s="13">
        <f t="shared" si="178"/>
        <v>42443.802361111113</v>
      </c>
      <c r="T1896" s="13">
        <f t="shared" si="179"/>
        <v>42473.802361111113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 s="9">
        <v>500</v>
      </c>
      <c r="E1897" s="9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8270</v>
      </c>
      <c r="O1897" s="7">
        <f t="shared" si="174"/>
        <v>158.20000000000002</v>
      </c>
      <c r="P1897" s="5">
        <f t="shared" si="175"/>
        <v>79.099999999999994</v>
      </c>
      <c r="Q1897" t="str">
        <f t="shared" si="176"/>
        <v>theater</v>
      </c>
      <c r="R1897" t="str">
        <f t="shared" si="177"/>
        <v>plays</v>
      </c>
      <c r="S1897" s="13">
        <f t="shared" si="178"/>
        <v>42121.249814814815</v>
      </c>
      <c r="T1897" s="13">
        <f t="shared" si="179"/>
        <v>42142.249814814815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 s="9">
        <v>3800</v>
      </c>
      <c r="E1898" s="9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8270</v>
      </c>
      <c r="O1898" s="7">
        <f t="shared" si="174"/>
        <v>105.26894736842105</v>
      </c>
      <c r="P1898" s="5">
        <f t="shared" si="175"/>
        <v>114.29199999999999</v>
      </c>
      <c r="Q1898" t="str">
        <f t="shared" si="176"/>
        <v>theater</v>
      </c>
      <c r="R1898" t="str">
        <f t="shared" si="177"/>
        <v>plays</v>
      </c>
      <c r="S1898" s="13">
        <f t="shared" si="178"/>
        <v>42268.009224537032</v>
      </c>
      <c r="T1898" s="13">
        <f t="shared" si="179"/>
        <v>42303.009224537032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 s="9">
        <v>1500</v>
      </c>
      <c r="E1899" s="9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8270</v>
      </c>
      <c r="O1899" s="7">
        <f t="shared" si="174"/>
        <v>100</v>
      </c>
      <c r="P1899" s="5">
        <f t="shared" si="175"/>
        <v>51.724137931034484</v>
      </c>
      <c r="Q1899" t="str">
        <f t="shared" si="176"/>
        <v>theater</v>
      </c>
      <c r="R1899" t="str">
        <f t="shared" si="177"/>
        <v>plays</v>
      </c>
      <c r="S1899" s="13">
        <f t="shared" si="178"/>
        <v>41848.866157407407</v>
      </c>
      <c r="T1899" s="13">
        <f t="shared" si="179"/>
        <v>41868.21597222222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 s="9">
        <v>400</v>
      </c>
      <c r="E1900" s="9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8270</v>
      </c>
      <c r="O1900" s="7">
        <f t="shared" si="174"/>
        <v>100</v>
      </c>
      <c r="P1900" s="5">
        <f t="shared" si="175"/>
        <v>30.76923076923077</v>
      </c>
      <c r="Q1900" t="str">
        <f t="shared" si="176"/>
        <v>theater</v>
      </c>
      <c r="R1900" t="str">
        <f t="shared" si="177"/>
        <v>plays</v>
      </c>
      <c r="S1900" s="13">
        <f t="shared" si="178"/>
        <v>42689.214988425927</v>
      </c>
      <c r="T1900" s="13">
        <f t="shared" si="179"/>
        <v>42700.25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 s="9">
        <v>5000</v>
      </c>
      <c r="E1901" s="9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8270</v>
      </c>
      <c r="O1901" s="7">
        <f t="shared" si="174"/>
        <v>106.86</v>
      </c>
      <c r="P1901" s="5">
        <f t="shared" si="175"/>
        <v>74.208333333333329</v>
      </c>
      <c r="Q1901" t="str">
        <f t="shared" si="176"/>
        <v>theater</v>
      </c>
      <c r="R1901" t="str">
        <f t="shared" si="177"/>
        <v>plays</v>
      </c>
      <c r="S1901" s="13">
        <f t="shared" si="178"/>
        <v>41915.762835648151</v>
      </c>
      <c r="T1901" s="13">
        <f t="shared" si="179"/>
        <v>41944.720833333333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 s="9">
        <v>3000</v>
      </c>
      <c r="E1902" s="9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8270</v>
      </c>
      <c r="O1902" s="7">
        <f t="shared" si="174"/>
        <v>124.4</v>
      </c>
      <c r="P1902" s="5">
        <f t="shared" si="175"/>
        <v>47.846153846153847</v>
      </c>
      <c r="Q1902" t="str">
        <f t="shared" si="176"/>
        <v>theater</v>
      </c>
      <c r="R1902" t="str">
        <f t="shared" si="177"/>
        <v>plays</v>
      </c>
      <c r="S1902" s="13">
        <f t="shared" si="178"/>
        <v>42584.846828703703</v>
      </c>
      <c r="T1902" s="13">
        <f t="shared" si="179"/>
        <v>42624.846828703703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 s="9">
        <v>1551</v>
      </c>
      <c r="E1903" s="9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8270</v>
      </c>
      <c r="O1903" s="7">
        <f t="shared" si="174"/>
        <v>108.70406189555126</v>
      </c>
      <c r="P1903" s="5">
        <f t="shared" si="175"/>
        <v>34.408163265306122</v>
      </c>
      <c r="Q1903" t="str">
        <f t="shared" si="176"/>
        <v>theater</v>
      </c>
      <c r="R1903" t="str">
        <f t="shared" si="177"/>
        <v>plays</v>
      </c>
      <c r="S1903" s="13">
        <f t="shared" si="178"/>
        <v>42511.741944444439</v>
      </c>
      <c r="T1903" s="13">
        <f t="shared" si="179"/>
        <v>42523.916666666672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 s="9">
        <v>1650</v>
      </c>
      <c r="E1904" s="9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8270</v>
      </c>
      <c r="O1904" s="7">
        <f t="shared" si="174"/>
        <v>102.42424242424242</v>
      </c>
      <c r="P1904" s="5">
        <f t="shared" si="175"/>
        <v>40.238095238095241</v>
      </c>
      <c r="Q1904" t="str">
        <f t="shared" si="176"/>
        <v>theater</v>
      </c>
      <c r="R1904" t="str">
        <f t="shared" si="177"/>
        <v>plays</v>
      </c>
      <c r="S1904" s="13">
        <f t="shared" si="178"/>
        <v>42459.15861111111</v>
      </c>
      <c r="T1904" s="13">
        <f t="shared" si="179"/>
        <v>42518.905555555553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 s="9">
        <v>2000</v>
      </c>
      <c r="E1905" s="9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8270</v>
      </c>
      <c r="O1905" s="7">
        <f t="shared" si="174"/>
        <v>105.5</v>
      </c>
      <c r="P1905" s="5">
        <f t="shared" si="175"/>
        <v>60.285714285714285</v>
      </c>
      <c r="Q1905" t="str">
        <f t="shared" si="176"/>
        <v>theater</v>
      </c>
      <c r="R1905" t="str">
        <f t="shared" si="177"/>
        <v>plays</v>
      </c>
      <c r="S1905" s="13">
        <f t="shared" si="178"/>
        <v>42132.036168981482</v>
      </c>
      <c r="T1905" s="13">
        <f t="shared" si="179"/>
        <v>42186.290972222225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 s="9">
        <v>1000</v>
      </c>
      <c r="E1906" s="9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8270</v>
      </c>
      <c r="O1906" s="7">
        <f t="shared" si="174"/>
        <v>106.3</v>
      </c>
      <c r="P1906" s="5">
        <f t="shared" si="175"/>
        <v>25.30952380952381</v>
      </c>
      <c r="Q1906" t="str">
        <f t="shared" si="176"/>
        <v>theater</v>
      </c>
      <c r="R1906" t="str">
        <f t="shared" si="177"/>
        <v>plays</v>
      </c>
      <c r="S1906" s="13">
        <f t="shared" si="178"/>
        <v>42419.91942129629</v>
      </c>
      <c r="T1906" s="13">
        <f t="shared" si="179"/>
        <v>42436.207638888889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 s="9">
        <v>1500</v>
      </c>
      <c r="E1907" s="9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8270</v>
      </c>
      <c r="O1907" s="7">
        <f t="shared" si="174"/>
        <v>100.66666666666666</v>
      </c>
      <c r="P1907" s="5">
        <f t="shared" si="175"/>
        <v>35.952380952380949</v>
      </c>
      <c r="Q1907" t="str">
        <f t="shared" si="176"/>
        <v>theater</v>
      </c>
      <c r="R1907" t="str">
        <f t="shared" si="177"/>
        <v>plays</v>
      </c>
      <c r="S1907" s="13">
        <f t="shared" si="178"/>
        <v>42233.763831018514</v>
      </c>
      <c r="T1907" s="13">
        <f t="shared" si="179"/>
        <v>42258.763831018514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 s="9">
        <v>4000</v>
      </c>
      <c r="E1908" s="9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8270</v>
      </c>
      <c r="O1908" s="7">
        <f t="shared" si="174"/>
        <v>105.4</v>
      </c>
      <c r="P1908" s="5">
        <f t="shared" si="175"/>
        <v>136</v>
      </c>
      <c r="Q1908" t="str">
        <f t="shared" si="176"/>
        <v>theater</v>
      </c>
      <c r="R1908" t="str">
        <f t="shared" si="177"/>
        <v>plays</v>
      </c>
      <c r="S1908" s="13">
        <f t="shared" si="178"/>
        <v>42430.839398148149</v>
      </c>
      <c r="T1908" s="13">
        <f t="shared" si="179"/>
        <v>42445.165972222225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 s="9">
        <v>2500</v>
      </c>
      <c r="E1909" s="9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8270</v>
      </c>
      <c r="O1909" s="7">
        <f t="shared" si="174"/>
        <v>107.55999999999999</v>
      </c>
      <c r="P1909" s="5">
        <f t="shared" si="175"/>
        <v>70.763157894736835</v>
      </c>
      <c r="Q1909" t="str">
        <f t="shared" si="176"/>
        <v>theater</v>
      </c>
      <c r="R1909" t="str">
        <f t="shared" si="177"/>
        <v>plays</v>
      </c>
      <c r="S1909" s="13">
        <f t="shared" si="178"/>
        <v>42545.478333333333</v>
      </c>
      <c r="T1909" s="13">
        <f t="shared" si="179"/>
        <v>42575.478333333333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 s="9">
        <v>1000</v>
      </c>
      <c r="E1910" s="9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8270</v>
      </c>
      <c r="O1910" s="7">
        <f t="shared" si="174"/>
        <v>100</v>
      </c>
      <c r="P1910" s="5">
        <f t="shared" si="175"/>
        <v>125</v>
      </c>
      <c r="Q1910" t="str">
        <f t="shared" si="176"/>
        <v>theater</v>
      </c>
      <c r="R1910" t="str">
        <f t="shared" si="177"/>
        <v>plays</v>
      </c>
      <c r="S1910" s="13">
        <f t="shared" si="178"/>
        <v>42297.748738425929</v>
      </c>
      <c r="T1910" s="13">
        <f t="shared" si="179"/>
        <v>42327.790405092594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 s="9">
        <v>2500</v>
      </c>
      <c r="E1911" s="9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8270</v>
      </c>
      <c r="O1911" s="7">
        <f t="shared" si="174"/>
        <v>103.76</v>
      </c>
      <c r="P1911" s="5">
        <f t="shared" si="175"/>
        <v>66.512820512820511</v>
      </c>
      <c r="Q1911" t="str">
        <f t="shared" si="176"/>
        <v>theater</v>
      </c>
      <c r="R1911" t="str">
        <f t="shared" si="177"/>
        <v>plays</v>
      </c>
      <c r="S1911" s="13">
        <f t="shared" si="178"/>
        <v>41760.935706018521</v>
      </c>
      <c r="T1911" s="13">
        <f t="shared" si="179"/>
        <v>41772.166666666664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 s="9">
        <v>3000</v>
      </c>
      <c r="E1912" s="9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8270</v>
      </c>
      <c r="O1912" s="7">
        <f t="shared" si="174"/>
        <v>101.49999999999999</v>
      </c>
      <c r="P1912" s="5">
        <f t="shared" si="175"/>
        <v>105</v>
      </c>
      <c r="Q1912" t="str">
        <f t="shared" si="176"/>
        <v>theater</v>
      </c>
      <c r="R1912" t="str">
        <f t="shared" si="177"/>
        <v>plays</v>
      </c>
      <c r="S1912" s="13">
        <f t="shared" si="178"/>
        <v>41829.734259259261</v>
      </c>
      <c r="T1912" s="13">
        <f t="shared" si="179"/>
        <v>41874.734259259261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 s="9">
        <v>10000</v>
      </c>
      <c r="E1913" s="9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8270</v>
      </c>
      <c r="O1913" s="7">
        <f t="shared" si="174"/>
        <v>104.4</v>
      </c>
      <c r="P1913" s="5">
        <f t="shared" si="175"/>
        <v>145</v>
      </c>
      <c r="Q1913" t="str">
        <f t="shared" si="176"/>
        <v>theater</v>
      </c>
      <c r="R1913" t="str">
        <f t="shared" si="177"/>
        <v>plays</v>
      </c>
      <c r="S1913" s="13">
        <f t="shared" si="178"/>
        <v>42491.92288194444</v>
      </c>
      <c r="T1913" s="13">
        <f t="shared" si="179"/>
        <v>42521.92288194444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 s="9">
        <v>100</v>
      </c>
      <c r="E1914" s="9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8270</v>
      </c>
      <c r="O1914" s="7">
        <f t="shared" si="174"/>
        <v>180</v>
      </c>
      <c r="P1914" s="5">
        <f t="shared" si="175"/>
        <v>12</v>
      </c>
      <c r="Q1914" t="str">
        <f t="shared" si="176"/>
        <v>theater</v>
      </c>
      <c r="R1914" t="str">
        <f t="shared" si="177"/>
        <v>plays</v>
      </c>
      <c r="S1914" s="13">
        <f t="shared" si="178"/>
        <v>42477.729780092588</v>
      </c>
      <c r="T1914" s="13">
        <f t="shared" si="179"/>
        <v>42500.875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 s="9">
        <v>3000</v>
      </c>
      <c r="E1915" s="9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8270</v>
      </c>
      <c r="O1915" s="7">
        <f t="shared" si="174"/>
        <v>106.33333333333333</v>
      </c>
      <c r="P1915" s="5">
        <f t="shared" si="175"/>
        <v>96.666666666666671</v>
      </c>
      <c r="Q1915" t="str">
        <f t="shared" si="176"/>
        <v>theater</v>
      </c>
      <c r="R1915" t="str">
        <f t="shared" si="177"/>
        <v>plays</v>
      </c>
      <c r="S1915" s="13">
        <f t="shared" si="178"/>
        <v>41950.859560185185</v>
      </c>
      <c r="T1915" s="13">
        <f t="shared" si="179"/>
        <v>41964.204861111109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 s="9">
        <v>900</v>
      </c>
      <c r="E1916" s="9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8270</v>
      </c>
      <c r="O1916" s="7">
        <f t="shared" si="174"/>
        <v>100.55555555555556</v>
      </c>
      <c r="P1916" s="5">
        <f t="shared" si="175"/>
        <v>60.333333333333336</v>
      </c>
      <c r="Q1916" t="str">
        <f t="shared" si="176"/>
        <v>theater</v>
      </c>
      <c r="R1916" t="str">
        <f t="shared" si="177"/>
        <v>plays</v>
      </c>
      <c r="S1916" s="13">
        <f t="shared" si="178"/>
        <v>41802.62090277778</v>
      </c>
      <c r="T1916" s="13">
        <f t="shared" si="179"/>
        <v>41822.62090277778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 s="9">
        <v>1500</v>
      </c>
      <c r="E1917" s="9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8270</v>
      </c>
      <c r="O1917" s="7">
        <f t="shared" si="174"/>
        <v>101.2</v>
      </c>
      <c r="P1917" s="5">
        <f t="shared" si="175"/>
        <v>79.89473684210526</v>
      </c>
      <c r="Q1917" t="str">
        <f t="shared" si="176"/>
        <v>theater</v>
      </c>
      <c r="R1917" t="str">
        <f t="shared" si="177"/>
        <v>plays</v>
      </c>
      <c r="S1917" s="13">
        <f t="shared" si="178"/>
        <v>41927.873784722222</v>
      </c>
      <c r="T1917" s="13">
        <f t="shared" si="179"/>
        <v>41950.770833333336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 s="9">
        <v>1000</v>
      </c>
      <c r="E1918" s="9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8270</v>
      </c>
      <c r="O1918" s="7">
        <f t="shared" si="174"/>
        <v>100</v>
      </c>
      <c r="P1918" s="5">
        <f t="shared" si="175"/>
        <v>58.823529411764703</v>
      </c>
      <c r="Q1918" t="str">
        <f t="shared" si="176"/>
        <v>theater</v>
      </c>
      <c r="R1918" t="str">
        <f t="shared" si="177"/>
        <v>plays</v>
      </c>
      <c r="S1918" s="13">
        <f t="shared" si="178"/>
        <v>42057.536944444444</v>
      </c>
      <c r="T1918" s="13">
        <f t="shared" si="179"/>
        <v>42117.49527777778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 s="9">
        <v>2800</v>
      </c>
      <c r="E1919" s="9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8270</v>
      </c>
      <c r="O1919" s="7">
        <f t="shared" si="174"/>
        <v>118.39285714285714</v>
      </c>
      <c r="P1919" s="5">
        <f t="shared" si="175"/>
        <v>75.340909090909093</v>
      </c>
      <c r="Q1919" t="str">
        <f t="shared" si="176"/>
        <v>theater</v>
      </c>
      <c r="R1919" t="str">
        <f t="shared" si="177"/>
        <v>plays</v>
      </c>
      <c r="S1919" s="13">
        <f t="shared" si="178"/>
        <v>41781.096203703702</v>
      </c>
      <c r="T1919" s="13">
        <f t="shared" si="179"/>
        <v>41794.207638888889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 s="9">
        <v>500</v>
      </c>
      <c r="E1920" s="9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8270</v>
      </c>
      <c r="O1920" s="7">
        <f t="shared" si="174"/>
        <v>110.00000000000001</v>
      </c>
      <c r="P1920" s="5">
        <f t="shared" si="175"/>
        <v>55</v>
      </c>
      <c r="Q1920" t="str">
        <f t="shared" si="176"/>
        <v>theater</v>
      </c>
      <c r="R1920" t="str">
        <f t="shared" si="177"/>
        <v>plays</v>
      </c>
      <c r="S1920" s="13">
        <f t="shared" si="178"/>
        <v>42020.846666666665</v>
      </c>
      <c r="T1920" s="13">
        <f t="shared" si="179"/>
        <v>42037.207638888889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 s="9">
        <v>3000</v>
      </c>
      <c r="E1921" s="9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8270</v>
      </c>
      <c r="O1921" s="7">
        <f t="shared" si="174"/>
        <v>102.66666666666666</v>
      </c>
      <c r="P1921" s="5">
        <f t="shared" si="175"/>
        <v>66.956521739130437</v>
      </c>
      <c r="Q1921" t="str">
        <f t="shared" si="176"/>
        <v>theater</v>
      </c>
      <c r="R1921" t="str">
        <f t="shared" si="177"/>
        <v>plays</v>
      </c>
      <c r="S1921" s="13">
        <f t="shared" si="178"/>
        <v>42125.772812499999</v>
      </c>
      <c r="T1921" s="13">
        <f t="shared" si="179"/>
        <v>42155.772812499999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 s="9">
        <v>2500</v>
      </c>
      <c r="E1922" s="9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8270</v>
      </c>
      <c r="O1922" s="7">
        <f t="shared" ref="O1922:O1985" si="180">(E1922/D1922)*100</f>
        <v>100</v>
      </c>
      <c r="P1922" s="5">
        <f t="shared" ref="P1922:P1985" si="181">IFERROR(E1922/L1922,0)</f>
        <v>227.27272727272728</v>
      </c>
      <c r="Q1922" t="str">
        <f t="shared" ref="Q1922:Q1985" si="182">LEFT(N1922,FIND("/",N1922)-1)</f>
        <v>theater</v>
      </c>
      <c r="R1922" t="str">
        <f t="shared" ref="R1922:R1985" si="183">RIGHT(N1922,LEN(N1922)-FIND("/",N1922))</f>
        <v>plays</v>
      </c>
      <c r="S1922" s="13">
        <f t="shared" ref="S1922:S1985" si="184">(((J1922/60)/60)/24)+DATE(1970,1,1)</f>
        <v>41856.010069444441</v>
      </c>
      <c r="T1922" s="13">
        <f t="shared" ref="T1922:T1985" si="185">(((I1922/60)/60)/24)+DATE(1970,1,1)</f>
        <v>41890.125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 s="9">
        <v>4000</v>
      </c>
      <c r="E1923" s="9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8270</v>
      </c>
      <c r="O1923" s="7">
        <f t="shared" si="180"/>
        <v>100</v>
      </c>
      <c r="P1923" s="5">
        <f t="shared" si="181"/>
        <v>307.69230769230768</v>
      </c>
      <c r="Q1923" t="str">
        <f t="shared" si="182"/>
        <v>theater</v>
      </c>
      <c r="R1923" t="str">
        <f t="shared" si="183"/>
        <v>plays</v>
      </c>
      <c r="S1923" s="13">
        <f t="shared" si="184"/>
        <v>41794.817523148151</v>
      </c>
      <c r="T1923" s="13">
        <f t="shared" si="185"/>
        <v>41824.458333333336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 s="9">
        <v>1500</v>
      </c>
      <c r="E1924" s="9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8270</v>
      </c>
      <c r="O1924" s="7">
        <f t="shared" si="180"/>
        <v>110.04599999999999</v>
      </c>
      <c r="P1924" s="5">
        <f t="shared" si="181"/>
        <v>50.020909090909093</v>
      </c>
      <c r="Q1924" t="str">
        <f t="shared" si="182"/>
        <v>theater</v>
      </c>
      <c r="R1924" t="str">
        <f t="shared" si="183"/>
        <v>plays</v>
      </c>
      <c r="S1924" s="13">
        <f t="shared" si="184"/>
        <v>41893.783553240741</v>
      </c>
      <c r="T1924" s="13">
        <f t="shared" si="185"/>
        <v>41914.597916666666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 s="9">
        <v>2000</v>
      </c>
      <c r="E1925" s="9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8270</v>
      </c>
      <c r="O1925" s="7">
        <f t="shared" si="180"/>
        <v>101.35000000000001</v>
      </c>
      <c r="P1925" s="5">
        <f t="shared" si="181"/>
        <v>72.392857142857139</v>
      </c>
      <c r="Q1925" t="str">
        <f t="shared" si="182"/>
        <v>theater</v>
      </c>
      <c r="R1925" t="str">
        <f t="shared" si="183"/>
        <v>plays</v>
      </c>
      <c r="S1925" s="13">
        <f t="shared" si="184"/>
        <v>42037.598958333328</v>
      </c>
      <c r="T1925" s="13">
        <f t="shared" si="185"/>
        <v>42067.598958333328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 s="9">
        <v>2000</v>
      </c>
      <c r="E1926" s="9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8270</v>
      </c>
      <c r="O1926" s="7">
        <f t="shared" si="180"/>
        <v>100.75</v>
      </c>
      <c r="P1926" s="5">
        <f t="shared" si="181"/>
        <v>95.952380952380949</v>
      </c>
      <c r="Q1926" t="str">
        <f t="shared" si="182"/>
        <v>theater</v>
      </c>
      <c r="R1926" t="str">
        <f t="shared" si="183"/>
        <v>plays</v>
      </c>
      <c r="S1926" s="13">
        <f t="shared" si="184"/>
        <v>42227.824212962965</v>
      </c>
      <c r="T1926" s="13">
        <f t="shared" si="185"/>
        <v>42253.57430555555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 s="9">
        <v>350</v>
      </c>
      <c r="E1927" s="9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8270</v>
      </c>
      <c r="O1927" s="7">
        <f t="shared" si="180"/>
        <v>169.42857142857144</v>
      </c>
      <c r="P1927" s="5">
        <f t="shared" si="181"/>
        <v>45.615384615384613</v>
      </c>
      <c r="Q1927" t="str">
        <f t="shared" si="182"/>
        <v>theater</v>
      </c>
      <c r="R1927" t="str">
        <f t="shared" si="183"/>
        <v>plays</v>
      </c>
      <c r="S1927" s="13">
        <f t="shared" si="184"/>
        <v>41881.361342592594</v>
      </c>
      <c r="T1927" s="13">
        <f t="shared" si="185"/>
        <v>41911.361342592594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 s="9">
        <v>1395</v>
      </c>
      <c r="E1928" s="9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8270</v>
      </c>
      <c r="O1928" s="7">
        <f t="shared" si="180"/>
        <v>100</v>
      </c>
      <c r="P1928" s="5">
        <f t="shared" si="181"/>
        <v>41.029411764705884</v>
      </c>
      <c r="Q1928" t="str">
        <f t="shared" si="182"/>
        <v>theater</v>
      </c>
      <c r="R1928" t="str">
        <f t="shared" si="183"/>
        <v>plays</v>
      </c>
      <c r="S1928" s="13">
        <f t="shared" si="184"/>
        <v>42234.789884259255</v>
      </c>
      <c r="T1928" s="13">
        <f t="shared" si="185"/>
        <v>42262.420833333337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 s="9">
        <v>4000</v>
      </c>
      <c r="E1929" s="9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8270</v>
      </c>
      <c r="O1929" s="7">
        <f t="shared" si="180"/>
        <v>113.65</v>
      </c>
      <c r="P1929" s="5">
        <f t="shared" si="181"/>
        <v>56.825000000000003</v>
      </c>
      <c r="Q1929" t="str">
        <f t="shared" si="182"/>
        <v>theater</v>
      </c>
      <c r="R1929" t="str">
        <f t="shared" si="183"/>
        <v>plays</v>
      </c>
      <c r="S1929" s="13">
        <f t="shared" si="184"/>
        <v>42581.397546296299</v>
      </c>
      <c r="T1929" s="13">
        <f t="shared" si="185"/>
        <v>42638.958333333328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 s="9">
        <v>10000</v>
      </c>
      <c r="E1930" s="9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8270</v>
      </c>
      <c r="O1930" s="7">
        <f t="shared" si="180"/>
        <v>101.56</v>
      </c>
      <c r="P1930" s="5">
        <f t="shared" si="181"/>
        <v>137.24324324324326</v>
      </c>
      <c r="Q1930" t="str">
        <f t="shared" si="182"/>
        <v>theater</v>
      </c>
      <c r="R1930" t="str">
        <f t="shared" si="183"/>
        <v>plays</v>
      </c>
      <c r="S1930" s="13">
        <f t="shared" si="184"/>
        <v>41880.76357638889</v>
      </c>
      <c r="T1930" s="13">
        <f t="shared" si="185"/>
        <v>41895.166666666664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 s="9">
        <v>500</v>
      </c>
      <c r="E1931" s="9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8270</v>
      </c>
      <c r="O1931" s="7">
        <f t="shared" si="180"/>
        <v>106</v>
      </c>
      <c r="P1931" s="5">
        <f t="shared" si="181"/>
        <v>75.714285714285708</v>
      </c>
      <c r="Q1931" t="str">
        <f t="shared" si="182"/>
        <v>theater</v>
      </c>
      <c r="R1931" t="str">
        <f t="shared" si="183"/>
        <v>plays</v>
      </c>
      <c r="S1931" s="13">
        <f t="shared" si="184"/>
        <v>42214.6956712963</v>
      </c>
      <c r="T1931" s="13">
        <f t="shared" si="185"/>
        <v>42225.666666666672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 s="9">
        <v>3300</v>
      </c>
      <c r="E1932" s="9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8270</v>
      </c>
      <c r="O1932" s="7">
        <f t="shared" si="180"/>
        <v>102</v>
      </c>
      <c r="P1932" s="5">
        <f t="shared" si="181"/>
        <v>99</v>
      </c>
      <c r="Q1932" t="str">
        <f t="shared" si="182"/>
        <v>theater</v>
      </c>
      <c r="R1932" t="str">
        <f t="shared" si="183"/>
        <v>plays</v>
      </c>
      <c r="S1932" s="13">
        <f t="shared" si="184"/>
        <v>42460.335312499999</v>
      </c>
      <c r="T1932" s="13">
        <f t="shared" si="185"/>
        <v>42488.249305555553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 s="9">
        <v>6000</v>
      </c>
      <c r="E1933" s="9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8270</v>
      </c>
      <c r="O1933" s="7">
        <f t="shared" si="180"/>
        <v>116.91666666666667</v>
      </c>
      <c r="P1933" s="5">
        <f t="shared" si="181"/>
        <v>81.569767441860463</v>
      </c>
      <c r="Q1933" t="str">
        <f t="shared" si="182"/>
        <v>theater</v>
      </c>
      <c r="R1933" t="str">
        <f t="shared" si="183"/>
        <v>plays</v>
      </c>
      <c r="S1933" s="13">
        <f t="shared" si="184"/>
        <v>42167.023206018523</v>
      </c>
      <c r="T1933" s="13">
        <f t="shared" si="185"/>
        <v>42196.165972222225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 s="9">
        <v>1650</v>
      </c>
      <c r="E1934" s="9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8270</v>
      </c>
      <c r="O1934" s="7">
        <f t="shared" si="180"/>
        <v>101.15151515151514</v>
      </c>
      <c r="P1934" s="5">
        <f t="shared" si="181"/>
        <v>45.108108108108105</v>
      </c>
      <c r="Q1934" t="str">
        <f t="shared" si="182"/>
        <v>theater</v>
      </c>
      <c r="R1934" t="str">
        <f t="shared" si="183"/>
        <v>plays</v>
      </c>
      <c r="S1934" s="13">
        <f t="shared" si="184"/>
        <v>42733.50136574074</v>
      </c>
      <c r="T1934" s="13">
        <f t="shared" si="185"/>
        <v>42753.50136574074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 s="9">
        <v>500</v>
      </c>
      <c r="E1935" s="9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8270</v>
      </c>
      <c r="O1935" s="7">
        <f t="shared" si="180"/>
        <v>132</v>
      </c>
      <c r="P1935" s="5">
        <f t="shared" si="181"/>
        <v>36.666666666666664</v>
      </c>
      <c r="Q1935" t="str">
        <f t="shared" si="182"/>
        <v>theater</v>
      </c>
      <c r="R1935" t="str">
        <f t="shared" si="183"/>
        <v>plays</v>
      </c>
      <c r="S1935" s="13">
        <f t="shared" si="184"/>
        <v>42177.761782407411</v>
      </c>
      <c r="T1935" s="13">
        <f t="shared" si="185"/>
        <v>42198.041666666672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 s="9">
        <v>2750</v>
      </c>
      <c r="E1936" s="9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8270</v>
      </c>
      <c r="O1936" s="7">
        <f t="shared" si="180"/>
        <v>100</v>
      </c>
      <c r="P1936" s="5">
        <f t="shared" si="181"/>
        <v>125</v>
      </c>
      <c r="Q1936" t="str">
        <f t="shared" si="182"/>
        <v>theater</v>
      </c>
      <c r="R1936" t="str">
        <f t="shared" si="183"/>
        <v>plays</v>
      </c>
      <c r="S1936" s="13">
        <f t="shared" si="184"/>
        <v>42442.623344907406</v>
      </c>
      <c r="T1936" s="13">
        <f t="shared" si="185"/>
        <v>42470.833333333328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 s="9">
        <v>1000</v>
      </c>
      <c r="E1937" s="9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8270</v>
      </c>
      <c r="O1937" s="7">
        <f t="shared" si="180"/>
        <v>128</v>
      </c>
      <c r="P1937" s="5">
        <f t="shared" si="181"/>
        <v>49.230769230769234</v>
      </c>
      <c r="Q1937" t="str">
        <f t="shared" si="182"/>
        <v>theater</v>
      </c>
      <c r="R1937" t="str">
        <f t="shared" si="183"/>
        <v>plays</v>
      </c>
      <c r="S1937" s="13">
        <f t="shared" si="184"/>
        <v>42521.654328703706</v>
      </c>
      <c r="T1937" s="13">
        <f t="shared" si="185"/>
        <v>42551.654328703706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 s="9">
        <v>960</v>
      </c>
      <c r="E1938" s="9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8270</v>
      </c>
      <c r="O1938" s="7">
        <f t="shared" si="180"/>
        <v>118.95833333333334</v>
      </c>
      <c r="P1938" s="5">
        <f t="shared" si="181"/>
        <v>42.296296296296298</v>
      </c>
      <c r="Q1938" t="str">
        <f t="shared" si="182"/>
        <v>theater</v>
      </c>
      <c r="R1938" t="str">
        <f t="shared" si="183"/>
        <v>plays</v>
      </c>
      <c r="S1938" s="13">
        <f t="shared" si="184"/>
        <v>41884.599849537037</v>
      </c>
      <c r="T1938" s="13">
        <f t="shared" si="185"/>
        <v>41900.165972222225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 s="9">
        <v>500</v>
      </c>
      <c r="E1939" s="9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8270</v>
      </c>
      <c r="O1939" s="7">
        <f t="shared" si="180"/>
        <v>126.2</v>
      </c>
      <c r="P1939" s="5">
        <f t="shared" si="181"/>
        <v>78.875</v>
      </c>
      <c r="Q1939" t="str">
        <f t="shared" si="182"/>
        <v>theater</v>
      </c>
      <c r="R1939" t="str">
        <f t="shared" si="183"/>
        <v>plays</v>
      </c>
      <c r="S1939" s="13">
        <f t="shared" si="184"/>
        <v>42289.761192129634</v>
      </c>
      <c r="T1939" s="13">
        <f t="shared" si="185"/>
        <v>42319.802858796291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 s="9">
        <v>5000</v>
      </c>
      <c r="E1940" s="9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8270</v>
      </c>
      <c r="O1940" s="7">
        <f t="shared" si="180"/>
        <v>156.20000000000002</v>
      </c>
      <c r="P1940" s="5">
        <f t="shared" si="181"/>
        <v>38.284313725490193</v>
      </c>
      <c r="Q1940" t="str">
        <f t="shared" si="182"/>
        <v>theater</v>
      </c>
      <c r="R1940" t="str">
        <f t="shared" si="183"/>
        <v>plays</v>
      </c>
      <c r="S1940" s="13">
        <f t="shared" si="184"/>
        <v>42243.6252662037</v>
      </c>
      <c r="T1940" s="13">
        <f t="shared" si="185"/>
        <v>42278.6252662037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 s="9">
        <v>2000</v>
      </c>
      <c r="E1941" s="9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8270</v>
      </c>
      <c r="O1941" s="7">
        <f t="shared" si="180"/>
        <v>103.15</v>
      </c>
      <c r="P1941" s="5">
        <f t="shared" si="181"/>
        <v>44.847826086956523</v>
      </c>
      <c r="Q1941" t="str">
        <f t="shared" si="182"/>
        <v>theater</v>
      </c>
      <c r="R1941" t="str">
        <f t="shared" si="183"/>
        <v>plays</v>
      </c>
      <c r="S1941" s="13">
        <f t="shared" si="184"/>
        <v>42248.640162037031</v>
      </c>
      <c r="T1941" s="13">
        <f t="shared" si="185"/>
        <v>42279.75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 s="9">
        <v>150</v>
      </c>
      <c r="E1942" s="9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8270</v>
      </c>
      <c r="O1942" s="7">
        <f t="shared" si="180"/>
        <v>153.33333333333334</v>
      </c>
      <c r="P1942" s="5">
        <f t="shared" si="181"/>
        <v>13.529411764705882</v>
      </c>
      <c r="Q1942" t="str">
        <f t="shared" si="182"/>
        <v>theater</v>
      </c>
      <c r="R1942" t="str">
        <f t="shared" si="183"/>
        <v>plays</v>
      </c>
      <c r="S1942" s="13">
        <f t="shared" si="184"/>
        <v>42328.727141203708</v>
      </c>
      <c r="T1942" s="13">
        <f t="shared" si="185"/>
        <v>42358.499305555553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 s="9">
        <v>675</v>
      </c>
      <c r="E1943" s="9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8270</v>
      </c>
      <c r="O1943" s="7">
        <f t="shared" si="180"/>
        <v>180.44444444444446</v>
      </c>
      <c r="P1943" s="5">
        <f t="shared" si="181"/>
        <v>43.5</v>
      </c>
      <c r="Q1943" t="str">
        <f t="shared" si="182"/>
        <v>theater</v>
      </c>
      <c r="R1943" t="str">
        <f t="shared" si="183"/>
        <v>plays</v>
      </c>
      <c r="S1943" s="13">
        <f t="shared" si="184"/>
        <v>41923.354351851849</v>
      </c>
      <c r="T1943" s="13">
        <f t="shared" si="185"/>
        <v>41960.332638888889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 s="9">
        <v>2000</v>
      </c>
      <c r="E1944" s="9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8270</v>
      </c>
      <c r="O1944" s="7">
        <f t="shared" si="180"/>
        <v>128.44999999999999</v>
      </c>
      <c r="P1944" s="5">
        <f t="shared" si="181"/>
        <v>30.951807228915662</v>
      </c>
      <c r="Q1944" t="str">
        <f t="shared" si="182"/>
        <v>theater</v>
      </c>
      <c r="R1944" t="str">
        <f t="shared" si="183"/>
        <v>plays</v>
      </c>
      <c r="S1944" s="13">
        <f t="shared" si="184"/>
        <v>42571.420601851853</v>
      </c>
      <c r="T1944" s="13">
        <f t="shared" si="185"/>
        <v>42599.420601851853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 s="9">
        <v>600</v>
      </c>
      <c r="E1945" s="9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8270</v>
      </c>
      <c r="O1945" s="7">
        <f t="shared" si="180"/>
        <v>119.66666666666667</v>
      </c>
      <c r="P1945" s="5">
        <f t="shared" si="181"/>
        <v>55.230769230769234</v>
      </c>
      <c r="Q1945" t="str">
        <f t="shared" si="182"/>
        <v>theater</v>
      </c>
      <c r="R1945" t="str">
        <f t="shared" si="183"/>
        <v>plays</v>
      </c>
      <c r="S1945" s="13">
        <f t="shared" si="184"/>
        <v>42600.756041666667</v>
      </c>
      <c r="T1945" s="13">
        <f t="shared" si="185"/>
        <v>42621.756041666667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 s="9">
        <v>300</v>
      </c>
      <c r="E1946" s="9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8270</v>
      </c>
      <c r="O1946" s="7">
        <f t="shared" si="180"/>
        <v>123</v>
      </c>
      <c r="P1946" s="5">
        <f t="shared" si="181"/>
        <v>46.125</v>
      </c>
      <c r="Q1946" t="str">
        <f t="shared" si="182"/>
        <v>theater</v>
      </c>
      <c r="R1946" t="str">
        <f t="shared" si="183"/>
        <v>plays</v>
      </c>
      <c r="S1946" s="13">
        <f t="shared" si="184"/>
        <v>42517.003368055557</v>
      </c>
      <c r="T1946" s="13">
        <f t="shared" si="185"/>
        <v>42547.003368055557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 s="9">
        <v>1200</v>
      </c>
      <c r="E1947" s="9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8270</v>
      </c>
      <c r="O1947" s="7">
        <f t="shared" si="180"/>
        <v>105</v>
      </c>
      <c r="P1947" s="5">
        <f t="shared" si="181"/>
        <v>39.375</v>
      </c>
      <c r="Q1947" t="str">
        <f t="shared" si="182"/>
        <v>theater</v>
      </c>
      <c r="R1947" t="str">
        <f t="shared" si="183"/>
        <v>plays</v>
      </c>
      <c r="S1947" s="13">
        <f t="shared" si="184"/>
        <v>42222.730034722219</v>
      </c>
      <c r="T1947" s="13">
        <f t="shared" si="185"/>
        <v>42247.730034722219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 s="9">
        <v>5500</v>
      </c>
      <c r="E1948" s="9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8270</v>
      </c>
      <c r="O1948" s="7">
        <f t="shared" si="180"/>
        <v>102.23636363636363</v>
      </c>
      <c r="P1948" s="5">
        <f t="shared" si="181"/>
        <v>66.152941176470591</v>
      </c>
      <c r="Q1948" t="str">
        <f t="shared" si="182"/>
        <v>theater</v>
      </c>
      <c r="R1948" t="str">
        <f t="shared" si="183"/>
        <v>plays</v>
      </c>
      <c r="S1948" s="13">
        <f t="shared" si="184"/>
        <v>41829.599791666667</v>
      </c>
      <c r="T1948" s="13">
        <f t="shared" si="185"/>
        <v>41889.599791666667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 s="9">
        <v>1500</v>
      </c>
      <c r="E1949" s="9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8270</v>
      </c>
      <c r="O1949" s="7">
        <f t="shared" si="180"/>
        <v>104.66666666666666</v>
      </c>
      <c r="P1949" s="5">
        <f t="shared" si="181"/>
        <v>54.137931034482762</v>
      </c>
      <c r="Q1949" t="str">
        <f t="shared" si="182"/>
        <v>theater</v>
      </c>
      <c r="R1949" t="str">
        <f t="shared" si="183"/>
        <v>plays</v>
      </c>
      <c r="S1949" s="13">
        <f t="shared" si="184"/>
        <v>42150.755312499998</v>
      </c>
      <c r="T1949" s="13">
        <f t="shared" si="185"/>
        <v>42180.755312499998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 s="9">
        <v>2500</v>
      </c>
      <c r="E1950" s="9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8270</v>
      </c>
      <c r="O1950" s="7">
        <f t="shared" si="180"/>
        <v>100</v>
      </c>
      <c r="P1950" s="5">
        <f t="shared" si="181"/>
        <v>104.16666666666667</v>
      </c>
      <c r="Q1950" t="str">
        <f t="shared" si="182"/>
        <v>theater</v>
      </c>
      <c r="R1950" t="str">
        <f t="shared" si="183"/>
        <v>plays</v>
      </c>
      <c r="S1950" s="13">
        <f t="shared" si="184"/>
        <v>42040.831678240742</v>
      </c>
      <c r="T1950" s="13">
        <f t="shared" si="185"/>
        <v>42070.831678240742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 s="9">
        <v>250</v>
      </c>
      <c r="E1951" s="9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8270</v>
      </c>
      <c r="O1951" s="7">
        <f t="shared" si="180"/>
        <v>100.4</v>
      </c>
      <c r="P1951" s="5">
        <f t="shared" si="181"/>
        <v>31.375</v>
      </c>
      <c r="Q1951" t="str">
        <f t="shared" si="182"/>
        <v>theater</v>
      </c>
      <c r="R1951" t="str">
        <f t="shared" si="183"/>
        <v>plays</v>
      </c>
      <c r="S1951" s="13">
        <f t="shared" si="184"/>
        <v>42075.807395833333</v>
      </c>
      <c r="T1951" s="13">
        <f t="shared" si="185"/>
        <v>42105.807395833333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 s="9">
        <v>1100</v>
      </c>
      <c r="E1952" s="9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8270</v>
      </c>
      <c r="O1952" s="7">
        <f t="shared" si="180"/>
        <v>102.27272727272727</v>
      </c>
      <c r="P1952" s="5">
        <f t="shared" si="181"/>
        <v>59.210526315789473</v>
      </c>
      <c r="Q1952" t="str">
        <f t="shared" si="182"/>
        <v>theater</v>
      </c>
      <c r="R1952" t="str">
        <f t="shared" si="183"/>
        <v>plays</v>
      </c>
      <c r="S1952" s="13">
        <f t="shared" si="184"/>
        <v>42073.660694444443</v>
      </c>
      <c r="T1952" s="13">
        <f t="shared" si="185"/>
        <v>42095.165972222225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 s="9">
        <v>35000</v>
      </c>
      <c r="E1953" s="9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8270</v>
      </c>
      <c r="O1953" s="7">
        <f t="shared" si="180"/>
        <v>114.40928571428573</v>
      </c>
      <c r="P1953" s="5">
        <f t="shared" si="181"/>
        <v>119.17633928571429</v>
      </c>
      <c r="Q1953" t="str">
        <f t="shared" si="182"/>
        <v>theater</v>
      </c>
      <c r="R1953" t="str">
        <f t="shared" si="183"/>
        <v>plays</v>
      </c>
      <c r="S1953" s="13">
        <f t="shared" si="184"/>
        <v>42480.078715277778</v>
      </c>
      <c r="T1953" s="13">
        <f t="shared" si="185"/>
        <v>42504.165972222225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 s="9">
        <v>2100</v>
      </c>
      <c r="E1954" s="9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8270</v>
      </c>
      <c r="O1954" s="7">
        <f t="shared" si="180"/>
        <v>101.9047619047619</v>
      </c>
      <c r="P1954" s="5">
        <f t="shared" si="181"/>
        <v>164.61538461538461</v>
      </c>
      <c r="Q1954" t="str">
        <f t="shared" si="182"/>
        <v>theater</v>
      </c>
      <c r="R1954" t="str">
        <f t="shared" si="183"/>
        <v>plays</v>
      </c>
      <c r="S1954" s="13">
        <f t="shared" si="184"/>
        <v>42411.942291666666</v>
      </c>
      <c r="T1954" s="13">
        <f t="shared" si="185"/>
        <v>42434.041666666672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 s="9">
        <v>1000</v>
      </c>
      <c r="E1955" s="9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8270</v>
      </c>
      <c r="O1955" s="7">
        <f t="shared" si="180"/>
        <v>102</v>
      </c>
      <c r="P1955" s="5">
        <f t="shared" si="181"/>
        <v>24.285714285714285</v>
      </c>
      <c r="Q1955" t="str">
        <f t="shared" si="182"/>
        <v>theater</v>
      </c>
      <c r="R1955" t="str">
        <f t="shared" si="183"/>
        <v>plays</v>
      </c>
      <c r="S1955" s="13">
        <f t="shared" si="184"/>
        <v>42223.394363425927</v>
      </c>
      <c r="T1955" s="13">
        <f t="shared" si="185"/>
        <v>42251.394363425927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 s="9">
        <v>2500</v>
      </c>
      <c r="E1956" s="9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8270</v>
      </c>
      <c r="O1956" s="7">
        <f t="shared" si="180"/>
        <v>104.80000000000001</v>
      </c>
      <c r="P1956" s="5">
        <f t="shared" si="181"/>
        <v>40.9375</v>
      </c>
      <c r="Q1956" t="str">
        <f t="shared" si="182"/>
        <v>theater</v>
      </c>
      <c r="R1956" t="str">
        <f t="shared" si="183"/>
        <v>plays</v>
      </c>
      <c r="S1956" s="13">
        <f t="shared" si="184"/>
        <v>42462.893495370372</v>
      </c>
      <c r="T1956" s="13">
        <f t="shared" si="185"/>
        <v>42492.893495370372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 s="9">
        <v>1500</v>
      </c>
      <c r="E1957" s="9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8270</v>
      </c>
      <c r="O1957" s="7">
        <f t="shared" si="180"/>
        <v>101.83333333333333</v>
      </c>
      <c r="P1957" s="5">
        <f t="shared" si="181"/>
        <v>61.1</v>
      </c>
      <c r="Q1957" t="str">
        <f t="shared" si="182"/>
        <v>theater</v>
      </c>
      <c r="R1957" t="str">
        <f t="shared" si="183"/>
        <v>plays</v>
      </c>
      <c r="S1957" s="13">
        <f t="shared" si="184"/>
        <v>41753.515856481477</v>
      </c>
      <c r="T1957" s="13">
        <f t="shared" si="185"/>
        <v>41781.921527777777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 s="9">
        <v>773</v>
      </c>
      <c r="E1958" s="9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8270</v>
      </c>
      <c r="O1958" s="7">
        <f t="shared" si="180"/>
        <v>100</v>
      </c>
      <c r="P1958" s="5">
        <f t="shared" si="181"/>
        <v>38.65</v>
      </c>
      <c r="Q1958" t="str">
        <f t="shared" si="182"/>
        <v>theater</v>
      </c>
      <c r="R1958" t="str">
        <f t="shared" si="183"/>
        <v>plays</v>
      </c>
      <c r="S1958" s="13">
        <f t="shared" si="184"/>
        <v>41788.587083333332</v>
      </c>
      <c r="T1958" s="13">
        <f t="shared" si="185"/>
        <v>41818.587083333332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 s="9">
        <v>5500</v>
      </c>
      <c r="E1959" s="9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8270</v>
      </c>
      <c r="O1959" s="7">
        <f t="shared" si="180"/>
        <v>106.27272727272728</v>
      </c>
      <c r="P1959" s="5">
        <f t="shared" si="181"/>
        <v>56.20192307692308</v>
      </c>
      <c r="Q1959" t="str">
        <f t="shared" si="182"/>
        <v>theater</v>
      </c>
      <c r="R1959" t="str">
        <f t="shared" si="183"/>
        <v>plays</v>
      </c>
      <c r="S1959" s="13">
        <f t="shared" si="184"/>
        <v>42196.028703703705</v>
      </c>
      <c r="T1959" s="13">
        <f t="shared" si="185"/>
        <v>42228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 s="9">
        <v>5000</v>
      </c>
      <c r="E1960" s="9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8270</v>
      </c>
      <c r="O1960" s="7">
        <f t="shared" si="180"/>
        <v>113.42219999999999</v>
      </c>
      <c r="P1960" s="5">
        <f t="shared" si="181"/>
        <v>107.00207547169811</v>
      </c>
      <c r="Q1960" t="str">
        <f t="shared" si="182"/>
        <v>theater</v>
      </c>
      <c r="R1960" t="str">
        <f t="shared" si="183"/>
        <v>plays</v>
      </c>
      <c r="S1960" s="13">
        <f t="shared" si="184"/>
        <v>42016.050451388888</v>
      </c>
      <c r="T1960" s="13">
        <f t="shared" si="185"/>
        <v>42046.708333333328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 s="9">
        <v>2400</v>
      </c>
      <c r="E1961" s="9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8270</v>
      </c>
      <c r="O1961" s="7">
        <f t="shared" si="180"/>
        <v>100</v>
      </c>
      <c r="P1961" s="5">
        <f t="shared" si="181"/>
        <v>171.42857142857142</v>
      </c>
      <c r="Q1961" t="str">
        <f t="shared" si="182"/>
        <v>theater</v>
      </c>
      <c r="R1961" t="str">
        <f t="shared" si="183"/>
        <v>plays</v>
      </c>
      <c r="S1961" s="13">
        <f t="shared" si="184"/>
        <v>42661.442060185189</v>
      </c>
      <c r="T1961" s="13">
        <f t="shared" si="185"/>
        <v>42691.483726851846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 s="9">
        <v>2200</v>
      </c>
      <c r="E1962" s="9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8270</v>
      </c>
      <c r="O1962" s="7">
        <f t="shared" si="180"/>
        <v>100.45454545454547</v>
      </c>
      <c r="P1962" s="5">
        <f t="shared" si="181"/>
        <v>110.5</v>
      </c>
      <c r="Q1962" t="str">
        <f t="shared" si="182"/>
        <v>theater</v>
      </c>
      <c r="R1962" t="str">
        <f t="shared" si="183"/>
        <v>plays</v>
      </c>
      <c r="S1962" s="13">
        <f t="shared" si="184"/>
        <v>41808.649583333332</v>
      </c>
      <c r="T1962" s="13">
        <f t="shared" si="185"/>
        <v>41868.649583333332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 s="9">
        <v>100000</v>
      </c>
      <c r="E1963" s="9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8270</v>
      </c>
      <c r="O1963" s="7">
        <f t="shared" si="180"/>
        <v>100.03599999999999</v>
      </c>
      <c r="P1963" s="5">
        <f t="shared" si="181"/>
        <v>179.27598566308242</v>
      </c>
      <c r="Q1963" t="str">
        <f t="shared" si="182"/>
        <v>theater</v>
      </c>
      <c r="R1963" t="str">
        <f t="shared" si="183"/>
        <v>plays</v>
      </c>
      <c r="S1963" s="13">
        <f t="shared" si="184"/>
        <v>41730.276747685188</v>
      </c>
      <c r="T1963" s="13">
        <f t="shared" si="185"/>
        <v>41764.276747685188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 s="9">
        <v>350</v>
      </c>
      <c r="E1964" s="9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8270</v>
      </c>
      <c r="O1964" s="7">
        <f t="shared" si="180"/>
        <v>144</v>
      </c>
      <c r="P1964" s="5">
        <f t="shared" si="181"/>
        <v>22.90909090909091</v>
      </c>
      <c r="Q1964" t="str">
        <f t="shared" si="182"/>
        <v>theater</v>
      </c>
      <c r="R1964" t="str">
        <f t="shared" si="183"/>
        <v>plays</v>
      </c>
      <c r="S1964" s="13">
        <f t="shared" si="184"/>
        <v>42139.816840277781</v>
      </c>
      <c r="T1964" s="13">
        <f t="shared" si="185"/>
        <v>42181.875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 s="9">
        <v>1000</v>
      </c>
      <c r="E1965" s="9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8270</v>
      </c>
      <c r="O1965" s="7">
        <f t="shared" si="180"/>
        <v>103.49999999999999</v>
      </c>
      <c r="P1965" s="5">
        <f t="shared" si="181"/>
        <v>43.125</v>
      </c>
      <c r="Q1965" t="str">
        <f t="shared" si="182"/>
        <v>theater</v>
      </c>
      <c r="R1965" t="str">
        <f t="shared" si="183"/>
        <v>plays</v>
      </c>
      <c r="S1965" s="13">
        <f t="shared" si="184"/>
        <v>42194.096157407403</v>
      </c>
      <c r="T1965" s="13">
        <f t="shared" si="185"/>
        <v>42216.373611111107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 s="9">
        <v>3200</v>
      </c>
      <c r="E1966" s="9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8270</v>
      </c>
      <c r="O1966" s="7">
        <f t="shared" si="180"/>
        <v>108.43750000000001</v>
      </c>
      <c r="P1966" s="5">
        <f t="shared" si="181"/>
        <v>46.891891891891895</v>
      </c>
      <c r="Q1966" t="str">
        <f t="shared" si="182"/>
        <v>theater</v>
      </c>
      <c r="R1966" t="str">
        <f t="shared" si="183"/>
        <v>plays</v>
      </c>
      <c r="S1966" s="13">
        <f t="shared" si="184"/>
        <v>42115.889652777783</v>
      </c>
      <c r="T1966" s="13">
        <f t="shared" si="185"/>
        <v>42151.114583333328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 s="9">
        <v>2500</v>
      </c>
      <c r="E1967" s="9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8270</v>
      </c>
      <c r="O1967" s="7">
        <f t="shared" si="180"/>
        <v>102.4</v>
      </c>
      <c r="P1967" s="5">
        <f t="shared" si="181"/>
        <v>47.407407407407405</v>
      </c>
      <c r="Q1967" t="str">
        <f t="shared" si="182"/>
        <v>theater</v>
      </c>
      <c r="R1967" t="str">
        <f t="shared" si="183"/>
        <v>plays</v>
      </c>
      <c r="S1967" s="13">
        <f t="shared" si="184"/>
        <v>42203.680300925931</v>
      </c>
      <c r="T1967" s="13">
        <f t="shared" si="185"/>
        <v>42221.774999999994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 s="9">
        <v>315</v>
      </c>
      <c r="E1968" s="9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8270</v>
      </c>
      <c r="O1968" s="7">
        <f t="shared" si="180"/>
        <v>148.88888888888889</v>
      </c>
      <c r="P1968" s="5">
        <f t="shared" si="181"/>
        <v>15.129032258064516</v>
      </c>
      <c r="Q1968" t="str">
        <f t="shared" si="182"/>
        <v>theater</v>
      </c>
      <c r="R1968" t="str">
        <f t="shared" si="183"/>
        <v>plays</v>
      </c>
      <c r="S1968" s="13">
        <f t="shared" si="184"/>
        <v>42433.761886574073</v>
      </c>
      <c r="T1968" s="13">
        <f t="shared" si="185"/>
        <v>42442.916666666672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 s="9">
        <v>500</v>
      </c>
      <c r="E1969" s="9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8270</v>
      </c>
      <c r="O1969" s="7">
        <f t="shared" si="180"/>
        <v>105.49000000000002</v>
      </c>
      <c r="P1969" s="5">
        <f t="shared" si="181"/>
        <v>21.098000000000003</v>
      </c>
      <c r="Q1969" t="str">
        <f t="shared" si="182"/>
        <v>theater</v>
      </c>
      <c r="R1969" t="str">
        <f t="shared" si="183"/>
        <v>plays</v>
      </c>
      <c r="S1969" s="13">
        <f t="shared" si="184"/>
        <v>42555.671944444446</v>
      </c>
      <c r="T1969" s="13">
        <f t="shared" si="185"/>
        <v>42583.791666666672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 s="9">
        <v>1000</v>
      </c>
      <c r="E1970" s="9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8270</v>
      </c>
      <c r="O1970" s="7">
        <f t="shared" si="180"/>
        <v>100.49999999999999</v>
      </c>
      <c r="P1970" s="5">
        <f t="shared" si="181"/>
        <v>59.117647058823529</v>
      </c>
      <c r="Q1970" t="str">
        <f t="shared" si="182"/>
        <v>theater</v>
      </c>
      <c r="R1970" t="str">
        <f t="shared" si="183"/>
        <v>plays</v>
      </c>
      <c r="S1970" s="13">
        <f t="shared" si="184"/>
        <v>42236.623252314821</v>
      </c>
      <c r="T1970" s="13">
        <f t="shared" si="185"/>
        <v>42282.666666666672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 s="9">
        <v>900</v>
      </c>
      <c r="E1971" s="9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8270</v>
      </c>
      <c r="O1971" s="7">
        <f t="shared" si="180"/>
        <v>130.55555555555557</v>
      </c>
      <c r="P1971" s="5">
        <f t="shared" si="181"/>
        <v>97.916666666666671</v>
      </c>
      <c r="Q1971" t="str">
        <f t="shared" si="182"/>
        <v>theater</v>
      </c>
      <c r="R1971" t="str">
        <f t="shared" si="183"/>
        <v>plays</v>
      </c>
      <c r="S1971" s="13">
        <f t="shared" si="184"/>
        <v>41974.743148148147</v>
      </c>
      <c r="T1971" s="13">
        <f t="shared" si="185"/>
        <v>42004.743148148147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 s="9">
        <v>2000</v>
      </c>
      <c r="E1972" s="9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8270</v>
      </c>
      <c r="O1972" s="7">
        <f t="shared" si="180"/>
        <v>104.75000000000001</v>
      </c>
      <c r="P1972" s="5">
        <f t="shared" si="181"/>
        <v>55.131578947368418</v>
      </c>
      <c r="Q1972" t="str">
        <f t="shared" si="182"/>
        <v>theater</v>
      </c>
      <c r="R1972" t="str">
        <f t="shared" si="183"/>
        <v>plays</v>
      </c>
      <c r="S1972" s="13">
        <f t="shared" si="184"/>
        <v>41997.507905092592</v>
      </c>
      <c r="T1972" s="13">
        <f t="shared" si="185"/>
        <v>42027.507905092592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 s="9">
        <v>1000</v>
      </c>
      <c r="E1973" s="9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8270</v>
      </c>
      <c r="O1973" s="7">
        <f t="shared" si="180"/>
        <v>108.80000000000001</v>
      </c>
      <c r="P1973" s="5">
        <f t="shared" si="181"/>
        <v>26.536585365853657</v>
      </c>
      <c r="Q1973" t="str">
        <f t="shared" si="182"/>
        <v>theater</v>
      </c>
      <c r="R1973" t="str">
        <f t="shared" si="183"/>
        <v>plays</v>
      </c>
      <c r="S1973" s="13">
        <f t="shared" si="184"/>
        <v>42135.810694444444</v>
      </c>
      <c r="T1973" s="13">
        <f t="shared" si="185"/>
        <v>42165.810694444444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 s="9">
        <v>1000</v>
      </c>
      <c r="E1974" s="9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8270</v>
      </c>
      <c r="O1974" s="7">
        <f t="shared" si="180"/>
        <v>111.00000000000001</v>
      </c>
      <c r="P1974" s="5">
        <f t="shared" si="181"/>
        <v>58.421052631578945</v>
      </c>
      <c r="Q1974" t="str">
        <f t="shared" si="182"/>
        <v>theater</v>
      </c>
      <c r="R1974" t="str">
        <f t="shared" si="183"/>
        <v>plays</v>
      </c>
      <c r="S1974" s="13">
        <f t="shared" si="184"/>
        <v>41869.740671296298</v>
      </c>
      <c r="T1974" s="13">
        <f t="shared" si="185"/>
        <v>41899.740671296298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 s="9">
        <v>5000</v>
      </c>
      <c r="E1975" s="9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8270</v>
      </c>
      <c r="O1975" s="7">
        <f t="shared" si="180"/>
        <v>100.47999999999999</v>
      </c>
      <c r="P1975" s="5">
        <f t="shared" si="181"/>
        <v>122.53658536585365</v>
      </c>
      <c r="Q1975" t="str">
        <f t="shared" si="182"/>
        <v>theater</v>
      </c>
      <c r="R1975" t="str">
        <f t="shared" si="183"/>
        <v>plays</v>
      </c>
      <c r="S1975" s="13">
        <f t="shared" si="184"/>
        <v>41982.688611111109</v>
      </c>
      <c r="T1975" s="13">
        <f t="shared" si="185"/>
        <v>42012.688611111109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 s="9">
        <v>2000</v>
      </c>
      <c r="E1976" s="9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8270</v>
      </c>
      <c r="O1976" s="7">
        <f t="shared" si="180"/>
        <v>114.35</v>
      </c>
      <c r="P1976" s="5">
        <f t="shared" si="181"/>
        <v>87.961538461538467</v>
      </c>
      <c r="Q1976" t="str">
        <f t="shared" si="182"/>
        <v>theater</v>
      </c>
      <c r="R1976" t="str">
        <f t="shared" si="183"/>
        <v>plays</v>
      </c>
      <c r="S1976" s="13">
        <f t="shared" si="184"/>
        <v>41976.331979166673</v>
      </c>
      <c r="T1976" s="13">
        <f t="shared" si="185"/>
        <v>42004.291666666672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 s="9">
        <v>1500</v>
      </c>
      <c r="E1977" s="9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8270</v>
      </c>
      <c r="O1977" s="7">
        <f t="shared" si="180"/>
        <v>122.06666666666666</v>
      </c>
      <c r="P1977" s="5">
        <f t="shared" si="181"/>
        <v>73.239999999999995</v>
      </c>
      <c r="Q1977" t="str">
        <f t="shared" si="182"/>
        <v>theater</v>
      </c>
      <c r="R1977" t="str">
        <f t="shared" si="183"/>
        <v>plays</v>
      </c>
      <c r="S1977" s="13">
        <f t="shared" si="184"/>
        <v>41912.858946759261</v>
      </c>
      <c r="T1977" s="13">
        <f t="shared" si="185"/>
        <v>41942.858946759261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 s="9">
        <v>500</v>
      </c>
      <c r="E1978" s="9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8270</v>
      </c>
      <c r="O1978" s="7">
        <f t="shared" si="180"/>
        <v>100</v>
      </c>
      <c r="P1978" s="5">
        <f t="shared" si="181"/>
        <v>55.555555555555557</v>
      </c>
      <c r="Q1978" t="str">
        <f t="shared" si="182"/>
        <v>theater</v>
      </c>
      <c r="R1978" t="str">
        <f t="shared" si="183"/>
        <v>plays</v>
      </c>
      <c r="S1978" s="13">
        <f t="shared" si="184"/>
        <v>42146.570393518516</v>
      </c>
      <c r="T1978" s="13">
        <f t="shared" si="185"/>
        <v>42176.570393518516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 s="9">
        <v>3000</v>
      </c>
      <c r="E1979" s="9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8270</v>
      </c>
      <c r="O1979" s="7">
        <f t="shared" si="180"/>
        <v>102.8</v>
      </c>
      <c r="P1979" s="5">
        <f t="shared" si="181"/>
        <v>39.53846153846154</v>
      </c>
      <c r="Q1979" t="str">
        <f t="shared" si="182"/>
        <v>theater</v>
      </c>
      <c r="R1979" t="str">
        <f t="shared" si="183"/>
        <v>plays</v>
      </c>
      <c r="S1979" s="13">
        <f t="shared" si="184"/>
        <v>41921.375532407408</v>
      </c>
      <c r="T1979" s="13">
        <f t="shared" si="185"/>
        <v>41951.417199074072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 s="9">
        <v>5800</v>
      </c>
      <c r="E1980" s="9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8270</v>
      </c>
      <c r="O1980" s="7">
        <f t="shared" si="180"/>
        <v>106.12068965517241</v>
      </c>
      <c r="P1980" s="5">
        <f t="shared" si="181"/>
        <v>136.77777777777777</v>
      </c>
      <c r="Q1980" t="str">
        <f t="shared" si="182"/>
        <v>theater</v>
      </c>
      <c r="R1980" t="str">
        <f t="shared" si="183"/>
        <v>plays</v>
      </c>
      <c r="S1980" s="13">
        <f t="shared" si="184"/>
        <v>41926.942685185182</v>
      </c>
      <c r="T1980" s="13">
        <f t="shared" si="185"/>
        <v>41956.984351851846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 s="9">
        <v>10000</v>
      </c>
      <c r="E1981" s="9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8270</v>
      </c>
      <c r="O1981" s="7">
        <f t="shared" si="180"/>
        <v>101.33000000000001</v>
      </c>
      <c r="P1981" s="5">
        <f t="shared" si="181"/>
        <v>99.343137254901961</v>
      </c>
      <c r="Q1981" t="str">
        <f t="shared" si="182"/>
        <v>theater</v>
      </c>
      <c r="R1981" t="str">
        <f t="shared" si="183"/>
        <v>plays</v>
      </c>
      <c r="S1981" s="13">
        <f t="shared" si="184"/>
        <v>42561.783877314811</v>
      </c>
      <c r="T1981" s="13">
        <f t="shared" si="185"/>
        <v>42593.165972222225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 s="9">
        <v>100</v>
      </c>
      <c r="E1982" s="9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8270</v>
      </c>
      <c r="O1982" s="7">
        <f t="shared" si="180"/>
        <v>100</v>
      </c>
      <c r="P1982" s="5">
        <f t="shared" si="181"/>
        <v>20</v>
      </c>
      <c r="Q1982" t="str">
        <f t="shared" si="182"/>
        <v>theater</v>
      </c>
      <c r="R1982" t="str">
        <f t="shared" si="183"/>
        <v>plays</v>
      </c>
      <c r="S1982" s="13">
        <f t="shared" si="184"/>
        <v>42649.54923611111</v>
      </c>
      <c r="T1982" s="13">
        <f t="shared" si="185"/>
        <v>42709.590902777782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 s="9">
        <v>600</v>
      </c>
      <c r="E1983" s="9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8270</v>
      </c>
      <c r="O1983" s="7">
        <f t="shared" si="180"/>
        <v>130</v>
      </c>
      <c r="P1983" s="5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13">
        <f t="shared" si="184"/>
        <v>42093.786840277782</v>
      </c>
      <c r="T1983" s="13">
        <f t="shared" si="185"/>
        <v>42120.26944444445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 s="9">
        <v>1500</v>
      </c>
      <c r="E1984" s="9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8270</v>
      </c>
      <c r="O1984" s="7">
        <f t="shared" si="180"/>
        <v>100.01333333333334</v>
      </c>
      <c r="P1984" s="5">
        <f t="shared" si="181"/>
        <v>40.545945945945945</v>
      </c>
      <c r="Q1984" t="str">
        <f t="shared" si="182"/>
        <v>theater</v>
      </c>
      <c r="R1984" t="str">
        <f t="shared" si="183"/>
        <v>plays</v>
      </c>
      <c r="S1984" s="13">
        <f t="shared" si="184"/>
        <v>42460.733530092592</v>
      </c>
      <c r="T1984" s="13">
        <f t="shared" si="185"/>
        <v>42490.733530092592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 s="9">
        <v>500</v>
      </c>
      <c r="E1985" s="9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8270</v>
      </c>
      <c r="O1985" s="7">
        <f t="shared" si="180"/>
        <v>100</v>
      </c>
      <c r="P1985" s="5">
        <f t="shared" si="181"/>
        <v>35.714285714285715</v>
      </c>
      <c r="Q1985" t="str">
        <f t="shared" si="182"/>
        <v>theater</v>
      </c>
      <c r="R1985" t="str">
        <f t="shared" si="183"/>
        <v>plays</v>
      </c>
      <c r="S1985" s="13">
        <f t="shared" si="184"/>
        <v>42430.762222222227</v>
      </c>
      <c r="T1985" s="13">
        <f t="shared" si="185"/>
        <v>42460.720555555556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 s="9">
        <v>900</v>
      </c>
      <c r="E1986" s="9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8270</v>
      </c>
      <c r="O1986" s="7">
        <f t="shared" ref="O1986:O2049" si="186">(E1986/D1986)*100</f>
        <v>113.88888888888889</v>
      </c>
      <c r="P1986" s="5">
        <f t="shared" ref="P1986:P2049" si="187">IFERROR(E1986/L1986,0)</f>
        <v>37.962962962962962</v>
      </c>
      <c r="Q1986" t="str">
        <f t="shared" ref="Q1986:Q2049" si="188">LEFT(N1986,FIND("/",N1986)-1)</f>
        <v>theater</v>
      </c>
      <c r="R1986" t="str">
        <f t="shared" ref="R1986:R2049" si="189">RIGHT(N1986,LEN(N1986)-FIND("/",N1986))</f>
        <v>plays</v>
      </c>
      <c r="S1986" s="13">
        <f t="shared" ref="S1986:S2049" si="190">(((J1986/60)/60)/24)+DATE(1970,1,1)</f>
        <v>42026.176180555558</v>
      </c>
      <c r="T1986" s="13">
        <f t="shared" ref="T1986:T2049" si="191">(((I1986/60)/60)/24)+DATE(1970,1,1)</f>
        <v>42064.207638888889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 s="9">
        <v>1500</v>
      </c>
      <c r="E1987" s="9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8270</v>
      </c>
      <c r="O1987" s="7">
        <f t="shared" si="186"/>
        <v>100</v>
      </c>
      <c r="P1987" s="5">
        <f t="shared" si="187"/>
        <v>33.333333333333336</v>
      </c>
      <c r="Q1987" t="str">
        <f t="shared" si="188"/>
        <v>theater</v>
      </c>
      <c r="R1987" t="str">
        <f t="shared" si="189"/>
        <v>plays</v>
      </c>
      <c r="S1987" s="13">
        <f t="shared" si="190"/>
        <v>41836.471180555556</v>
      </c>
      <c r="T1987" s="13">
        <f t="shared" si="191"/>
        <v>41850.471180555556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 s="9">
        <v>1000</v>
      </c>
      <c r="E1988" s="9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8270</v>
      </c>
      <c r="O1988" s="7">
        <f t="shared" si="186"/>
        <v>287</v>
      </c>
      <c r="P1988" s="5">
        <f t="shared" si="187"/>
        <v>58.571428571428569</v>
      </c>
      <c r="Q1988" t="str">
        <f t="shared" si="188"/>
        <v>theater</v>
      </c>
      <c r="R1988" t="str">
        <f t="shared" si="189"/>
        <v>plays</v>
      </c>
      <c r="S1988" s="13">
        <f t="shared" si="190"/>
        <v>42451.095856481479</v>
      </c>
      <c r="T1988" s="13">
        <f t="shared" si="191"/>
        <v>42465.095856481479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 s="9">
        <v>3000</v>
      </c>
      <c r="E1989" s="9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8270</v>
      </c>
      <c r="O1989" s="7">
        <f t="shared" si="186"/>
        <v>108.5</v>
      </c>
      <c r="P1989" s="5">
        <f t="shared" si="187"/>
        <v>135.625</v>
      </c>
      <c r="Q1989" t="str">
        <f t="shared" si="188"/>
        <v>theater</v>
      </c>
      <c r="R1989" t="str">
        <f t="shared" si="189"/>
        <v>plays</v>
      </c>
      <c r="S1989" s="13">
        <f t="shared" si="190"/>
        <v>42418.425983796296</v>
      </c>
      <c r="T1989" s="13">
        <f t="shared" si="191"/>
        <v>42478.384317129632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 s="9">
        <v>3000</v>
      </c>
      <c r="E1990" s="9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8270</v>
      </c>
      <c r="O1990" s="7">
        <f t="shared" si="186"/>
        <v>115.5</v>
      </c>
      <c r="P1990" s="5">
        <f t="shared" si="187"/>
        <v>30.9375</v>
      </c>
      <c r="Q1990" t="str">
        <f t="shared" si="188"/>
        <v>theater</v>
      </c>
      <c r="R1990" t="str">
        <f t="shared" si="189"/>
        <v>plays</v>
      </c>
      <c r="S1990" s="13">
        <f t="shared" si="190"/>
        <v>42168.316481481481</v>
      </c>
      <c r="T1990" s="13">
        <f t="shared" si="191"/>
        <v>42198.316481481481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 s="9">
        <v>3400</v>
      </c>
      <c r="E1991" s="9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8270</v>
      </c>
      <c r="O1991" s="7">
        <f t="shared" si="186"/>
        <v>119.11764705882352</v>
      </c>
      <c r="P1991" s="5">
        <f t="shared" si="187"/>
        <v>176.08695652173913</v>
      </c>
      <c r="Q1991" t="str">
        <f t="shared" si="188"/>
        <v>theater</v>
      </c>
      <c r="R1991" t="str">
        <f t="shared" si="189"/>
        <v>plays</v>
      </c>
      <c r="S1991" s="13">
        <f t="shared" si="190"/>
        <v>41964.716319444444</v>
      </c>
      <c r="T1991" s="13">
        <f t="shared" si="191"/>
        <v>41994.716319444444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 s="9">
        <v>7500</v>
      </c>
      <c r="E1992" s="9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8270</v>
      </c>
      <c r="O1992" s="7">
        <f t="shared" si="186"/>
        <v>109.42666666666668</v>
      </c>
      <c r="P1992" s="5">
        <f t="shared" si="187"/>
        <v>151.9814814814815</v>
      </c>
      <c r="Q1992" t="str">
        <f t="shared" si="188"/>
        <v>theater</v>
      </c>
      <c r="R1992" t="str">
        <f t="shared" si="189"/>
        <v>plays</v>
      </c>
      <c r="S1992" s="13">
        <f t="shared" si="190"/>
        <v>42576.697569444441</v>
      </c>
      <c r="T1992" s="13">
        <f t="shared" si="191"/>
        <v>42636.697569444441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 s="9">
        <v>500</v>
      </c>
      <c r="E1993" s="9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8270</v>
      </c>
      <c r="O1993" s="7">
        <f t="shared" si="186"/>
        <v>126.6</v>
      </c>
      <c r="P1993" s="5">
        <f t="shared" si="187"/>
        <v>22.607142857142858</v>
      </c>
      <c r="Q1993" t="str">
        <f t="shared" si="188"/>
        <v>theater</v>
      </c>
      <c r="R1993" t="str">
        <f t="shared" si="189"/>
        <v>plays</v>
      </c>
      <c r="S1993" s="13">
        <f t="shared" si="190"/>
        <v>42503.539976851855</v>
      </c>
      <c r="T1993" s="13">
        <f t="shared" si="191"/>
        <v>42548.791666666672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 s="9">
        <v>200</v>
      </c>
      <c r="E1994" s="9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8270</v>
      </c>
      <c r="O1994" s="7">
        <f t="shared" si="186"/>
        <v>100.49999999999999</v>
      </c>
      <c r="P1994" s="5">
        <f t="shared" si="187"/>
        <v>18.272727272727273</v>
      </c>
      <c r="Q1994" t="str">
        <f t="shared" si="188"/>
        <v>theater</v>
      </c>
      <c r="R1994" t="str">
        <f t="shared" si="189"/>
        <v>plays</v>
      </c>
      <c r="S1994" s="13">
        <f t="shared" si="190"/>
        <v>42101.828819444447</v>
      </c>
      <c r="T1994" s="13">
        <f t="shared" si="191"/>
        <v>42123.958333333328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 s="9">
        <v>4000</v>
      </c>
      <c r="E1995" s="9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8270</v>
      </c>
      <c r="O1995" s="7">
        <f t="shared" si="186"/>
        <v>127.49999999999999</v>
      </c>
      <c r="P1995" s="5">
        <f t="shared" si="187"/>
        <v>82.258064516129039</v>
      </c>
      <c r="Q1995" t="str">
        <f t="shared" si="188"/>
        <v>theater</v>
      </c>
      <c r="R1995" t="str">
        <f t="shared" si="189"/>
        <v>plays</v>
      </c>
      <c r="S1995" s="13">
        <f t="shared" si="190"/>
        <v>42125.647534722222</v>
      </c>
      <c r="T1995" s="13">
        <f t="shared" si="191"/>
        <v>42150.647534722222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 s="9">
        <v>5000</v>
      </c>
      <c r="E1996" s="9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8270</v>
      </c>
      <c r="O1996" s="7">
        <f t="shared" si="186"/>
        <v>100.05999999999999</v>
      </c>
      <c r="P1996" s="5">
        <f t="shared" si="187"/>
        <v>68.534246575342465</v>
      </c>
      <c r="Q1996" t="str">
        <f t="shared" si="188"/>
        <v>theater</v>
      </c>
      <c r="R1996" t="str">
        <f t="shared" si="189"/>
        <v>plays</v>
      </c>
      <c r="S1996" s="13">
        <f t="shared" si="190"/>
        <v>41902.333726851852</v>
      </c>
      <c r="T1996" s="13">
        <f t="shared" si="191"/>
        <v>41932.333726851852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 s="9">
        <v>700</v>
      </c>
      <c r="E1997" s="9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8270</v>
      </c>
      <c r="O1997" s="7">
        <f t="shared" si="186"/>
        <v>175</v>
      </c>
      <c r="P1997" s="5">
        <f t="shared" si="187"/>
        <v>68.055555555555557</v>
      </c>
      <c r="Q1997" t="str">
        <f t="shared" si="188"/>
        <v>theater</v>
      </c>
      <c r="R1997" t="str">
        <f t="shared" si="189"/>
        <v>plays</v>
      </c>
      <c r="S1997" s="13">
        <f t="shared" si="190"/>
        <v>42003.948425925926</v>
      </c>
      <c r="T1997" s="13">
        <f t="shared" si="191"/>
        <v>42028.207638888889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 s="9">
        <v>2000</v>
      </c>
      <c r="E1998" s="9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8270</v>
      </c>
      <c r="O1998" s="7">
        <f t="shared" si="186"/>
        <v>127.25</v>
      </c>
      <c r="P1998" s="5">
        <f t="shared" si="187"/>
        <v>72.714285714285708</v>
      </c>
      <c r="Q1998" t="str">
        <f t="shared" si="188"/>
        <v>theater</v>
      </c>
      <c r="R1998" t="str">
        <f t="shared" si="189"/>
        <v>plays</v>
      </c>
      <c r="S1998" s="13">
        <f t="shared" si="190"/>
        <v>41988.829942129625</v>
      </c>
      <c r="T1998" s="13">
        <f t="shared" si="191"/>
        <v>42046.207638888889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 s="9">
        <v>3000</v>
      </c>
      <c r="E1999" s="9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8270</v>
      </c>
      <c r="O1999" s="7">
        <f t="shared" si="186"/>
        <v>110.63333333333334</v>
      </c>
      <c r="P1999" s="5">
        <f t="shared" si="187"/>
        <v>77.186046511627907</v>
      </c>
      <c r="Q1999" t="str">
        <f t="shared" si="188"/>
        <v>theater</v>
      </c>
      <c r="R1999" t="str">
        <f t="shared" si="189"/>
        <v>plays</v>
      </c>
      <c r="S1999" s="13">
        <f t="shared" si="190"/>
        <v>41974.898599537039</v>
      </c>
      <c r="T1999" s="13">
        <f t="shared" si="191"/>
        <v>42009.851388888885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 s="9">
        <v>1600</v>
      </c>
      <c r="E2000" s="9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8270</v>
      </c>
      <c r="O2000" s="7">
        <f t="shared" si="186"/>
        <v>125.93749999999999</v>
      </c>
      <c r="P2000" s="5">
        <f t="shared" si="187"/>
        <v>55.972222222222221</v>
      </c>
      <c r="Q2000" t="str">
        <f t="shared" si="188"/>
        <v>theater</v>
      </c>
      <c r="R2000" t="str">
        <f t="shared" si="189"/>
        <v>plays</v>
      </c>
      <c r="S2000" s="13">
        <f t="shared" si="190"/>
        <v>42592.066921296297</v>
      </c>
      <c r="T2000" s="13">
        <f t="shared" si="191"/>
        <v>42617.066921296297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 s="9">
        <v>2600</v>
      </c>
      <c r="E2001" s="9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8270</v>
      </c>
      <c r="O2001" s="7">
        <f t="shared" si="186"/>
        <v>118.5</v>
      </c>
      <c r="P2001" s="5">
        <f t="shared" si="187"/>
        <v>49.693548387096776</v>
      </c>
      <c r="Q2001" t="str">
        <f t="shared" si="188"/>
        <v>theater</v>
      </c>
      <c r="R2001" t="str">
        <f t="shared" si="189"/>
        <v>plays</v>
      </c>
      <c r="S2001" s="13">
        <f t="shared" si="190"/>
        <v>42050.008368055554</v>
      </c>
      <c r="T2001" s="13">
        <f t="shared" si="191"/>
        <v>42076.290972222225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 s="9">
        <v>1100</v>
      </c>
      <c r="E2002" s="9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8270</v>
      </c>
      <c r="O2002" s="7">
        <f t="shared" si="186"/>
        <v>107.72727272727273</v>
      </c>
      <c r="P2002" s="5">
        <f t="shared" si="187"/>
        <v>79</v>
      </c>
      <c r="Q2002" t="str">
        <f t="shared" si="188"/>
        <v>theater</v>
      </c>
      <c r="R2002" t="str">
        <f t="shared" si="189"/>
        <v>plays</v>
      </c>
      <c r="S2002" s="13">
        <f t="shared" si="190"/>
        <v>41856.715069444443</v>
      </c>
      <c r="T2002" s="13">
        <f t="shared" si="191"/>
        <v>41877.715069444443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 s="9">
        <v>2500</v>
      </c>
      <c r="E2003" s="9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8270</v>
      </c>
      <c r="O2003" s="7">
        <f t="shared" si="186"/>
        <v>102.60000000000001</v>
      </c>
      <c r="P2003" s="5">
        <f t="shared" si="187"/>
        <v>77.727272727272734</v>
      </c>
      <c r="Q2003" t="str">
        <f t="shared" si="188"/>
        <v>theater</v>
      </c>
      <c r="R2003" t="str">
        <f t="shared" si="189"/>
        <v>plays</v>
      </c>
      <c r="S2003" s="13">
        <f t="shared" si="190"/>
        <v>42417.585532407407</v>
      </c>
      <c r="T2003" s="13">
        <f t="shared" si="191"/>
        <v>42432.249305555553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 s="9">
        <v>1000</v>
      </c>
      <c r="E2004" s="9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8270</v>
      </c>
      <c r="O2004" s="7">
        <f t="shared" si="186"/>
        <v>110.1</v>
      </c>
      <c r="P2004" s="5">
        <f t="shared" si="187"/>
        <v>40.777777777777779</v>
      </c>
      <c r="Q2004" t="str">
        <f t="shared" si="188"/>
        <v>theater</v>
      </c>
      <c r="R2004" t="str">
        <f t="shared" si="189"/>
        <v>plays</v>
      </c>
      <c r="S2004" s="13">
        <f t="shared" si="190"/>
        <v>41866.79886574074</v>
      </c>
      <c r="T2004" s="13">
        <f t="shared" si="191"/>
        <v>41885.207638888889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 s="9">
        <v>500</v>
      </c>
      <c r="E2005" s="9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8270</v>
      </c>
      <c r="O2005" s="7">
        <f t="shared" si="186"/>
        <v>202</v>
      </c>
      <c r="P2005" s="5">
        <f t="shared" si="187"/>
        <v>59.411764705882355</v>
      </c>
      <c r="Q2005" t="str">
        <f t="shared" si="188"/>
        <v>theater</v>
      </c>
      <c r="R2005" t="str">
        <f t="shared" si="189"/>
        <v>plays</v>
      </c>
      <c r="S2005" s="13">
        <f t="shared" si="190"/>
        <v>42220.79487268519</v>
      </c>
      <c r="T2005" s="13">
        <f t="shared" si="191"/>
        <v>42246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 s="9">
        <v>10</v>
      </c>
      <c r="E2006" s="9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8270</v>
      </c>
      <c r="O2006" s="7">
        <f t="shared" si="186"/>
        <v>130</v>
      </c>
      <c r="P2006" s="5">
        <f t="shared" si="187"/>
        <v>3.25</v>
      </c>
      <c r="Q2006" t="str">
        <f t="shared" si="188"/>
        <v>theater</v>
      </c>
      <c r="R2006" t="str">
        <f t="shared" si="189"/>
        <v>plays</v>
      </c>
      <c r="S2006" s="13">
        <f t="shared" si="190"/>
        <v>42628.849120370374</v>
      </c>
      <c r="T2006" s="13">
        <f t="shared" si="191"/>
        <v>42656.849120370374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 s="9">
        <v>2000</v>
      </c>
      <c r="E2007" s="9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8270</v>
      </c>
      <c r="O2007" s="7">
        <f t="shared" si="186"/>
        <v>104.35000000000001</v>
      </c>
      <c r="P2007" s="5">
        <f t="shared" si="187"/>
        <v>39.377358490566039</v>
      </c>
      <c r="Q2007" t="str">
        <f t="shared" si="188"/>
        <v>theater</v>
      </c>
      <c r="R2007" t="str">
        <f t="shared" si="189"/>
        <v>plays</v>
      </c>
      <c r="S2007" s="13">
        <f t="shared" si="190"/>
        <v>41990.99863425926</v>
      </c>
      <c r="T2007" s="13">
        <f t="shared" si="191"/>
        <v>42020.99863425926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 s="9">
        <v>4000</v>
      </c>
      <c r="E2008" s="9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8270</v>
      </c>
      <c r="O2008" s="7">
        <f t="shared" si="186"/>
        <v>100.05</v>
      </c>
      <c r="P2008" s="5">
        <f t="shared" si="187"/>
        <v>81.673469387755105</v>
      </c>
      <c r="Q2008" t="str">
        <f t="shared" si="188"/>
        <v>theater</v>
      </c>
      <c r="R2008" t="str">
        <f t="shared" si="189"/>
        <v>plays</v>
      </c>
      <c r="S2008" s="13">
        <f t="shared" si="190"/>
        <v>42447.894432870366</v>
      </c>
      <c r="T2008" s="13">
        <f t="shared" si="191"/>
        <v>42507.894432870366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 s="9">
        <v>1500</v>
      </c>
      <c r="E2009" s="9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8270</v>
      </c>
      <c r="O2009" s="7">
        <f t="shared" si="186"/>
        <v>170.66666666666669</v>
      </c>
      <c r="P2009" s="5">
        <f t="shared" si="187"/>
        <v>44.912280701754383</v>
      </c>
      <c r="Q2009" t="str">
        <f t="shared" si="188"/>
        <v>theater</v>
      </c>
      <c r="R2009" t="str">
        <f t="shared" si="189"/>
        <v>plays</v>
      </c>
      <c r="S2009" s="13">
        <f t="shared" si="190"/>
        <v>42283.864351851851</v>
      </c>
      <c r="T2009" s="13">
        <f t="shared" si="191"/>
        <v>42313.906018518523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 s="9">
        <v>3000</v>
      </c>
      <c r="E2010" s="9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8270</v>
      </c>
      <c r="O2010" s="7">
        <f t="shared" si="186"/>
        <v>112.83333333333334</v>
      </c>
      <c r="P2010" s="5">
        <f t="shared" si="187"/>
        <v>49.05797101449275</v>
      </c>
      <c r="Q2010" t="str">
        <f t="shared" si="188"/>
        <v>theater</v>
      </c>
      <c r="R2010" t="str">
        <f t="shared" si="189"/>
        <v>plays</v>
      </c>
      <c r="S2010" s="13">
        <f t="shared" si="190"/>
        <v>42483.015694444446</v>
      </c>
      <c r="T2010" s="13">
        <f t="shared" si="191"/>
        <v>42489.290972222225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 s="9">
        <v>250</v>
      </c>
      <c r="E2011" s="9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8270</v>
      </c>
      <c r="O2011" s="7">
        <f t="shared" si="186"/>
        <v>184</v>
      </c>
      <c r="P2011" s="5">
        <f t="shared" si="187"/>
        <v>30.666666666666668</v>
      </c>
      <c r="Q2011" t="str">
        <f t="shared" si="188"/>
        <v>theater</v>
      </c>
      <c r="R2011" t="str">
        <f t="shared" si="189"/>
        <v>plays</v>
      </c>
      <c r="S2011" s="13">
        <f t="shared" si="190"/>
        <v>42383.793124999997</v>
      </c>
      <c r="T2011" s="13">
        <f t="shared" si="191"/>
        <v>42413.793124999997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 s="9">
        <v>3000</v>
      </c>
      <c r="E2012" s="9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8270</v>
      </c>
      <c r="O2012" s="7">
        <f t="shared" si="186"/>
        <v>130.26666666666665</v>
      </c>
      <c r="P2012" s="5">
        <f t="shared" si="187"/>
        <v>61.0625</v>
      </c>
      <c r="Q2012" t="str">
        <f t="shared" si="188"/>
        <v>theater</v>
      </c>
      <c r="R2012" t="str">
        <f t="shared" si="189"/>
        <v>plays</v>
      </c>
      <c r="S2012" s="13">
        <f t="shared" si="190"/>
        <v>42566.604826388888</v>
      </c>
      <c r="T2012" s="13">
        <f t="shared" si="191"/>
        <v>42596.604826388888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 s="9">
        <v>550</v>
      </c>
      <c r="E2013" s="9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8270</v>
      </c>
      <c r="O2013" s="7">
        <f t="shared" si="186"/>
        <v>105.45454545454544</v>
      </c>
      <c r="P2013" s="5">
        <f t="shared" si="187"/>
        <v>29</v>
      </c>
      <c r="Q2013" t="str">
        <f t="shared" si="188"/>
        <v>theater</v>
      </c>
      <c r="R2013" t="str">
        <f t="shared" si="189"/>
        <v>plays</v>
      </c>
      <c r="S2013" s="13">
        <f t="shared" si="190"/>
        <v>42338.963912037041</v>
      </c>
      <c r="T2013" s="13">
        <f t="shared" si="191"/>
        <v>42353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 s="9">
        <v>800</v>
      </c>
      <c r="E2014" s="9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8270</v>
      </c>
      <c r="O2014" s="7">
        <f t="shared" si="186"/>
        <v>100</v>
      </c>
      <c r="P2014" s="5">
        <f t="shared" si="187"/>
        <v>29.62962962962963</v>
      </c>
      <c r="Q2014" t="str">
        <f t="shared" si="188"/>
        <v>theater</v>
      </c>
      <c r="R2014" t="str">
        <f t="shared" si="189"/>
        <v>plays</v>
      </c>
      <c r="S2014" s="13">
        <f t="shared" si="190"/>
        <v>42506.709375000006</v>
      </c>
      <c r="T2014" s="13">
        <f t="shared" si="191"/>
        <v>42538.583333333328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 s="9">
        <v>1960</v>
      </c>
      <c r="E2015" s="9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8270</v>
      </c>
      <c r="O2015" s="7">
        <f t="shared" si="186"/>
        <v>153.31632653061226</v>
      </c>
      <c r="P2015" s="5">
        <f t="shared" si="187"/>
        <v>143.0952380952381</v>
      </c>
      <c r="Q2015" t="str">
        <f t="shared" si="188"/>
        <v>theater</v>
      </c>
      <c r="R2015" t="str">
        <f t="shared" si="189"/>
        <v>plays</v>
      </c>
      <c r="S2015" s="13">
        <f t="shared" si="190"/>
        <v>42429.991724537031</v>
      </c>
      <c r="T2015" s="13">
        <f t="shared" si="191"/>
        <v>42459.950057870374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 s="9">
        <v>1000</v>
      </c>
      <c r="E2016" s="9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8270</v>
      </c>
      <c r="O2016" s="7">
        <f t="shared" si="186"/>
        <v>162.30000000000001</v>
      </c>
      <c r="P2016" s="5">
        <f t="shared" si="187"/>
        <v>52.354838709677416</v>
      </c>
      <c r="Q2016" t="str">
        <f t="shared" si="188"/>
        <v>theater</v>
      </c>
      <c r="R2016" t="str">
        <f t="shared" si="189"/>
        <v>plays</v>
      </c>
      <c r="S2016" s="13">
        <f t="shared" si="190"/>
        <v>42203.432129629626</v>
      </c>
      <c r="T2016" s="13">
        <f t="shared" si="191"/>
        <v>42233.432129629626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 s="9">
        <v>2500</v>
      </c>
      <c r="E2017" s="9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8270</v>
      </c>
      <c r="O2017" s="7">
        <f t="shared" si="186"/>
        <v>136</v>
      </c>
      <c r="P2017" s="5">
        <f t="shared" si="187"/>
        <v>66.666666666666671</v>
      </c>
      <c r="Q2017" t="str">
        <f t="shared" si="188"/>
        <v>theater</v>
      </c>
      <c r="R2017" t="str">
        <f t="shared" si="189"/>
        <v>plays</v>
      </c>
      <c r="S2017" s="13">
        <f t="shared" si="190"/>
        <v>42072.370381944449</v>
      </c>
      <c r="T2017" s="13">
        <f t="shared" si="191"/>
        <v>42102.370381944449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 s="9">
        <v>5000</v>
      </c>
      <c r="E2018" s="9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8270</v>
      </c>
      <c r="O2018" s="7">
        <f t="shared" si="186"/>
        <v>144.4</v>
      </c>
      <c r="P2018" s="5">
        <f t="shared" si="187"/>
        <v>126.66666666666667</v>
      </c>
      <c r="Q2018" t="str">
        <f t="shared" si="188"/>
        <v>theater</v>
      </c>
      <c r="R2018" t="str">
        <f t="shared" si="189"/>
        <v>plays</v>
      </c>
      <c r="S2018" s="13">
        <f t="shared" si="190"/>
        <v>41789.726979166669</v>
      </c>
      <c r="T2018" s="13">
        <f t="shared" si="191"/>
        <v>41799.726979166669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 s="9">
        <v>1250</v>
      </c>
      <c r="E2019" s="9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8270</v>
      </c>
      <c r="O2019" s="7">
        <f t="shared" si="186"/>
        <v>100</v>
      </c>
      <c r="P2019" s="5">
        <f t="shared" si="187"/>
        <v>62.5</v>
      </c>
      <c r="Q2019" t="str">
        <f t="shared" si="188"/>
        <v>theater</v>
      </c>
      <c r="R2019" t="str">
        <f t="shared" si="189"/>
        <v>plays</v>
      </c>
      <c r="S2019" s="13">
        <f t="shared" si="190"/>
        <v>41788.58997685185</v>
      </c>
      <c r="T2019" s="13">
        <f t="shared" si="191"/>
        <v>41818.58997685185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 s="9">
        <v>2500</v>
      </c>
      <c r="E2020" s="9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8270</v>
      </c>
      <c r="O2020" s="7">
        <f t="shared" si="186"/>
        <v>100.8</v>
      </c>
      <c r="P2020" s="5">
        <f t="shared" si="187"/>
        <v>35.492957746478872</v>
      </c>
      <c r="Q2020" t="str">
        <f t="shared" si="188"/>
        <v>theater</v>
      </c>
      <c r="R2020" t="str">
        <f t="shared" si="189"/>
        <v>plays</v>
      </c>
      <c r="S2020" s="13">
        <f t="shared" si="190"/>
        <v>42144.041851851856</v>
      </c>
      <c r="T2020" s="13">
        <f t="shared" si="191"/>
        <v>42174.041851851856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 s="9">
        <v>2500</v>
      </c>
      <c r="E2021" s="9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8270</v>
      </c>
      <c r="O2021" s="7">
        <f t="shared" si="186"/>
        <v>106.80000000000001</v>
      </c>
      <c r="P2021" s="5">
        <f t="shared" si="187"/>
        <v>37.083333333333336</v>
      </c>
      <c r="Q2021" t="str">
        <f t="shared" si="188"/>
        <v>theater</v>
      </c>
      <c r="R2021" t="str">
        <f t="shared" si="189"/>
        <v>plays</v>
      </c>
      <c r="S2021" s="13">
        <f t="shared" si="190"/>
        <v>42318.593703703707</v>
      </c>
      <c r="T2021" s="13">
        <f t="shared" si="191"/>
        <v>42348.593703703707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 s="9">
        <v>2500</v>
      </c>
      <c r="E2022" s="9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8270</v>
      </c>
      <c r="O2022" s="7">
        <f t="shared" si="186"/>
        <v>124.8</v>
      </c>
      <c r="P2022" s="5">
        <f t="shared" si="187"/>
        <v>69.333333333333329</v>
      </c>
      <c r="Q2022" t="str">
        <f t="shared" si="188"/>
        <v>theater</v>
      </c>
      <c r="R2022" t="str">
        <f t="shared" si="189"/>
        <v>plays</v>
      </c>
      <c r="S2022" s="13">
        <f t="shared" si="190"/>
        <v>42052.949814814812</v>
      </c>
      <c r="T2022" s="13">
        <f t="shared" si="191"/>
        <v>42082.908148148148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 s="9">
        <v>740</v>
      </c>
      <c r="E2023" s="9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8270</v>
      </c>
      <c r="O2023" s="7">
        <f t="shared" si="186"/>
        <v>118.91891891891892</v>
      </c>
      <c r="P2023" s="5">
        <f t="shared" si="187"/>
        <v>17.254901960784313</v>
      </c>
      <c r="Q2023" t="str">
        <f t="shared" si="188"/>
        <v>theater</v>
      </c>
      <c r="R2023" t="str">
        <f t="shared" si="189"/>
        <v>plays</v>
      </c>
      <c r="S2023" s="13">
        <f t="shared" si="190"/>
        <v>42779.610289351855</v>
      </c>
      <c r="T2023" s="13">
        <f t="shared" si="191"/>
        <v>42794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 s="9">
        <v>2000</v>
      </c>
      <c r="E2024" s="9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8270</v>
      </c>
      <c r="O2024" s="7">
        <f t="shared" si="186"/>
        <v>101</v>
      </c>
      <c r="P2024" s="5">
        <f t="shared" si="187"/>
        <v>36.071428571428569</v>
      </c>
      <c r="Q2024" t="str">
        <f t="shared" si="188"/>
        <v>theater</v>
      </c>
      <c r="R2024" t="str">
        <f t="shared" si="189"/>
        <v>plays</v>
      </c>
      <c r="S2024" s="13">
        <f t="shared" si="190"/>
        <v>42128.627893518518</v>
      </c>
      <c r="T2024" s="13">
        <f t="shared" si="191"/>
        <v>42158.627893518518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 s="9">
        <v>1000</v>
      </c>
      <c r="E2025" s="9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8270</v>
      </c>
      <c r="O2025" s="7">
        <f t="shared" si="186"/>
        <v>112.99999999999999</v>
      </c>
      <c r="P2025" s="5">
        <f t="shared" si="187"/>
        <v>66.470588235294116</v>
      </c>
      <c r="Q2025" t="str">
        <f t="shared" si="188"/>
        <v>theater</v>
      </c>
      <c r="R2025" t="str">
        <f t="shared" si="189"/>
        <v>plays</v>
      </c>
      <c r="S2025" s="13">
        <f t="shared" si="190"/>
        <v>42661.132245370376</v>
      </c>
      <c r="T2025" s="13">
        <f t="shared" si="191"/>
        <v>42693.916666666672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 s="9">
        <v>10500</v>
      </c>
      <c r="E2026" s="9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8270</v>
      </c>
      <c r="O2026" s="7">
        <f t="shared" si="186"/>
        <v>105.19047619047619</v>
      </c>
      <c r="P2026" s="5">
        <f t="shared" si="187"/>
        <v>56.065989847715734</v>
      </c>
      <c r="Q2026" t="str">
        <f t="shared" si="188"/>
        <v>theater</v>
      </c>
      <c r="R2026" t="str">
        <f t="shared" si="189"/>
        <v>plays</v>
      </c>
      <c r="S2026" s="13">
        <f t="shared" si="190"/>
        <v>42037.938206018516</v>
      </c>
      <c r="T2026" s="13">
        <f t="shared" si="191"/>
        <v>42068.166666666672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 s="9">
        <v>3000</v>
      </c>
      <c r="E2027" s="9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8270</v>
      </c>
      <c r="O2027" s="7">
        <f t="shared" si="186"/>
        <v>109.73333333333332</v>
      </c>
      <c r="P2027" s="5">
        <f t="shared" si="187"/>
        <v>47.028571428571432</v>
      </c>
      <c r="Q2027" t="str">
        <f t="shared" si="188"/>
        <v>theater</v>
      </c>
      <c r="R2027" t="str">
        <f t="shared" si="189"/>
        <v>plays</v>
      </c>
      <c r="S2027" s="13">
        <f t="shared" si="190"/>
        <v>42619.935694444444</v>
      </c>
      <c r="T2027" s="13">
        <f t="shared" si="191"/>
        <v>42643.875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 s="9">
        <v>1000</v>
      </c>
      <c r="E2028" s="9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8270</v>
      </c>
      <c r="O2028" s="7">
        <f t="shared" si="186"/>
        <v>100.099</v>
      </c>
      <c r="P2028" s="5">
        <f t="shared" si="187"/>
        <v>47.666190476190479</v>
      </c>
      <c r="Q2028" t="str">
        <f t="shared" si="188"/>
        <v>theater</v>
      </c>
      <c r="R2028" t="str">
        <f t="shared" si="189"/>
        <v>plays</v>
      </c>
      <c r="S2028" s="13">
        <f t="shared" si="190"/>
        <v>41877.221886574072</v>
      </c>
      <c r="T2028" s="13">
        <f t="shared" si="191"/>
        <v>41910.140972222223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 s="9">
        <v>2500</v>
      </c>
      <c r="E2029" s="9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8270</v>
      </c>
      <c r="O2029" s="7">
        <f t="shared" si="186"/>
        <v>120</v>
      </c>
      <c r="P2029" s="5">
        <f t="shared" si="187"/>
        <v>88.235294117647058</v>
      </c>
      <c r="Q2029" t="str">
        <f t="shared" si="188"/>
        <v>theater</v>
      </c>
      <c r="R2029" t="str">
        <f t="shared" si="189"/>
        <v>plays</v>
      </c>
      <c r="S2029" s="13">
        <f t="shared" si="190"/>
        <v>41828.736921296295</v>
      </c>
      <c r="T2029" s="13">
        <f t="shared" si="191"/>
        <v>41846.291666666664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 s="9">
        <v>3000</v>
      </c>
      <c r="E2030" s="9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8270</v>
      </c>
      <c r="O2030" s="7">
        <f t="shared" si="186"/>
        <v>104.93333333333332</v>
      </c>
      <c r="P2030" s="5">
        <f t="shared" si="187"/>
        <v>80.717948717948715</v>
      </c>
      <c r="Q2030" t="str">
        <f t="shared" si="188"/>
        <v>theater</v>
      </c>
      <c r="R2030" t="str">
        <f t="shared" si="189"/>
        <v>plays</v>
      </c>
      <c r="S2030" s="13">
        <f t="shared" si="190"/>
        <v>42545.774189814809</v>
      </c>
      <c r="T2030" s="13">
        <f t="shared" si="191"/>
        <v>42605.774189814809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 s="9">
        <v>3000</v>
      </c>
      <c r="E2031" s="9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8270</v>
      </c>
      <c r="O2031" s="7">
        <f t="shared" si="186"/>
        <v>102.66666666666666</v>
      </c>
      <c r="P2031" s="5">
        <f t="shared" si="187"/>
        <v>39.487179487179489</v>
      </c>
      <c r="Q2031" t="str">
        <f t="shared" si="188"/>
        <v>theater</v>
      </c>
      <c r="R2031" t="str">
        <f t="shared" si="189"/>
        <v>plays</v>
      </c>
      <c r="S2031" s="13">
        <f t="shared" si="190"/>
        <v>42157.652511574073</v>
      </c>
      <c r="T2031" s="13">
        <f t="shared" si="191"/>
        <v>42187.652511574073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 s="9">
        <v>4000</v>
      </c>
      <c r="E2032" s="9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8270</v>
      </c>
      <c r="O2032" s="7">
        <f t="shared" si="186"/>
        <v>101.82500000000002</v>
      </c>
      <c r="P2032" s="5">
        <f t="shared" si="187"/>
        <v>84.854166666666671</v>
      </c>
      <c r="Q2032" t="str">
        <f t="shared" si="188"/>
        <v>theater</v>
      </c>
      <c r="R2032" t="str">
        <f t="shared" si="189"/>
        <v>plays</v>
      </c>
      <c r="S2032" s="13">
        <f t="shared" si="190"/>
        <v>41846.667326388888</v>
      </c>
      <c r="T2032" s="13">
        <f t="shared" si="191"/>
        <v>41867.667326388888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 s="9">
        <v>2000</v>
      </c>
      <c r="E2033" s="9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8270</v>
      </c>
      <c r="O2033" s="7">
        <f t="shared" si="186"/>
        <v>100</v>
      </c>
      <c r="P2033" s="5">
        <f t="shared" si="187"/>
        <v>68.965517241379317</v>
      </c>
      <c r="Q2033" t="str">
        <f t="shared" si="188"/>
        <v>theater</v>
      </c>
      <c r="R2033" t="str">
        <f t="shared" si="189"/>
        <v>plays</v>
      </c>
      <c r="S2033" s="13">
        <f t="shared" si="190"/>
        <v>42460.741747685184</v>
      </c>
      <c r="T2033" s="13">
        <f t="shared" si="191"/>
        <v>42511.165972222225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 s="9">
        <v>40000</v>
      </c>
      <c r="E2034" s="9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8270</v>
      </c>
      <c r="O2034" s="7">
        <f t="shared" si="186"/>
        <v>100.38249999999999</v>
      </c>
      <c r="P2034" s="5">
        <f t="shared" si="187"/>
        <v>550.04109589041093</v>
      </c>
      <c r="Q2034" t="str">
        <f t="shared" si="188"/>
        <v>theater</v>
      </c>
      <c r="R2034" t="str">
        <f t="shared" si="189"/>
        <v>plays</v>
      </c>
      <c r="S2034" s="13">
        <f t="shared" si="190"/>
        <v>41887.292187500003</v>
      </c>
      <c r="T2034" s="13">
        <f t="shared" si="191"/>
        <v>41917.292187500003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 s="9">
        <v>750</v>
      </c>
      <c r="E2035" s="9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8270</v>
      </c>
      <c r="O2035" s="7">
        <f t="shared" si="186"/>
        <v>104</v>
      </c>
      <c r="P2035" s="5">
        <f t="shared" si="187"/>
        <v>97.5</v>
      </c>
      <c r="Q2035" t="str">
        <f t="shared" si="188"/>
        <v>theater</v>
      </c>
      <c r="R2035" t="str">
        <f t="shared" si="189"/>
        <v>plays</v>
      </c>
      <c r="S2035" s="13">
        <f t="shared" si="190"/>
        <v>41780.712893518517</v>
      </c>
      <c r="T2035" s="13">
        <f t="shared" si="191"/>
        <v>41806.712893518517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 s="9">
        <v>500</v>
      </c>
      <c r="E2036" s="9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8270</v>
      </c>
      <c r="O2036" s="7">
        <f t="shared" si="186"/>
        <v>100</v>
      </c>
      <c r="P2036" s="5">
        <f t="shared" si="187"/>
        <v>29.411764705882351</v>
      </c>
      <c r="Q2036" t="str">
        <f t="shared" si="188"/>
        <v>theater</v>
      </c>
      <c r="R2036" t="str">
        <f t="shared" si="189"/>
        <v>plays</v>
      </c>
      <c r="S2036" s="13">
        <f t="shared" si="190"/>
        <v>42381.478981481487</v>
      </c>
      <c r="T2036" s="13">
        <f t="shared" si="191"/>
        <v>42402.478981481487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 s="9">
        <v>500</v>
      </c>
      <c r="E2037" s="9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8270</v>
      </c>
      <c r="O2037" s="7">
        <f t="shared" si="186"/>
        <v>104</v>
      </c>
      <c r="P2037" s="5">
        <f t="shared" si="187"/>
        <v>57.777777777777779</v>
      </c>
      <c r="Q2037" t="str">
        <f t="shared" si="188"/>
        <v>theater</v>
      </c>
      <c r="R2037" t="str">
        <f t="shared" si="189"/>
        <v>plays</v>
      </c>
      <c r="S2037" s="13">
        <f t="shared" si="190"/>
        <v>41828.646319444444</v>
      </c>
      <c r="T2037" s="13">
        <f t="shared" si="191"/>
        <v>41861.665972222225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 s="9">
        <v>300</v>
      </c>
      <c r="E2038" s="9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8270</v>
      </c>
      <c r="O2038" s="7">
        <f t="shared" si="186"/>
        <v>250.66666666666669</v>
      </c>
      <c r="P2038" s="5">
        <f t="shared" si="187"/>
        <v>44.235294117647058</v>
      </c>
      <c r="Q2038" t="str">
        <f t="shared" si="188"/>
        <v>theater</v>
      </c>
      <c r="R2038" t="str">
        <f t="shared" si="189"/>
        <v>plays</v>
      </c>
      <c r="S2038" s="13">
        <f t="shared" si="190"/>
        <v>42596.644699074073</v>
      </c>
      <c r="T2038" s="13">
        <f t="shared" si="191"/>
        <v>42607.165972222225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 s="9">
        <v>2000</v>
      </c>
      <c r="E2039" s="9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8270</v>
      </c>
      <c r="O2039" s="7">
        <f t="shared" si="186"/>
        <v>100.49999999999999</v>
      </c>
      <c r="P2039" s="5">
        <f t="shared" si="187"/>
        <v>60.909090909090907</v>
      </c>
      <c r="Q2039" t="str">
        <f t="shared" si="188"/>
        <v>theater</v>
      </c>
      <c r="R2039" t="str">
        <f t="shared" si="189"/>
        <v>plays</v>
      </c>
      <c r="S2039" s="13">
        <f t="shared" si="190"/>
        <v>42191.363506944443</v>
      </c>
      <c r="T2039" s="13">
        <f t="shared" si="191"/>
        <v>42221.363506944443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 s="9">
        <v>1500</v>
      </c>
      <c r="E2040" s="9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8270</v>
      </c>
      <c r="O2040" s="7">
        <f t="shared" si="186"/>
        <v>174.4</v>
      </c>
      <c r="P2040" s="5">
        <f t="shared" si="187"/>
        <v>68.84210526315789</v>
      </c>
      <c r="Q2040" t="str">
        <f t="shared" si="188"/>
        <v>theater</v>
      </c>
      <c r="R2040" t="str">
        <f t="shared" si="189"/>
        <v>plays</v>
      </c>
      <c r="S2040" s="13">
        <f t="shared" si="190"/>
        <v>42440.416504629626</v>
      </c>
      <c r="T2040" s="13">
        <f t="shared" si="191"/>
        <v>42463.708333333328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 s="9">
        <v>5000</v>
      </c>
      <c r="E2041" s="9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8270</v>
      </c>
      <c r="O2041" s="7">
        <f t="shared" si="186"/>
        <v>116.26</v>
      </c>
      <c r="P2041" s="5">
        <f t="shared" si="187"/>
        <v>73.582278481012665</v>
      </c>
      <c r="Q2041" t="str">
        <f t="shared" si="188"/>
        <v>theater</v>
      </c>
      <c r="R2041" t="str">
        <f t="shared" si="189"/>
        <v>plays</v>
      </c>
      <c r="S2041" s="13">
        <f t="shared" si="190"/>
        <v>42173.803217592591</v>
      </c>
      <c r="T2041" s="13">
        <f t="shared" si="191"/>
        <v>42203.290972222225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 s="9">
        <v>5000</v>
      </c>
      <c r="E2042" s="9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8270</v>
      </c>
      <c r="O2042" s="7">
        <f t="shared" si="186"/>
        <v>105.82000000000001</v>
      </c>
      <c r="P2042" s="5">
        <f t="shared" si="187"/>
        <v>115.02173913043478</v>
      </c>
      <c r="Q2042" t="str">
        <f t="shared" si="188"/>
        <v>theater</v>
      </c>
      <c r="R2042" t="str">
        <f t="shared" si="189"/>
        <v>plays</v>
      </c>
      <c r="S2042" s="13">
        <f t="shared" si="190"/>
        <v>42737.910138888896</v>
      </c>
      <c r="T2042" s="13">
        <f t="shared" si="191"/>
        <v>42767.957638888889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 s="9">
        <v>2000</v>
      </c>
      <c r="E2043" s="9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8270</v>
      </c>
      <c r="O2043" s="7">
        <f t="shared" si="186"/>
        <v>110.75</v>
      </c>
      <c r="P2043" s="5">
        <f t="shared" si="187"/>
        <v>110.75</v>
      </c>
      <c r="Q2043" t="str">
        <f t="shared" si="188"/>
        <v>theater</v>
      </c>
      <c r="R2043" t="str">
        <f t="shared" si="189"/>
        <v>plays</v>
      </c>
      <c r="S2043" s="13">
        <f t="shared" si="190"/>
        <v>42499.629849537043</v>
      </c>
      <c r="T2043" s="13">
        <f t="shared" si="191"/>
        <v>42522.904166666667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 s="9">
        <v>1500</v>
      </c>
      <c r="E2044" s="9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8270</v>
      </c>
      <c r="O2044" s="7">
        <f t="shared" si="186"/>
        <v>100.66666666666666</v>
      </c>
      <c r="P2044" s="5">
        <f t="shared" si="187"/>
        <v>75.5</v>
      </c>
      <c r="Q2044" t="str">
        <f t="shared" si="188"/>
        <v>theater</v>
      </c>
      <c r="R2044" t="str">
        <f t="shared" si="189"/>
        <v>plays</v>
      </c>
      <c r="S2044" s="13">
        <f t="shared" si="190"/>
        <v>41775.858564814815</v>
      </c>
      <c r="T2044" s="13">
        <f t="shared" si="191"/>
        <v>41822.165972222225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 s="9">
        <v>3000</v>
      </c>
      <c r="E2045" s="9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8270</v>
      </c>
      <c r="O2045" s="7">
        <f t="shared" si="186"/>
        <v>102.03333333333333</v>
      </c>
      <c r="P2045" s="5">
        <f t="shared" si="187"/>
        <v>235.46153846153845</v>
      </c>
      <c r="Q2045" t="str">
        <f t="shared" si="188"/>
        <v>theater</v>
      </c>
      <c r="R2045" t="str">
        <f t="shared" si="189"/>
        <v>plays</v>
      </c>
      <c r="S2045" s="13">
        <f t="shared" si="190"/>
        <v>42055.277199074073</v>
      </c>
      <c r="T2045" s="13">
        <f t="shared" si="191"/>
        <v>42082.610416666663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 s="9">
        <v>250</v>
      </c>
      <c r="E2046" s="9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8270</v>
      </c>
      <c r="O2046" s="7">
        <f t="shared" si="186"/>
        <v>100</v>
      </c>
      <c r="P2046" s="5">
        <f t="shared" si="187"/>
        <v>11.363636363636363</v>
      </c>
      <c r="Q2046" t="str">
        <f t="shared" si="188"/>
        <v>theater</v>
      </c>
      <c r="R2046" t="str">
        <f t="shared" si="189"/>
        <v>plays</v>
      </c>
      <c r="S2046" s="13">
        <f t="shared" si="190"/>
        <v>41971.881076388891</v>
      </c>
      <c r="T2046" s="13">
        <f t="shared" si="191"/>
        <v>41996.881076388891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 s="9">
        <v>3000</v>
      </c>
      <c r="E2047" s="9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8270</v>
      </c>
      <c r="O2047" s="7">
        <f t="shared" si="186"/>
        <v>111.00000000000001</v>
      </c>
      <c r="P2047" s="5">
        <f t="shared" si="187"/>
        <v>92.5</v>
      </c>
      <c r="Q2047" t="str">
        <f t="shared" si="188"/>
        <v>theater</v>
      </c>
      <c r="R2047" t="str">
        <f t="shared" si="189"/>
        <v>plays</v>
      </c>
      <c r="S2047" s="13">
        <f t="shared" si="190"/>
        <v>42447.896666666667</v>
      </c>
      <c r="T2047" s="13">
        <f t="shared" si="191"/>
        <v>42470.166666666672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 s="9">
        <v>8000</v>
      </c>
      <c r="E2048" s="9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8270</v>
      </c>
      <c r="O2048" s="7">
        <f t="shared" si="186"/>
        <v>101.42500000000001</v>
      </c>
      <c r="P2048" s="5">
        <f t="shared" si="187"/>
        <v>202.85</v>
      </c>
      <c r="Q2048" t="str">
        <f t="shared" si="188"/>
        <v>theater</v>
      </c>
      <c r="R2048" t="str">
        <f t="shared" si="189"/>
        <v>plays</v>
      </c>
      <c r="S2048" s="13">
        <f t="shared" si="190"/>
        <v>42064.220069444447</v>
      </c>
      <c r="T2048" s="13">
        <f t="shared" si="191"/>
        <v>42094.178402777776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 s="9">
        <v>225</v>
      </c>
      <c r="E2049" s="9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8270</v>
      </c>
      <c r="O2049" s="7">
        <f t="shared" si="186"/>
        <v>104</v>
      </c>
      <c r="P2049" s="5">
        <f t="shared" si="187"/>
        <v>26</v>
      </c>
      <c r="Q2049" t="str">
        <f t="shared" si="188"/>
        <v>theater</v>
      </c>
      <c r="R2049" t="str">
        <f t="shared" si="189"/>
        <v>plays</v>
      </c>
      <c r="S2049" s="13">
        <f t="shared" si="190"/>
        <v>42665.451736111107</v>
      </c>
      <c r="T2049" s="13">
        <f t="shared" si="191"/>
        <v>42725.493402777778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 s="9">
        <v>800</v>
      </c>
      <c r="E2050" s="9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8270</v>
      </c>
      <c r="O2050" s="7">
        <f t="shared" ref="O2050:O2113" si="192">(E2050/D2050)*100</f>
        <v>109.375</v>
      </c>
      <c r="P2050" s="5">
        <f t="shared" ref="P2050:P2113" si="193">IFERROR(E2050/L2050,0)</f>
        <v>46.05263157894737</v>
      </c>
      <c r="Q2050" t="str">
        <f t="shared" ref="Q2050:Q2113" si="194">LEFT(N2050,FIND("/",N2050)-1)</f>
        <v>theater</v>
      </c>
      <c r="R2050" t="str">
        <f t="shared" ref="R2050:R2113" si="195">RIGHT(N2050,LEN(N2050)-FIND("/",N2050))</f>
        <v>plays</v>
      </c>
      <c r="S2050" s="13">
        <f t="shared" ref="S2050:S2113" si="196">(((J2050/60)/60)/24)+DATE(1970,1,1)</f>
        <v>42523.248715277776</v>
      </c>
      <c r="T2050" s="13">
        <f t="shared" ref="T2050:T2113" si="197">(((I2050/60)/60)/24)+DATE(1970,1,1)</f>
        <v>42537.248715277776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 s="9">
        <v>620</v>
      </c>
      <c r="E2051" s="9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8270</v>
      </c>
      <c r="O2051" s="7">
        <f t="shared" si="192"/>
        <v>115.16129032258064</v>
      </c>
      <c r="P2051" s="5">
        <f t="shared" si="193"/>
        <v>51</v>
      </c>
      <c r="Q2051" t="str">
        <f t="shared" si="194"/>
        <v>theater</v>
      </c>
      <c r="R2051" t="str">
        <f t="shared" si="195"/>
        <v>plays</v>
      </c>
      <c r="S2051" s="13">
        <f t="shared" si="196"/>
        <v>42294.808124999996</v>
      </c>
      <c r="T2051" s="13">
        <f t="shared" si="197"/>
        <v>42305.829166666663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 s="9">
        <v>1200</v>
      </c>
      <c r="E2052" s="9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8270</v>
      </c>
      <c r="O2052" s="7">
        <f t="shared" si="192"/>
        <v>100</v>
      </c>
      <c r="P2052" s="5">
        <f t="shared" si="193"/>
        <v>31.578947368421051</v>
      </c>
      <c r="Q2052" t="str">
        <f t="shared" si="194"/>
        <v>theater</v>
      </c>
      <c r="R2052" t="str">
        <f t="shared" si="195"/>
        <v>plays</v>
      </c>
      <c r="S2052" s="13">
        <f t="shared" si="196"/>
        <v>41822.90488425926</v>
      </c>
      <c r="T2052" s="13">
        <f t="shared" si="197"/>
        <v>41844.291666666664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 s="9">
        <v>3000</v>
      </c>
      <c r="E2053" s="9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8270</v>
      </c>
      <c r="O2053" s="7">
        <f t="shared" si="192"/>
        <v>103.17033333333335</v>
      </c>
      <c r="P2053" s="5">
        <f t="shared" si="193"/>
        <v>53.363965517241382</v>
      </c>
      <c r="Q2053" t="str">
        <f t="shared" si="194"/>
        <v>theater</v>
      </c>
      <c r="R2053" t="str">
        <f t="shared" si="195"/>
        <v>plays</v>
      </c>
      <c r="S2053" s="13">
        <f t="shared" si="196"/>
        <v>42173.970127314817</v>
      </c>
      <c r="T2053" s="13">
        <f t="shared" si="197"/>
        <v>42203.970127314817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 s="9">
        <v>1000</v>
      </c>
      <c r="E2054" s="9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8270</v>
      </c>
      <c r="O2054" s="7">
        <f t="shared" si="192"/>
        <v>103.49999999999999</v>
      </c>
      <c r="P2054" s="5">
        <f t="shared" si="193"/>
        <v>36.964285714285715</v>
      </c>
      <c r="Q2054" t="str">
        <f t="shared" si="194"/>
        <v>theater</v>
      </c>
      <c r="R2054" t="str">
        <f t="shared" si="195"/>
        <v>plays</v>
      </c>
      <c r="S2054" s="13">
        <f t="shared" si="196"/>
        <v>42185.556157407409</v>
      </c>
      <c r="T2054" s="13">
        <f t="shared" si="197"/>
        <v>42208.772916666669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 s="9">
        <v>1000</v>
      </c>
      <c r="E2055" s="9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8270</v>
      </c>
      <c r="O2055" s="7">
        <f t="shared" si="192"/>
        <v>138.19999999999999</v>
      </c>
      <c r="P2055" s="5">
        <f t="shared" si="193"/>
        <v>81.294117647058826</v>
      </c>
      <c r="Q2055" t="str">
        <f t="shared" si="194"/>
        <v>theater</v>
      </c>
      <c r="R2055" t="str">
        <f t="shared" si="195"/>
        <v>plays</v>
      </c>
      <c r="S2055" s="13">
        <f t="shared" si="196"/>
        <v>42136.675196759257</v>
      </c>
      <c r="T2055" s="13">
        <f t="shared" si="197"/>
        <v>42166.675196759257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 s="9">
        <v>220</v>
      </c>
      <c r="E2056" s="9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8270</v>
      </c>
      <c r="O2056" s="7">
        <f t="shared" si="192"/>
        <v>109.54545454545455</v>
      </c>
      <c r="P2056" s="5">
        <f t="shared" si="193"/>
        <v>20.083333333333332</v>
      </c>
      <c r="Q2056" t="str">
        <f t="shared" si="194"/>
        <v>theater</v>
      </c>
      <c r="R2056" t="str">
        <f t="shared" si="195"/>
        <v>plays</v>
      </c>
      <c r="S2056" s="13">
        <f t="shared" si="196"/>
        <v>42142.514016203699</v>
      </c>
      <c r="T2056" s="13">
        <f t="shared" si="197"/>
        <v>42155.958333333328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 s="9">
        <v>3500</v>
      </c>
      <c r="E2057" s="9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8270</v>
      </c>
      <c r="O2057" s="7">
        <f t="shared" si="192"/>
        <v>100.85714285714286</v>
      </c>
      <c r="P2057" s="5">
        <f t="shared" si="193"/>
        <v>88.25</v>
      </c>
      <c r="Q2057" t="str">
        <f t="shared" si="194"/>
        <v>theater</v>
      </c>
      <c r="R2057" t="str">
        <f t="shared" si="195"/>
        <v>plays</v>
      </c>
      <c r="S2057" s="13">
        <f t="shared" si="196"/>
        <v>41820.62809027778</v>
      </c>
      <c r="T2057" s="13">
        <f t="shared" si="197"/>
        <v>41841.165972222225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 s="9">
        <v>3000</v>
      </c>
      <c r="E2058" s="9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8270</v>
      </c>
      <c r="O2058" s="7">
        <f t="shared" si="192"/>
        <v>101.53333333333335</v>
      </c>
      <c r="P2058" s="5">
        <f t="shared" si="193"/>
        <v>53.438596491228068</v>
      </c>
      <c r="Q2058" t="str">
        <f t="shared" si="194"/>
        <v>theater</v>
      </c>
      <c r="R2058" t="str">
        <f t="shared" si="195"/>
        <v>plays</v>
      </c>
      <c r="S2058" s="13">
        <f t="shared" si="196"/>
        <v>41878.946574074071</v>
      </c>
      <c r="T2058" s="13">
        <f t="shared" si="197"/>
        <v>41908.946574074071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 s="9">
        <v>4000</v>
      </c>
      <c r="E2059" s="9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8270</v>
      </c>
      <c r="O2059" s="7">
        <f t="shared" si="192"/>
        <v>113.625</v>
      </c>
      <c r="P2059" s="5">
        <f t="shared" si="193"/>
        <v>39.868421052631582</v>
      </c>
      <c r="Q2059" t="str">
        <f t="shared" si="194"/>
        <v>theater</v>
      </c>
      <c r="R2059" t="str">
        <f t="shared" si="195"/>
        <v>plays</v>
      </c>
      <c r="S2059" s="13">
        <f t="shared" si="196"/>
        <v>41914.295104166667</v>
      </c>
      <c r="T2059" s="13">
        <f t="shared" si="197"/>
        <v>41948.536111111112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 s="9">
        <v>4500</v>
      </c>
      <c r="E2060" s="9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8270</v>
      </c>
      <c r="O2060" s="7">
        <f t="shared" si="192"/>
        <v>100</v>
      </c>
      <c r="P2060" s="5">
        <f t="shared" si="193"/>
        <v>145.16129032258064</v>
      </c>
      <c r="Q2060" t="str">
        <f t="shared" si="194"/>
        <v>theater</v>
      </c>
      <c r="R2060" t="str">
        <f t="shared" si="195"/>
        <v>plays</v>
      </c>
      <c r="S2060" s="13">
        <f t="shared" si="196"/>
        <v>42556.873020833329</v>
      </c>
      <c r="T2060" s="13">
        <f t="shared" si="197"/>
        <v>42616.873020833329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 s="9">
        <v>50</v>
      </c>
      <c r="E2061" s="9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8270</v>
      </c>
      <c r="O2061" s="7">
        <f t="shared" si="192"/>
        <v>140</v>
      </c>
      <c r="P2061" s="5">
        <f t="shared" si="193"/>
        <v>23.333333333333332</v>
      </c>
      <c r="Q2061" t="str">
        <f t="shared" si="194"/>
        <v>theater</v>
      </c>
      <c r="R2061" t="str">
        <f t="shared" si="195"/>
        <v>plays</v>
      </c>
      <c r="S2061" s="13">
        <f t="shared" si="196"/>
        <v>42493.597013888888</v>
      </c>
      <c r="T2061" s="13">
        <f t="shared" si="197"/>
        <v>42505.958333333328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 s="9">
        <v>800</v>
      </c>
      <c r="E2062" s="9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8270</v>
      </c>
      <c r="O2062" s="7">
        <f t="shared" si="192"/>
        <v>128.75</v>
      </c>
      <c r="P2062" s="5">
        <f t="shared" si="193"/>
        <v>64.375</v>
      </c>
      <c r="Q2062" t="str">
        <f t="shared" si="194"/>
        <v>theater</v>
      </c>
      <c r="R2062" t="str">
        <f t="shared" si="195"/>
        <v>plays</v>
      </c>
      <c r="S2062" s="13">
        <f t="shared" si="196"/>
        <v>41876.815787037034</v>
      </c>
      <c r="T2062" s="13">
        <f t="shared" si="197"/>
        <v>41894.815787037034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 s="9">
        <v>12000</v>
      </c>
      <c r="E2063" s="9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8270</v>
      </c>
      <c r="O2063" s="7">
        <f t="shared" si="192"/>
        <v>102.90416666666667</v>
      </c>
      <c r="P2063" s="5">
        <f t="shared" si="193"/>
        <v>62.052763819095475</v>
      </c>
      <c r="Q2063" t="str">
        <f t="shared" si="194"/>
        <v>theater</v>
      </c>
      <c r="R2063" t="str">
        <f t="shared" si="195"/>
        <v>plays</v>
      </c>
      <c r="S2063" s="13">
        <f t="shared" si="196"/>
        <v>41802.574282407404</v>
      </c>
      <c r="T2063" s="13">
        <f t="shared" si="197"/>
        <v>41823.165972222225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 s="9">
        <v>2000</v>
      </c>
      <c r="E2064" s="9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8270</v>
      </c>
      <c r="O2064" s="7">
        <f t="shared" si="192"/>
        <v>102.49999999999999</v>
      </c>
      <c r="P2064" s="5">
        <f t="shared" si="193"/>
        <v>66.129032258064512</v>
      </c>
      <c r="Q2064" t="str">
        <f t="shared" si="194"/>
        <v>theater</v>
      </c>
      <c r="R2064" t="str">
        <f t="shared" si="195"/>
        <v>plays</v>
      </c>
      <c r="S2064" s="13">
        <f t="shared" si="196"/>
        <v>42120.531226851846</v>
      </c>
      <c r="T2064" s="13">
        <f t="shared" si="197"/>
        <v>42155.531226851846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 s="9">
        <v>2000</v>
      </c>
      <c r="E2065" s="9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8270</v>
      </c>
      <c r="O2065" s="7">
        <f t="shared" si="192"/>
        <v>110.1</v>
      </c>
      <c r="P2065" s="5">
        <f t="shared" si="193"/>
        <v>73.400000000000006</v>
      </c>
      <c r="Q2065" t="str">
        <f t="shared" si="194"/>
        <v>theater</v>
      </c>
      <c r="R2065" t="str">
        <f t="shared" si="195"/>
        <v>plays</v>
      </c>
      <c r="S2065" s="13">
        <f t="shared" si="196"/>
        <v>41786.761354166665</v>
      </c>
      <c r="T2065" s="13">
        <f t="shared" si="197"/>
        <v>41821.207638888889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 s="9">
        <v>3000</v>
      </c>
      <c r="E2066" s="9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8270</v>
      </c>
      <c r="O2066" s="7">
        <f t="shared" si="192"/>
        <v>112.76666666666667</v>
      </c>
      <c r="P2066" s="5">
        <f t="shared" si="193"/>
        <v>99.5</v>
      </c>
      <c r="Q2066" t="str">
        <f t="shared" si="194"/>
        <v>theater</v>
      </c>
      <c r="R2066" t="str">
        <f t="shared" si="195"/>
        <v>plays</v>
      </c>
      <c r="S2066" s="13">
        <f t="shared" si="196"/>
        <v>42627.454097222217</v>
      </c>
      <c r="T2066" s="13">
        <f t="shared" si="197"/>
        <v>42648.454097222217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 s="9">
        <v>1000</v>
      </c>
      <c r="E2067" s="9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8270</v>
      </c>
      <c r="O2067" s="7">
        <f t="shared" si="192"/>
        <v>111.9</v>
      </c>
      <c r="P2067" s="5">
        <f t="shared" si="193"/>
        <v>62.166666666666664</v>
      </c>
      <c r="Q2067" t="str">
        <f t="shared" si="194"/>
        <v>theater</v>
      </c>
      <c r="R2067" t="str">
        <f t="shared" si="195"/>
        <v>plays</v>
      </c>
      <c r="S2067" s="13">
        <f t="shared" si="196"/>
        <v>42374.651504629626</v>
      </c>
      <c r="T2067" s="13">
        <f t="shared" si="197"/>
        <v>42384.651504629626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 s="9">
        <v>3000</v>
      </c>
      <c r="E2068" s="9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8270</v>
      </c>
      <c r="O2068" s="7">
        <f t="shared" si="192"/>
        <v>139.19999999999999</v>
      </c>
      <c r="P2068" s="5">
        <f t="shared" si="193"/>
        <v>62.328358208955223</v>
      </c>
      <c r="Q2068" t="str">
        <f t="shared" si="194"/>
        <v>theater</v>
      </c>
      <c r="R2068" t="str">
        <f t="shared" si="195"/>
        <v>plays</v>
      </c>
      <c r="S2068" s="13">
        <f t="shared" si="196"/>
        <v>41772.685393518521</v>
      </c>
      <c r="T2068" s="13">
        <f t="shared" si="197"/>
        <v>41806.290972222225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 s="9">
        <v>3500</v>
      </c>
      <c r="E2069" s="9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8270</v>
      </c>
      <c r="O2069" s="7">
        <f t="shared" si="192"/>
        <v>110.85714285714286</v>
      </c>
      <c r="P2069" s="5">
        <f t="shared" si="193"/>
        <v>58.787878787878789</v>
      </c>
      <c r="Q2069" t="str">
        <f t="shared" si="194"/>
        <v>theater</v>
      </c>
      <c r="R2069" t="str">
        <f t="shared" si="195"/>
        <v>plays</v>
      </c>
      <c r="S2069" s="13">
        <f t="shared" si="196"/>
        <v>42633.116851851853</v>
      </c>
      <c r="T2069" s="13">
        <f t="shared" si="197"/>
        <v>42663.116851851853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 s="9">
        <v>750</v>
      </c>
      <c r="E2070" s="9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8270</v>
      </c>
      <c r="O2070" s="7">
        <f t="shared" si="192"/>
        <v>139.06666666666666</v>
      </c>
      <c r="P2070" s="5">
        <f t="shared" si="193"/>
        <v>45.347826086956523</v>
      </c>
      <c r="Q2070" t="str">
        <f t="shared" si="194"/>
        <v>theater</v>
      </c>
      <c r="R2070" t="str">
        <f t="shared" si="195"/>
        <v>plays</v>
      </c>
      <c r="S2070" s="13">
        <f t="shared" si="196"/>
        <v>42219.180393518516</v>
      </c>
      <c r="T2070" s="13">
        <f t="shared" si="197"/>
        <v>42249.180393518516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 s="9">
        <v>5000</v>
      </c>
      <c r="E2071" s="9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8270</v>
      </c>
      <c r="O2071" s="7">
        <f t="shared" si="192"/>
        <v>105.69999999999999</v>
      </c>
      <c r="P2071" s="5">
        <f t="shared" si="193"/>
        <v>41.944444444444443</v>
      </c>
      <c r="Q2071" t="str">
        <f t="shared" si="194"/>
        <v>theater</v>
      </c>
      <c r="R2071" t="str">
        <f t="shared" si="195"/>
        <v>plays</v>
      </c>
      <c r="S2071" s="13">
        <f t="shared" si="196"/>
        <v>41753.593275462961</v>
      </c>
      <c r="T2071" s="13">
        <f t="shared" si="197"/>
        <v>41778.875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 s="9">
        <v>350</v>
      </c>
      <c r="E2072" s="9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8270</v>
      </c>
      <c r="O2072" s="7">
        <f t="shared" si="192"/>
        <v>101.42857142857142</v>
      </c>
      <c r="P2072" s="5">
        <f t="shared" si="193"/>
        <v>59.166666666666664</v>
      </c>
      <c r="Q2072" t="str">
        <f t="shared" si="194"/>
        <v>theater</v>
      </c>
      <c r="R2072" t="str">
        <f t="shared" si="195"/>
        <v>plays</v>
      </c>
      <c r="S2072" s="13">
        <f t="shared" si="196"/>
        <v>42230.662731481483</v>
      </c>
      <c r="T2072" s="13">
        <f t="shared" si="197"/>
        <v>42245.165972222225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 s="9">
        <v>5000</v>
      </c>
      <c r="E2073" s="9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8270</v>
      </c>
      <c r="O2073" s="7">
        <f t="shared" si="192"/>
        <v>100.245</v>
      </c>
      <c r="P2073" s="5">
        <f t="shared" si="193"/>
        <v>200.49</v>
      </c>
      <c r="Q2073" t="str">
        <f t="shared" si="194"/>
        <v>theater</v>
      </c>
      <c r="R2073" t="str">
        <f t="shared" si="195"/>
        <v>plays</v>
      </c>
      <c r="S2073" s="13">
        <f t="shared" si="196"/>
        <v>41787.218229166669</v>
      </c>
      <c r="T2073" s="13">
        <f t="shared" si="197"/>
        <v>41817.218229166669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 s="9">
        <v>3000</v>
      </c>
      <c r="E2074" s="9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8270</v>
      </c>
      <c r="O2074" s="7">
        <f t="shared" si="192"/>
        <v>109.16666666666666</v>
      </c>
      <c r="P2074" s="5">
        <f t="shared" si="193"/>
        <v>83.974358974358978</v>
      </c>
      <c r="Q2074" t="str">
        <f t="shared" si="194"/>
        <v>theater</v>
      </c>
      <c r="R2074" t="str">
        <f t="shared" si="195"/>
        <v>plays</v>
      </c>
      <c r="S2074" s="13">
        <f t="shared" si="196"/>
        <v>41829.787083333329</v>
      </c>
      <c r="T2074" s="13">
        <f t="shared" si="197"/>
        <v>41859.787083333329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 s="9">
        <v>3000</v>
      </c>
      <c r="E2075" s="9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8270</v>
      </c>
      <c r="O2075" s="7">
        <f t="shared" si="192"/>
        <v>118.33333333333333</v>
      </c>
      <c r="P2075" s="5">
        <f t="shared" si="193"/>
        <v>57.258064516129032</v>
      </c>
      <c r="Q2075" t="str">
        <f t="shared" si="194"/>
        <v>theater</v>
      </c>
      <c r="R2075" t="str">
        <f t="shared" si="195"/>
        <v>plays</v>
      </c>
      <c r="S2075" s="13">
        <f t="shared" si="196"/>
        <v>42147.826840277776</v>
      </c>
      <c r="T2075" s="13">
        <f t="shared" si="197"/>
        <v>42176.934027777781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 s="9">
        <v>1500</v>
      </c>
      <c r="E2076" s="9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8270</v>
      </c>
      <c r="O2076" s="7">
        <f t="shared" si="192"/>
        <v>120</v>
      </c>
      <c r="P2076" s="5">
        <f t="shared" si="193"/>
        <v>58.064516129032256</v>
      </c>
      <c r="Q2076" t="str">
        <f t="shared" si="194"/>
        <v>theater</v>
      </c>
      <c r="R2076" t="str">
        <f t="shared" si="195"/>
        <v>plays</v>
      </c>
      <c r="S2076" s="13">
        <f t="shared" si="196"/>
        <v>41940.598182870373</v>
      </c>
      <c r="T2076" s="13">
        <f t="shared" si="197"/>
        <v>41970.639849537038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 s="9">
        <v>40000</v>
      </c>
      <c r="E2077" s="9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8270</v>
      </c>
      <c r="O2077" s="7">
        <f t="shared" si="192"/>
        <v>127.96000000000001</v>
      </c>
      <c r="P2077" s="5">
        <f t="shared" si="193"/>
        <v>186.80291970802921</v>
      </c>
      <c r="Q2077" t="str">
        <f t="shared" si="194"/>
        <v>theater</v>
      </c>
      <c r="R2077" t="str">
        <f t="shared" si="195"/>
        <v>plays</v>
      </c>
      <c r="S2077" s="13">
        <f t="shared" si="196"/>
        <v>42020.700567129628</v>
      </c>
      <c r="T2077" s="13">
        <f t="shared" si="197"/>
        <v>42065.207638888889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 s="9">
        <v>1000</v>
      </c>
      <c r="E2078" s="9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8270</v>
      </c>
      <c r="O2078" s="7">
        <f t="shared" si="192"/>
        <v>126</v>
      </c>
      <c r="P2078" s="5">
        <f t="shared" si="193"/>
        <v>74.117647058823536</v>
      </c>
      <c r="Q2078" t="str">
        <f t="shared" si="194"/>
        <v>theater</v>
      </c>
      <c r="R2078" t="str">
        <f t="shared" si="195"/>
        <v>plays</v>
      </c>
      <c r="S2078" s="13">
        <f t="shared" si="196"/>
        <v>41891.96503472222</v>
      </c>
      <c r="T2078" s="13">
        <f t="shared" si="197"/>
        <v>41901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 s="9">
        <v>333</v>
      </c>
      <c r="E2079" s="9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8270</v>
      </c>
      <c r="O2079" s="7">
        <f t="shared" si="192"/>
        <v>129.12912912912913</v>
      </c>
      <c r="P2079" s="5">
        <f t="shared" si="193"/>
        <v>30.714285714285715</v>
      </c>
      <c r="Q2079" t="str">
        <f t="shared" si="194"/>
        <v>theater</v>
      </c>
      <c r="R2079" t="str">
        <f t="shared" si="195"/>
        <v>plays</v>
      </c>
      <c r="S2079" s="13">
        <f t="shared" si="196"/>
        <v>42309.191307870366</v>
      </c>
      <c r="T2079" s="13">
        <f t="shared" si="197"/>
        <v>42338.9375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 s="9">
        <v>3500</v>
      </c>
      <c r="E2080" s="9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8270</v>
      </c>
      <c r="O2080" s="7">
        <f t="shared" si="192"/>
        <v>107.42857142857143</v>
      </c>
      <c r="P2080" s="5">
        <f t="shared" si="193"/>
        <v>62.666666666666664</v>
      </c>
      <c r="Q2080" t="str">
        <f t="shared" si="194"/>
        <v>theater</v>
      </c>
      <c r="R2080" t="str">
        <f t="shared" si="195"/>
        <v>plays</v>
      </c>
      <c r="S2080" s="13">
        <f t="shared" si="196"/>
        <v>42490.133877314816</v>
      </c>
      <c r="T2080" s="13">
        <f t="shared" si="197"/>
        <v>42527.083333333328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 s="9">
        <v>4000</v>
      </c>
      <c r="E2081" s="9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8270</v>
      </c>
      <c r="O2081" s="7">
        <f t="shared" si="192"/>
        <v>100.125</v>
      </c>
      <c r="P2081" s="5">
        <f t="shared" si="193"/>
        <v>121.36363636363636</v>
      </c>
      <c r="Q2081" t="str">
        <f t="shared" si="194"/>
        <v>theater</v>
      </c>
      <c r="R2081" t="str">
        <f t="shared" si="195"/>
        <v>plays</v>
      </c>
      <c r="S2081" s="13">
        <f t="shared" si="196"/>
        <v>41995.870486111111</v>
      </c>
      <c r="T2081" s="13">
        <f t="shared" si="197"/>
        <v>42015.870486111111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 s="9">
        <v>2000</v>
      </c>
      <c r="E2082" s="9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8270</v>
      </c>
      <c r="O2082" s="7">
        <f t="shared" si="192"/>
        <v>155</v>
      </c>
      <c r="P2082" s="5">
        <f t="shared" si="193"/>
        <v>39.743589743589745</v>
      </c>
      <c r="Q2082" t="str">
        <f t="shared" si="194"/>
        <v>theater</v>
      </c>
      <c r="R2082" t="str">
        <f t="shared" si="195"/>
        <v>plays</v>
      </c>
      <c r="S2082" s="13">
        <f t="shared" si="196"/>
        <v>41988.617083333331</v>
      </c>
      <c r="T2082" s="13">
        <f t="shared" si="197"/>
        <v>42048.617083333331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 s="9">
        <v>2000</v>
      </c>
      <c r="E2083" s="9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8270</v>
      </c>
      <c r="O2083" s="7">
        <f t="shared" si="192"/>
        <v>108</v>
      </c>
      <c r="P2083" s="5">
        <f t="shared" si="193"/>
        <v>72</v>
      </c>
      <c r="Q2083" t="str">
        <f t="shared" si="194"/>
        <v>theater</v>
      </c>
      <c r="R2083" t="str">
        <f t="shared" si="195"/>
        <v>plays</v>
      </c>
      <c r="S2083" s="13">
        <f t="shared" si="196"/>
        <v>42479.465833333335</v>
      </c>
      <c r="T2083" s="13">
        <f t="shared" si="197"/>
        <v>42500.465833333335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 s="9">
        <v>5000</v>
      </c>
      <c r="E2084" s="9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8270</v>
      </c>
      <c r="O2084" s="7">
        <f t="shared" si="192"/>
        <v>110.52</v>
      </c>
      <c r="P2084" s="5">
        <f t="shared" si="193"/>
        <v>40.632352941176471</v>
      </c>
      <c r="Q2084" t="str">
        <f t="shared" si="194"/>
        <v>theater</v>
      </c>
      <c r="R2084" t="str">
        <f t="shared" si="195"/>
        <v>plays</v>
      </c>
      <c r="S2084" s="13">
        <f t="shared" si="196"/>
        <v>42401.806562500002</v>
      </c>
      <c r="T2084" s="13">
        <f t="shared" si="197"/>
        <v>42431.806562500002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 s="9">
        <v>2500</v>
      </c>
      <c r="E2085" s="9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8270</v>
      </c>
      <c r="O2085" s="7">
        <f t="shared" si="192"/>
        <v>100.8</v>
      </c>
      <c r="P2085" s="5">
        <f t="shared" si="193"/>
        <v>63</v>
      </c>
      <c r="Q2085" t="str">
        <f t="shared" si="194"/>
        <v>theater</v>
      </c>
      <c r="R2085" t="str">
        <f t="shared" si="195"/>
        <v>plays</v>
      </c>
      <c r="S2085" s="13">
        <f t="shared" si="196"/>
        <v>41897.602037037039</v>
      </c>
      <c r="T2085" s="13">
        <f t="shared" si="197"/>
        <v>41927.602037037039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 s="9">
        <v>500</v>
      </c>
      <c r="E2086" s="9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8270</v>
      </c>
      <c r="O2086" s="7">
        <f t="shared" si="192"/>
        <v>121.2</v>
      </c>
      <c r="P2086" s="5">
        <f t="shared" si="193"/>
        <v>33.666666666666664</v>
      </c>
      <c r="Q2086" t="str">
        <f t="shared" si="194"/>
        <v>theater</v>
      </c>
      <c r="R2086" t="str">
        <f t="shared" si="195"/>
        <v>plays</v>
      </c>
      <c r="S2086" s="13">
        <f t="shared" si="196"/>
        <v>41882.585648148146</v>
      </c>
      <c r="T2086" s="13">
        <f t="shared" si="197"/>
        <v>41912.666666666664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 s="9">
        <v>1500</v>
      </c>
      <c r="E2087" s="9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8270</v>
      </c>
      <c r="O2087" s="7">
        <f t="shared" si="192"/>
        <v>100.33333333333334</v>
      </c>
      <c r="P2087" s="5">
        <f t="shared" si="193"/>
        <v>38.589743589743591</v>
      </c>
      <c r="Q2087" t="str">
        <f t="shared" si="194"/>
        <v>theater</v>
      </c>
      <c r="R2087" t="str">
        <f t="shared" si="195"/>
        <v>plays</v>
      </c>
      <c r="S2087" s="13">
        <f t="shared" si="196"/>
        <v>42129.541585648149</v>
      </c>
      <c r="T2087" s="13">
        <f t="shared" si="197"/>
        <v>42159.541585648149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 s="9">
        <v>3000</v>
      </c>
      <c r="E2088" s="9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8270</v>
      </c>
      <c r="O2088" s="7">
        <f t="shared" si="192"/>
        <v>109.16666666666666</v>
      </c>
      <c r="P2088" s="5">
        <f t="shared" si="193"/>
        <v>155.95238095238096</v>
      </c>
      <c r="Q2088" t="str">
        <f t="shared" si="194"/>
        <v>theater</v>
      </c>
      <c r="R2088" t="str">
        <f t="shared" si="195"/>
        <v>plays</v>
      </c>
      <c r="S2088" s="13">
        <f t="shared" si="196"/>
        <v>42524.53800925926</v>
      </c>
      <c r="T2088" s="13">
        <f t="shared" si="197"/>
        <v>42561.957638888889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 s="9">
        <v>1050</v>
      </c>
      <c r="E2089" s="9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8270</v>
      </c>
      <c r="O2089" s="7">
        <f t="shared" si="192"/>
        <v>123.42857142857142</v>
      </c>
      <c r="P2089" s="5">
        <f t="shared" si="193"/>
        <v>43.2</v>
      </c>
      <c r="Q2089" t="str">
        <f t="shared" si="194"/>
        <v>theater</v>
      </c>
      <c r="R2089" t="str">
        <f t="shared" si="195"/>
        <v>plays</v>
      </c>
      <c r="S2089" s="13">
        <f t="shared" si="196"/>
        <v>42556.504490740743</v>
      </c>
      <c r="T2089" s="13">
        <f t="shared" si="197"/>
        <v>42595.290972222225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 s="9">
        <v>300</v>
      </c>
      <c r="E2090" s="9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8270</v>
      </c>
      <c r="O2090" s="7">
        <f t="shared" si="192"/>
        <v>136.33666666666667</v>
      </c>
      <c r="P2090" s="5">
        <f t="shared" si="193"/>
        <v>15.148518518518518</v>
      </c>
      <c r="Q2090" t="str">
        <f t="shared" si="194"/>
        <v>theater</v>
      </c>
      <c r="R2090" t="str">
        <f t="shared" si="195"/>
        <v>plays</v>
      </c>
      <c r="S2090" s="13">
        <f t="shared" si="196"/>
        <v>42461.689745370371</v>
      </c>
      <c r="T2090" s="13">
        <f t="shared" si="197"/>
        <v>42521.689745370371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 s="9">
        <v>2827</v>
      </c>
      <c r="E2091" s="9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8270</v>
      </c>
      <c r="O2091" s="7">
        <f t="shared" si="192"/>
        <v>103.46657233816768</v>
      </c>
      <c r="P2091" s="5">
        <f t="shared" si="193"/>
        <v>83.571428571428569</v>
      </c>
      <c r="Q2091" t="str">
        <f t="shared" si="194"/>
        <v>theater</v>
      </c>
      <c r="R2091" t="str">
        <f t="shared" si="195"/>
        <v>plays</v>
      </c>
      <c r="S2091" s="13">
        <f t="shared" si="196"/>
        <v>41792.542986111112</v>
      </c>
      <c r="T2091" s="13">
        <f t="shared" si="197"/>
        <v>41813.75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 s="9">
        <v>1500</v>
      </c>
      <c r="E2092" s="9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8270</v>
      </c>
      <c r="O2092" s="7">
        <f t="shared" si="192"/>
        <v>121.33333333333334</v>
      </c>
      <c r="P2092" s="5">
        <f t="shared" si="193"/>
        <v>140</v>
      </c>
      <c r="Q2092" t="str">
        <f t="shared" si="194"/>
        <v>theater</v>
      </c>
      <c r="R2092" t="str">
        <f t="shared" si="195"/>
        <v>plays</v>
      </c>
      <c r="S2092" s="13">
        <f t="shared" si="196"/>
        <v>41879.913761574076</v>
      </c>
      <c r="T2092" s="13">
        <f t="shared" si="197"/>
        <v>41894.913761574076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 s="9">
        <v>1000</v>
      </c>
      <c r="E2093" s="9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8270</v>
      </c>
      <c r="O2093" s="7">
        <f t="shared" si="192"/>
        <v>186</v>
      </c>
      <c r="P2093" s="5">
        <f t="shared" si="193"/>
        <v>80.869565217391298</v>
      </c>
      <c r="Q2093" t="str">
        <f t="shared" si="194"/>
        <v>theater</v>
      </c>
      <c r="R2093" t="str">
        <f t="shared" si="195"/>
        <v>plays</v>
      </c>
      <c r="S2093" s="13">
        <f t="shared" si="196"/>
        <v>42552.048356481479</v>
      </c>
      <c r="T2093" s="13">
        <f t="shared" si="197"/>
        <v>42573.226388888885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 s="9">
        <v>700</v>
      </c>
      <c r="E2094" s="9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8270</v>
      </c>
      <c r="O2094" s="7">
        <f t="shared" si="192"/>
        <v>300</v>
      </c>
      <c r="P2094" s="5">
        <f t="shared" si="193"/>
        <v>53.846153846153847</v>
      </c>
      <c r="Q2094" t="str">
        <f t="shared" si="194"/>
        <v>theater</v>
      </c>
      <c r="R2094" t="str">
        <f t="shared" si="195"/>
        <v>plays</v>
      </c>
      <c r="S2094" s="13">
        <f t="shared" si="196"/>
        <v>41810.142199074071</v>
      </c>
      <c r="T2094" s="13">
        <f t="shared" si="197"/>
        <v>41824.142199074071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 s="9">
        <v>1000</v>
      </c>
      <c r="E2095" s="9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8270</v>
      </c>
      <c r="O2095" s="7">
        <f t="shared" si="192"/>
        <v>108.25</v>
      </c>
      <c r="P2095" s="5">
        <f t="shared" si="193"/>
        <v>30.928571428571427</v>
      </c>
      <c r="Q2095" t="str">
        <f t="shared" si="194"/>
        <v>theater</v>
      </c>
      <c r="R2095" t="str">
        <f t="shared" si="195"/>
        <v>plays</v>
      </c>
      <c r="S2095" s="13">
        <f t="shared" si="196"/>
        <v>41785.707708333335</v>
      </c>
      <c r="T2095" s="13">
        <f t="shared" si="197"/>
        <v>41815.707708333335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 s="9">
        <v>1300</v>
      </c>
      <c r="E2096" s="9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8270</v>
      </c>
      <c r="O2096" s="7">
        <f t="shared" si="192"/>
        <v>141.15384615384616</v>
      </c>
      <c r="P2096" s="5">
        <f t="shared" si="193"/>
        <v>67.962962962962962</v>
      </c>
      <c r="Q2096" t="str">
        <f t="shared" si="194"/>
        <v>theater</v>
      </c>
      <c r="R2096" t="str">
        <f t="shared" si="195"/>
        <v>plays</v>
      </c>
      <c r="S2096" s="13">
        <f t="shared" si="196"/>
        <v>42072.576249999998</v>
      </c>
      <c r="T2096" s="13">
        <f t="shared" si="197"/>
        <v>42097.576249999998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 s="9">
        <v>500</v>
      </c>
      <c r="E2097" s="9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8270</v>
      </c>
      <c r="O2097" s="7">
        <f t="shared" si="192"/>
        <v>113.99999999999999</v>
      </c>
      <c r="P2097" s="5">
        <f t="shared" si="193"/>
        <v>27.142857142857142</v>
      </c>
      <c r="Q2097" t="str">
        <f t="shared" si="194"/>
        <v>theater</v>
      </c>
      <c r="R2097" t="str">
        <f t="shared" si="195"/>
        <v>plays</v>
      </c>
      <c r="S2097" s="13">
        <f t="shared" si="196"/>
        <v>41779.724224537036</v>
      </c>
      <c r="T2097" s="13">
        <f t="shared" si="197"/>
        <v>41805.666666666664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 s="9">
        <v>7500</v>
      </c>
      <c r="E2098" s="9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8270</v>
      </c>
      <c r="O2098" s="7">
        <f t="shared" si="192"/>
        <v>153.73333333333335</v>
      </c>
      <c r="P2098" s="5">
        <f t="shared" si="193"/>
        <v>110.86538461538461</v>
      </c>
      <c r="Q2098" t="str">
        <f t="shared" si="194"/>
        <v>theater</v>
      </c>
      <c r="R2098" t="str">
        <f t="shared" si="195"/>
        <v>plays</v>
      </c>
      <c r="S2098" s="13">
        <f t="shared" si="196"/>
        <v>42134.172071759262</v>
      </c>
      <c r="T2098" s="13">
        <f t="shared" si="197"/>
        <v>42155.290972222225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 s="9">
        <v>2000</v>
      </c>
      <c r="E2099" s="9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8270</v>
      </c>
      <c r="O2099" s="7">
        <f t="shared" si="192"/>
        <v>101.49999999999999</v>
      </c>
      <c r="P2099" s="5">
        <f t="shared" si="193"/>
        <v>106.84210526315789</v>
      </c>
      <c r="Q2099" t="str">
        <f t="shared" si="194"/>
        <v>theater</v>
      </c>
      <c r="R2099" t="str">
        <f t="shared" si="195"/>
        <v>plays</v>
      </c>
      <c r="S2099" s="13">
        <f t="shared" si="196"/>
        <v>42505.738032407404</v>
      </c>
      <c r="T2099" s="13">
        <f t="shared" si="197"/>
        <v>42525.738032407404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 s="9">
        <v>10000</v>
      </c>
      <c r="E2100" s="9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8270</v>
      </c>
      <c r="O2100" s="7">
        <f t="shared" si="192"/>
        <v>102.35000000000001</v>
      </c>
      <c r="P2100" s="5">
        <f t="shared" si="193"/>
        <v>105.51546391752578</v>
      </c>
      <c r="Q2100" t="str">
        <f t="shared" si="194"/>
        <v>theater</v>
      </c>
      <c r="R2100" t="str">
        <f t="shared" si="195"/>
        <v>plays</v>
      </c>
      <c r="S2100" s="13">
        <f t="shared" si="196"/>
        <v>42118.556331018524</v>
      </c>
      <c r="T2100" s="13">
        <f t="shared" si="197"/>
        <v>42150.165972222225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 s="9">
        <v>3500</v>
      </c>
      <c r="E2101" s="9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8270</v>
      </c>
      <c r="O2101" s="7">
        <f t="shared" si="192"/>
        <v>102.57142857142858</v>
      </c>
      <c r="P2101" s="5">
        <f t="shared" si="193"/>
        <v>132.96296296296296</v>
      </c>
      <c r="Q2101" t="str">
        <f t="shared" si="194"/>
        <v>theater</v>
      </c>
      <c r="R2101" t="str">
        <f t="shared" si="195"/>
        <v>plays</v>
      </c>
      <c r="S2101" s="13">
        <f t="shared" si="196"/>
        <v>42036.995590277773</v>
      </c>
      <c r="T2101" s="13">
        <f t="shared" si="197"/>
        <v>42094.536111111112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 s="9">
        <v>800</v>
      </c>
      <c r="E2102" s="9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8270</v>
      </c>
      <c r="O2102" s="7">
        <f t="shared" si="192"/>
        <v>155.75</v>
      </c>
      <c r="P2102" s="5">
        <f t="shared" si="193"/>
        <v>51.916666666666664</v>
      </c>
      <c r="Q2102" t="str">
        <f t="shared" si="194"/>
        <v>theater</v>
      </c>
      <c r="R2102" t="str">
        <f t="shared" si="195"/>
        <v>plays</v>
      </c>
      <c r="S2102" s="13">
        <f t="shared" si="196"/>
        <v>42360.887835648144</v>
      </c>
      <c r="T2102" s="13">
        <f t="shared" si="197"/>
        <v>42390.887835648144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 s="9">
        <v>4000</v>
      </c>
      <c r="E2103" s="9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8270</v>
      </c>
      <c r="O2103" s="7">
        <f t="shared" si="192"/>
        <v>100.75</v>
      </c>
      <c r="P2103" s="5">
        <f t="shared" si="193"/>
        <v>310</v>
      </c>
      <c r="Q2103" t="str">
        <f t="shared" si="194"/>
        <v>theater</v>
      </c>
      <c r="R2103" t="str">
        <f t="shared" si="195"/>
        <v>plays</v>
      </c>
      <c r="S2103" s="13">
        <f t="shared" si="196"/>
        <v>42102.866307870368</v>
      </c>
      <c r="T2103" s="13">
        <f t="shared" si="197"/>
        <v>42133.866307870368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 s="9">
        <v>500</v>
      </c>
      <c r="E2104" s="9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8270</v>
      </c>
      <c r="O2104" s="7">
        <f t="shared" si="192"/>
        <v>239.4</v>
      </c>
      <c r="P2104" s="5">
        <f t="shared" si="193"/>
        <v>26.021739130434781</v>
      </c>
      <c r="Q2104" t="str">
        <f t="shared" si="194"/>
        <v>theater</v>
      </c>
      <c r="R2104" t="str">
        <f t="shared" si="195"/>
        <v>plays</v>
      </c>
      <c r="S2104" s="13">
        <f t="shared" si="196"/>
        <v>42032.716145833328</v>
      </c>
      <c r="T2104" s="13">
        <f t="shared" si="197"/>
        <v>42062.716145833328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 s="9">
        <v>200</v>
      </c>
      <c r="E2105" s="9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8270</v>
      </c>
      <c r="O2105" s="7">
        <f t="shared" si="192"/>
        <v>210</v>
      </c>
      <c r="P2105" s="5">
        <f t="shared" si="193"/>
        <v>105</v>
      </c>
      <c r="Q2105" t="str">
        <f t="shared" si="194"/>
        <v>theater</v>
      </c>
      <c r="R2105" t="str">
        <f t="shared" si="195"/>
        <v>plays</v>
      </c>
      <c r="S2105" s="13">
        <f t="shared" si="196"/>
        <v>42147.729930555557</v>
      </c>
      <c r="T2105" s="13">
        <f t="shared" si="197"/>
        <v>42177.729930555557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 s="9">
        <v>3300</v>
      </c>
      <c r="E2106" s="9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8270</v>
      </c>
      <c r="O2106" s="7">
        <f t="shared" si="192"/>
        <v>104.51515151515152</v>
      </c>
      <c r="P2106" s="5">
        <f t="shared" si="193"/>
        <v>86.224999999999994</v>
      </c>
      <c r="Q2106" t="str">
        <f t="shared" si="194"/>
        <v>theater</v>
      </c>
      <c r="R2106" t="str">
        <f t="shared" si="195"/>
        <v>plays</v>
      </c>
      <c r="S2106" s="13">
        <f t="shared" si="196"/>
        <v>42165.993125000001</v>
      </c>
      <c r="T2106" s="13">
        <f t="shared" si="197"/>
        <v>42187.993125000001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 s="9">
        <v>5000</v>
      </c>
      <c r="E2107" s="9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8270</v>
      </c>
      <c r="O2107" s="7">
        <f t="shared" si="192"/>
        <v>100.8</v>
      </c>
      <c r="P2107" s="5">
        <f t="shared" si="193"/>
        <v>114.54545454545455</v>
      </c>
      <c r="Q2107" t="str">
        <f t="shared" si="194"/>
        <v>theater</v>
      </c>
      <c r="R2107" t="str">
        <f t="shared" si="195"/>
        <v>plays</v>
      </c>
      <c r="S2107" s="13">
        <f t="shared" si="196"/>
        <v>41927.936157407406</v>
      </c>
      <c r="T2107" s="13">
        <f t="shared" si="197"/>
        <v>41948.977824074071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 s="9">
        <v>1500</v>
      </c>
      <c r="E2108" s="9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8270</v>
      </c>
      <c r="O2108" s="7">
        <f t="shared" si="192"/>
        <v>111.20000000000002</v>
      </c>
      <c r="P2108" s="5">
        <f t="shared" si="193"/>
        <v>47.657142857142858</v>
      </c>
      <c r="Q2108" t="str">
        <f t="shared" si="194"/>
        <v>theater</v>
      </c>
      <c r="R2108" t="str">
        <f t="shared" si="195"/>
        <v>plays</v>
      </c>
      <c r="S2108" s="13">
        <f t="shared" si="196"/>
        <v>42381.671840277777</v>
      </c>
      <c r="T2108" s="13">
        <f t="shared" si="197"/>
        <v>42411.957638888889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 s="9">
        <v>4500</v>
      </c>
      <c r="E2109" s="9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8270</v>
      </c>
      <c r="O2109" s="7">
        <f t="shared" si="192"/>
        <v>102.04444444444445</v>
      </c>
      <c r="P2109" s="5">
        <f t="shared" si="193"/>
        <v>72.888888888888886</v>
      </c>
      <c r="Q2109" t="str">
        <f t="shared" si="194"/>
        <v>theater</v>
      </c>
      <c r="R2109" t="str">
        <f t="shared" si="195"/>
        <v>plays</v>
      </c>
      <c r="S2109" s="13">
        <f t="shared" si="196"/>
        <v>41943.753032407411</v>
      </c>
      <c r="T2109" s="13">
        <f t="shared" si="197"/>
        <v>41973.794699074075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 s="9">
        <v>4300</v>
      </c>
      <c r="E2110" s="9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8270</v>
      </c>
      <c r="O2110" s="7">
        <f t="shared" si="192"/>
        <v>102.54767441860466</v>
      </c>
      <c r="P2110" s="5">
        <f t="shared" si="193"/>
        <v>49.545505617977533</v>
      </c>
      <c r="Q2110" t="str">
        <f t="shared" si="194"/>
        <v>theater</v>
      </c>
      <c r="R2110" t="str">
        <f t="shared" si="195"/>
        <v>plays</v>
      </c>
      <c r="S2110" s="13">
        <f t="shared" si="196"/>
        <v>42465.491435185191</v>
      </c>
      <c r="T2110" s="13">
        <f t="shared" si="197"/>
        <v>42494.958333333328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 s="9">
        <v>300</v>
      </c>
      <c r="E2111" s="9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8270</v>
      </c>
      <c r="O2111" s="7">
        <f t="shared" si="192"/>
        <v>127</v>
      </c>
      <c r="P2111" s="5">
        <f t="shared" si="193"/>
        <v>25.4</v>
      </c>
      <c r="Q2111" t="str">
        <f t="shared" si="194"/>
        <v>theater</v>
      </c>
      <c r="R2111" t="str">
        <f t="shared" si="195"/>
        <v>plays</v>
      </c>
      <c r="S2111" s="13">
        <f t="shared" si="196"/>
        <v>42401.945219907408</v>
      </c>
      <c r="T2111" s="13">
        <f t="shared" si="197"/>
        <v>42418.895833333328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 s="9">
        <v>850</v>
      </c>
      <c r="E2112" s="9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8270</v>
      </c>
      <c r="O2112" s="7">
        <f t="shared" si="192"/>
        <v>338.70588235294122</v>
      </c>
      <c r="P2112" s="5">
        <f t="shared" si="193"/>
        <v>62.586956521739133</v>
      </c>
      <c r="Q2112" t="str">
        <f t="shared" si="194"/>
        <v>theater</v>
      </c>
      <c r="R2112" t="str">
        <f t="shared" si="195"/>
        <v>plays</v>
      </c>
      <c r="S2112" s="13">
        <f t="shared" si="196"/>
        <v>42462.140868055561</v>
      </c>
      <c r="T2112" s="13">
        <f t="shared" si="197"/>
        <v>42489.875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 s="9">
        <v>2000</v>
      </c>
      <c r="E2113" s="9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8270</v>
      </c>
      <c r="O2113" s="7">
        <f t="shared" si="192"/>
        <v>100.75</v>
      </c>
      <c r="P2113" s="5">
        <f t="shared" si="193"/>
        <v>61.060606060606062</v>
      </c>
      <c r="Q2113" t="str">
        <f t="shared" si="194"/>
        <v>theater</v>
      </c>
      <c r="R2113" t="str">
        <f t="shared" si="195"/>
        <v>plays</v>
      </c>
      <c r="S2113" s="13">
        <f t="shared" si="196"/>
        <v>42632.348310185189</v>
      </c>
      <c r="T2113" s="13">
        <f t="shared" si="197"/>
        <v>42663.204861111109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 s="9">
        <v>5000</v>
      </c>
      <c r="E2114" s="9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8304</v>
      </c>
      <c r="O2114" s="7">
        <f t="shared" ref="O2114:O2177" si="198">(E2114/D2114)*100</f>
        <v>103.52</v>
      </c>
      <c r="P2114" s="5">
        <f t="shared" ref="P2114:P2177" si="199">IFERROR(E2114/L2114,0)</f>
        <v>99.538461538461533</v>
      </c>
      <c r="Q2114" t="str">
        <f t="shared" ref="Q2114:Q2177" si="200">LEFT(N2114,FIND("/",N2114)-1)</f>
        <v>theater</v>
      </c>
      <c r="R2114" t="str">
        <f t="shared" ref="R2114:R2177" si="201">RIGHT(N2114,LEN(N2114)-FIND("/",N2114))</f>
        <v>musical</v>
      </c>
      <c r="S2114" s="13">
        <f t="shared" ref="S2114:S2177" si="202">(((J2114/60)/60)/24)+DATE(1970,1,1)</f>
        <v>42395.706435185188</v>
      </c>
      <c r="T2114" s="13">
        <f t="shared" ref="T2114:T2177" si="203">(((I2114/60)/60)/24)+DATE(1970,1,1)</f>
        <v>42416.249305555553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 s="9">
        <v>500</v>
      </c>
      <c r="E2115" s="9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8304</v>
      </c>
      <c r="O2115" s="7">
        <f t="shared" si="198"/>
        <v>105</v>
      </c>
      <c r="P2115" s="5">
        <f t="shared" si="199"/>
        <v>75</v>
      </c>
      <c r="Q2115" t="str">
        <f t="shared" si="200"/>
        <v>theater</v>
      </c>
      <c r="R2115" t="str">
        <f t="shared" si="201"/>
        <v>musical</v>
      </c>
      <c r="S2115" s="13">
        <f t="shared" si="202"/>
        <v>42458.127175925925</v>
      </c>
      <c r="T2115" s="13">
        <f t="shared" si="203"/>
        <v>42489.165972222225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 s="9">
        <v>6000</v>
      </c>
      <c r="E2116" s="9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8304</v>
      </c>
      <c r="O2116" s="7">
        <f t="shared" si="198"/>
        <v>100.44999999999999</v>
      </c>
      <c r="P2116" s="5">
        <f t="shared" si="199"/>
        <v>215.25</v>
      </c>
      <c r="Q2116" t="str">
        <f t="shared" si="200"/>
        <v>theater</v>
      </c>
      <c r="R2116" t="str">
        <f t="shared" si="201"/>
        <v>musical</v>
      </c>
      <c r="S2116" s="13">
        <f t="shared" si="202"/>
        <v>42016.981574074074</v>
      </c>
      <c r="T2116" s="13">
        <f t="shared" si="203"/>
        <v>42045.332638888889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 s="9">
        <v>1000</v>
      </c>
      <c r="E2117" s="9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8304</v>
      </c>
      <c r="O2117" s="7">
        <f t="shared" si="198"/>
        <v>132.6</v>
      </c>
      <c r="P2117" s="5">
        <f t="shared" si="199"/>
        <v>120.54545454545455</v>
      </c>
      <c r="Q2117" t="str">
        <f t="shared" si="200"/>
        <v>theater</v>
      </c>
      <c r="R2117" t="str">
        <f t="shared" si="201"/>
        <v>musical</v>
      </c>
      <c r="S2117" s="13">
        <f t="shared" si="202"/>
        <v>42403.035567129627</v>
      </c>
      <c r="T2117" s="13">
        <f t="shared" si="203"/>
        <v>42462.993900462956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 s="9">
        <v>500</v>
      </c>
      <c r="E2118" s="9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8304</v>
      </c>
      <c r="O2118" s="7">
        <f t="shared" si="198"/>
        <v>112.99999999999999</v>
      </c>
      <c r="P2118" s="5">
        <f t="shared" si="199"/>
        <v>37.666666666666664</v>
      </c>
      <c r="Q2118" t="str">
        <f t="shared" si="200"/>
        <v>theater</v>
      </c>
      <c r="R2118" t="str">
        <f t="shared" si="201"/>
        <v>musical</v>
      </c>
      <c r="S2118" s="13">
        <f t="shared" si="202"/>
        <v>42619.802488425921</v>
      </c>
      <c r="T2118" s="13">
        <f t="shared" si="203"/>
        <v>42659.875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 s="9">
        <v>5000</v>
      </c>
      <c r="E2119" s="9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8304</v>
      </c>
      <c r="O2119" s="7">
        <f t="shared" si="198"/>
        <v>103.34</v>
      </c>
      <c r="P2119" s="5">
        <f t="shared" si="199"/>
        <v>172.23333333333332</v>
      </c>
      <c r="Q2119" t="str">
        <f t="shared" si="200"/>
        <v>theater</v>
      </c>
      <c r="R2119" t="str">
        <f t="shared" si="201"/>
        <v>musical</v>
      </c>
      <c r="S2119" s="13">
        <f t="shared" si="202"/>
        <v>42128.824074074073</v>
      </c>
      <c r="T2119" s="13">
        <f t="shared" si="203"/>
        <v>42158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 s="9">
        <v>2500</v>
      </c>
      <c r="E2120" s="9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8304</v>
      </c>
      <c r="O2120" s="7">
        <f t="shared" si="198"/>
        <v>120</v>
      </c>
      <c r="P2120" s="5">
        <f t="shared" si="199"/>
        <v>111.11111111111111</v>
      </c>
      <c r="Q2120" t="str">
        <f t="shared" si="200"/>
        <v>theater</v>
      </c>
      <c r="R2120" t="str">
        <f t="shared" si="201"/>
        <v>musical</v>
      </c>
      <c r="S2120" s="13">
        <f t="shared" si="202"/>
        <v>41808.881215277775</v>
      </c>
      <c r="T2120" s="13">
        <f t="shared" si="203"/>
        <v>41846.207638888889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 s="9">
        <v>550</v>
      </c>
      <c r="E2121" s="9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8304</v>
      </c>
      <c r="O2121" s="7">
        <f t="shared" si="198"/>
        <v>129.63636363636363</v>
      </c>
      <c r="P2121" s="5">
        <f t="shared" si="199"/>
        <v>25.464285714285715</v>
      </c>
      <c r="Q2121" t="str">
        <f t="shared" si="200"/>
        <v>theater</v>
      </c>
      <c r="R2121" t="str">
        <f t="shared" si="201"/>
        <v>musical</v>
      </c>
      <c r="S2121" s="13">
        <f t="shared" si="202"/>
        <v>42445.866979166662</v>
      </c>
      <c r="T2121" s="13">
        <f t="shared" si="203"/>
        <v>42475.866979166662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 s="9">
        <v>4500</v>
      </c>
      <c r="E2122" s="9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8304</v>
      </c>
      <c r="O2122" s="7">
        <f t="shared" si="198"/>
        <v>101.11111111111111</v>
      </c>
      <c r="P2122" s="5">
        <f t="shared" si="199"/>
        <v>267.64705882352939</v>
      </c>
      <c r="Q2122" t="str">
        <f t="shared" si="200"/>
        <v>theater</v>
      </c>
      <c r="R2122" t="str">
        <f t="shared" si="201"/>
        <v>musical</v>
      </c>
      <c r="S2122" s="13">
        <f t="shared" si="202"/>
        <v>41771.814791666664</v>
      </c>
      <c r="T2122" s="13">
        <f t="shared" si="203"/>
        <v>41801.814791666664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 s="9">
        <v>3500</v>
      </c>
      <c r="E2123" s="9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8304</v>
      </c>
      <c r="O2123" s="7">
        <f t="shared" si="198"/>
        <v>108.51428571428572</v>
      </c>
      <c r="P2123" s="5">
        <f t="shared" si="199"/>
        <v>75.959999999999994</v>
      </c>
      <c r="Q2123" t="str">
        <f t="shared" si="200"/>
        <v>theater</v>
      </c>
      <c r="R2123" t="str">
        <f t="shared" si="201"/>
        <v>musical</v>
      </c>
      <c r="S2123" s="13">
        <f t="shared" si="202"/>
        <v>41954.850868055553</v>
      </c>
      <c r="T2123" s="13">
        <f t="shared" si="203"/>
        <v>41974.850868055553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 s="9">
        <v>1500</v>
      </c>
      <c r="E2124" s="9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8304</v>
      </c>
      <c r="O2124" s="7">
        <f t="shared" si="198"/>
        <v>102.33333333333334</v>
      </c>
      <c r="P2124" s="5">
        <f t="shared" si="199"/>
        <v>59.03846153846154</v>
      </c>
      <c r="Q2124" t="str">
        <f t="shared" si="200"/>
        <v>theater</v>
      </c>
      <c r="R2124" t="str">
        <f t="shared" si="201"/>
        <v>musical</v>
      </c>
      <c r="S2124" s="13">
        <f t="shared" si="202"/>
        <v>41747.471504629626</v>
      </c>
      <c r="T2124" s="13">
        <f t="shared" si="203"/>
        <v>41778.208333333336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 s="9">
        <v>4000</v>
      </c>
      <c r="E2125" s="9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8304</v>
      </c>
      <c r="O2125" s="7">
        <f t="shared" si="198"/>
        <v>110.24425000000002</v>
      </c>
      <c r="P2125" s="5">
        <f t="shared" si="199"/>
        <v>50.111022727272733</v>
      </c>
      <c r="Q2125" t="str">
        <f t="shared" si="200"/>
        <v>theater</v>
      </c>
      <c r="R2125" t="str">
        <f t="shared" si="201"/>
        <v>musical</v>
      </c>
      <c r="S2125" s="13">
        <f t="shared" si="202"/>
        <v>42182.108252314814</v>
      </c>
      <c r="T2125" s="13">
        <f t="shared" si="203"/>
        <v>42242.108252314814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 s="9">
        <v>5000</v>
      </c>
      <c r="E2126" s="9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8304</v>
      </c>
      <c r="O2126" s="7">
        <f t="shared" si="198"/>
        <v>101.0154</v>
      </c>
      <c r="P2126" s="5">
        <f t="shared" si="199"/>
        <v>55.502967032967035</v>
      </c>
      <c r="Q2126" t="str">
        <f t="shared" si="200"/>
        <v>theater</v>
      </c>
      <c r="R2126" t="str">
        <f t="shared" si="201"/>
        <v>musical</v>
      </c>
      <c r="S2126" s="13">
        <f t="shared" si="202"/>
        <v>41739.525300925925</v>
      </c>
      <c r="T2126" s="13">
        <f t="shared" si="203"/>
        <v>41764.525300925925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 s="9">
        <v>500</v>
      </c>
      <c r="E2127" s="9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8304</v>
      </c>
      <c r="O2127" s="7">
        <f t="shared" si="198"/>
        <v>100</v>
      </c>
      <c r="P2127" s="5">
        <f t="shared" si="199"/>
        <v>166.66666666666666</v>
      </c>
      <c r="Q2127" t="str">
        <f t="shared" si="200"/>
        <v>theater</v>
      </c>
      <c r="R2127" t="str">
        <f t="shared" si="201"/>
        <v>musical</v>
      </c>
      <c r="S2127" s="13">
        <f t="shared" si="202"/>
        <v>42173.466863425929</v>
      </c>
      <c r="T2127" s="13">
        <f t="shared" si="203"/>
        <v>42226.958333333328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 s="9">
        <v>1250</v>
      </c>
      <c r="E2128" s="9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8304</v>
      </c>
      <c r="O2128" s="7">
        <f t="shared" si="198"/>
        <v>106.24</v>
      </c>
      <c r="P2128" s="5">
        <f t="shared" si="199"/>
        <v>47.428571428571431</v>
      </c>
      <c r="Q2128" t="str">
        <f t="shared" si="200"/>
        <v>theater</v>
      </c>
      <c r="R2128" t="str">
        <f t="shared" si="201"/>
        <v>musical</v>
      </c>
      <c r="S2128" s="13">
        <f t="shared" si="202"/>
        <v>42193.813530092593</v>
      </c>
      <c r="T2128" s="13">
        <f t="shared" si="203"/>
        <v>42218.813530092593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 s="9">
        <v>5000</v>
      </c>
      <c r="E2129" s="9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8304</v>
      </c>
      <c r="O2129" s="7">
        <f t="shared" si="198"/>
        <v>100</v>
      </c>
      <c r="P2129" s="5">
        <f t="shared" si="199"/>
        <v>64.935064935064929</v>
      </c>
      <c r="Q2129" t="str">
        <f t="shared" si="200"/>
        <v>theater</v>
      </c>
      <c r="R2129" t="str">
        <f t="shared" si="201"/>
        <v>musical</v>
      </c>
      <c r="S2129" s="13">
        <f t="shared" si="202"/>
        <v>42065.750300925924</v>
      </c>
      <c r="T2129" s="13">
        <f t="shared" si="203"/>
        <v>42095.708634259259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 s="9">
        <v>1500</v>
      </c>
      <c r="E2130" s="9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8304</v>
      </c>
      <c r="O2130" s="7">
        <f t="shared" si="198"/>
        <v>100</v>
      </c>
      <c r="P2130" s="5">
        <f t="shared" si="199"/>
        <v>55.555555555555557</v>
      </c>
      <c r="Q2130" t="str">
        <f t="shared" si="200"/>
        <v>theater</v>
      </c>
      <c r="R2130" t="str">
        <f t="shared" si="201"/>
        <v>musical</v>
      </c>
      <c r="S2130" s="13">
        <f t="shared" si="202"/>
        <v>42499.842962962968</v>
      </c>
      <c r="T2130" s="13">
        <f t="shared" si="203"/>
        <v>42519.024999999994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 s="9">
        <v>7000</v>
      </c>
      <c r="E2131" s="9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8304</v>
      </c>
      <c r="O2131" s="7">
        <f t="shared" si="198"/>
        <v>113.45714285714286</v>
      </c>
      <c r="P2131" s="5">
        <f t="shared" si="199"/>
        <v>74.224299065420567</v>
      </c>
      <c r="Q2131" t="str">
        <f t="shared" si="200"/>
        <v>theater</v>
      </c>
      <c r="R2131" t="str">
        <f t="shared" si="201"/>
        <v>musical</v>
      </c>
      <c r="S2131" s="13">
        <f t="shared" si="202"/>
        <v>41820.776412037041</v>
      </c>
      <c r="T2131" s="13">
        <f t="shared" si="203"/>
        <v>41850.776412037041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 s="9">
        <v>10000</v>
      </c>
      <c r="E2132" s="9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8304</v>
      </c>
      <c r="O2132" s="7">
        <f t="shared" si="198"/>
        <v>102.65010000000001</v>
      </c>
      <c r="P2132" s="5">
        <f t="shared" si="199"/>
        <v>106.9271875</v>
      </c>
      <c r="Q2132" t="str">
        <f t="shared" si="200"/>
        <v>theater</v>
      </c>
      <c r="R2132" t="str">
        <f t="shared" si="201"/>
        <v>musical</v>
      </c>
      <c r="S2132" s="13">
        <f t="shared" si="202"/>
        <v>41788.167187500003</v>
      </c>
      <c r="T2132" s="13">
        <f t="shared" si="203"/>
        <v>41823.167187500003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 s="9">
        <v>2000</v>
      </c>
      <c r="E2133" s="9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8304</v>
      </c>
      <c r="O2133" s="7">
        <f t="shared" si="198"/>
        <v>116.75</v>
      </c>
      <c r="P2133" s="5">
        <f t="shared" si="199"/>
        <v>41.696428571428569</v>
      </c>
      <c r="Q2133" t="str">
        <f t="shared" si="200"/>
        <v>theater</v>
      </c>
      <c r="R2133" t="str">
        <f t="shared" si="201"/>
        <v>musical</v>
      </c>
      <c r="S2133" s="13">
        <f t="shared" si="202"/>
        <v>42050.019641203704</v>
      </c>
      <c r="T2133" s="13">
        <f t="shared" si="203"/>
        <v>42064.207638888889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 s="9">
        <v>4000</v>
      </c>
      <c r="E2134" s="9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8304</v>
      </c>
      <c r="O2134" s="7">
        <f t="shared" si="198"/>
        <v>107.65274999999998</v>
      </c>
      <c r="P2134" s="5">
        <f t="shared" si="199"/>
        <v>74.243275862068955</v>
      </c>
      <c r="Q2134" t="str">
        <f t="shared" si="200"/>
        <v>theater</v>
      </c>
      <c r="R2134" t="str">
        <f t="shared" si="201"/>
        <v>musical</v>
      </c>
      <c r="S2134" s="13">
        <f t="shared" si="202"/>
        <v>41772.727893518517</v>
      </c>
      <c r="T2134" s="13">
        <f t="shared" si="203"/>
        <v>41802.727893518517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 s="9">
        <v>1100</v>
      </c>
      <c r="E2135" s="9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8304</v>
      </c>
      <c r="O2135" s="7">
        <f t="shared" si="198"/>
        <v>100</v>
      </c>
      <c r="P2135" s="5">
        <f t="shared" si="199"/>
        <v>73.333333333333329</v>
      </c>
      <c r="Q2135" t="str">
        <f t="shared" si="200"/>
        <v>theater</v>
      </c>
      <c r="R2135" t="str">
        <f t="shared" si="201"/>
        <v>musical</v>
      </c>
      <c r="S2135" s="13">
        <f t="shared" si="202"/>
        <v>42445.598136574074</v>
      </c>
      <c r="T2135" s="13">
        <f t="shared" si="203"/>
        <v>42475.598136574074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 s="9">
        <v>2000</v>
      </c>
      <c r="E2136" s="9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8304</v>
      </c>
      <c r="O2136" s="7">
        <f t="shared" si="198"/>
        <v>100</v>
      </c>
      <c r="P2136" s="5">
        <f t="shared" si="199"/>
        <v>100</v>
      </c>
      <c r="Q2136" t="str">
        <f t="shared" si="200"/>
        <v>theater</v>
      </c>
      <c r="R2136" t="str">
        <f t="shared" si="201"/>
        <v>musical</v>
      </c>
      <c r="S2136" s="13">
        <f t="shared" si="202"/>
        <v>42138.930671296301</v>
      </c>
      <c r="T2136" s="13">
        <f t="shared" si="203"/>
        <v>42168.930671296301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 s="9">
        <v>1000</v>
      </c>
      <c r="E2137" s="9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8304</v>
      </c>
      <c r="O2137" s="7">
        <f t="shared" si="198"/>
        <v>146</v>
      </c>
      <c r="P2137" s="5">
        <f t="shared" si="199"/>
        <v>38.421052631578945</v>
      </c>
      <c r="Q2137" t="str">
        <f t="shared" si="200"/>
        <v>theater</v>
      </c>
      <c r="R2137" t="str">
        <f t="shared" si="201"/>
        <v>musical</v>
      </c>
      <c r="S2137" s="13">
        <f t="shared" si="202"/>
        <v>42493.857083333336</v>
      </c>
      <c r="T2137" s="13">
        <f t="shared" si="203"/>
        <v>42508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 s="9">
        <v>5000</v>
      </c>
      <c r="E2138" s="9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8304</v>
      </c>
      <c r="O2138" s="7">
        <f t="shared" si="198"/>
        <v>110.2</v>
      </c>
      <c r="P2138" s="5">
        <f t="shared" si="199"/>
        <v>166.96969696969697</v>
      </c>
      <c r="Q2138" t="str">
        <f t="shared" si="200"/>
        <v>theater</v>
      </c>
      <c r="R2138" t="str">
        <f t="shared" si="201"/>
        <v>musical</v>
      </c>
      <c r="S2138" s="13">
        <f t="shared" si="202"/>
        <v>42682.616967592592</v>
      </c>
      <c r="T2138" s="13">
        <f t="shared" si="203"/>
        <v>42703.25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 s="9">
        <v>5000</v>
      </c>
      <c r="E2139" s="9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8304</v>
      </c>
      <c r="O2139" s="7">
        <f t="shared" si="198"/>
        <v>108.2</v>
      </c>
      <c r="P2139" s="5">
        <f t="shared" si="199"/>
        <v>94.912280701754383</v>
      </c>
      <c r="Q2139" t="str">
        <f t="shared" si="200"/>
        <v>theater</v>
      </c>
      <c r="R2139" t="str">
        <f t="shared" si="201"/>
        <v>musical</v>
      </c>
      <c r="S2139" s="13">
        <f t="shared" si="202"/>
        <v>42656.005173611105</v>
      </c>
      <c r="T2139" s="13">
        <f t="shared" si="203"/>
        <v>42689.088888888888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 s="9">
        <v>2500</v>
      </c>
      <c r="E2140" s="9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8304</v>
      </c>
      <c r="O2140" s="7">
        <f t="shared" si="198"/>
        <v>100</v>
      </c>
      <c r="P2140" s="5">
        <f t="shared" si="199"/>
        <v>100</v>
      </c>
      <c r="Q2140" t="str">
        <f t="shared" si="200"/>
        <v>theater</v>
      </c>
      <c r="R2140" t="str">
        <f t="shared" si="201"/>
        <v>musical</v>
      </c>
      <c r="S2140" s="13">
        <f t="shared" si="202"/>
        <v>42087.792303240742</v>
      </c>
      <c r="T2140" s="13">
        <f t="shared" si="203"/>
        <v>42103.792303240742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 s="9">
        <v>2000</v>
      </c>
      <c r="E2141" s="9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8304</v>
      </c>
      <c r="O2141" s="7">
        <f t="shared" si="198"/>
        <v>100.25</v>
      </c>
      <c r="P2141" s="5">
        <f t="shared" si="199"/>
        <v>143.21428571428572</v>
      </c>
      <c r="Q2141" t="str">
        <f t="shared" si="200"/>
        <v>theater</v>
      </c>
      <c r="R2141" t="str">
        <f t="shared" si="201"/>
        <v>musical</v>
      </c>
      <c r="S2141" s="13">
        <f t="shared" si="202"/>
        <v>42075.942627314813</v>
      </c>
      <c r="T2141" s="13">
        <f t="shared" si="203"/>
        <v>42103.166666666672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 s="9">
        <v>8000</v>
      </c>
      <c r="E2142" s="9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8304</v>
      </c>
      <c r="O2142" s="7">
        <f t="shared" si="198"/>
        <v>106.71250000000001</v>
      </c>
      <c r="P2142" s="5">
        <f t="shared" si="199"/>
        <v>90.819148936170208</v>
      </c>
      <c r="Q2142" t="str">
        <f t="shared" si="200"/>
        <v>theater</v>
      </c>
      <c r="R2142" t="str">
        <f t="shared" si="201"/>
        <v>musical</v>
      </c>
      <c r="S2142" s="13">
        <f t="shared" si="202"/>
        <v>41814.367800925924</v>
      </c>
      <c r="T2142" s="13">
        <f t="shared" si="203"/>
        <v>41852.041666666664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 s="9">
        <v>2000</v>
      </c>
      <c r="E2143" s="9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8304</v>
      </c>
      <c r="O2143" s="7">
        <f t="shared" si="198"/>
        <v>143.19999999999999</v>
      </c>
      <c r="P2143" s="5">
        <f t="shared" si="199"/>
        <v>48.542372881355931</v>
      </c>
      <c r="Q2143" t="str">
        <f t="shared" si="200"/>
        <v>theater</v>
      </c>
      <c r="R2143" t="str">
        <f t="shared" si="201"/>
        <v>musical</v>
      </c>
      <c r="S2143" s="13">
        <f t="shared" si="202"/>
        <v>41887.111354166671</v>
      </c>
      <c r="T2143" s="13">
        <f t="shared" si="203"/>
        <v>41909.166666666664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 s="9">
        <v>2400</v>
      </c>
      <c r="E2144" s="9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8304</v>
      </c>
      <c r="O2144" s="7">
        <f t="shared" si="198"/>
        <v>105.04166666666667</v>
      </c>
      <c r="P2144" s="5">
        <f t="shared" si="199"/>
        <v>70.027777777777771</v>
      </c>
      <c r="Q2144" t="str">
        <f t="shared" si="200"/>
        <v>theater</v>
      </c>
      <c r="R2144" t="str">
        <f t="shared" si="201"/>
        <v>musical</v>
      </c>
      <c r="S2144" s="13">
        <f t="shared" si="202"/>
        <v>41989.819212962961</v>
      </c>
      <c r="T2144" s="13">
        <f t="shared" si="203"/>
        <v>42049.819212962961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 s="9">
        <v>15000</v>
      </c>
      <c r="E2145" s="9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8304</v>
      </c>
      <c r="O2145" s="7">
        <f t="shared" si="198"/>
        <v>103.98</v>
      </c>
      <c r="P2145" s="5">
        <f t="shared" si="199"/>
        <v>135.62608695652173</v>
      </c>
      <c r="Q2145" t="str">
        <f t="shared" si="200"/>
        <v>theater</v>
      </c>
      <c r="R2145" t="str">
        <f t="shared" si="201"/>
        <v>musical</v>
      </c>
      <c r="S2145" s="13">
        <f t="shared" si="202"/>
        <v>42425.735416666663</v>
      </c>
      <c r="T2145" s="13">
        <f t="shared" si="203"/>
        <v>42455.693750000006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 s="9">
        <v>2500</v>
      </c>
      <c r="E2146" s="9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8304</v>
      </c>
      <c r="O2146" s="7">
        <f t="shared" si="198"/>
        <v>120</v>
      </c>
      <c r="P2146" s="5">
        <f t="shared" si="199"/>
        <v>100</v>
      </c>
      <c r="Q2146" t="str">
        <f t="shared" si="200"/>
        <v>theater</v>
      </c>
      <c r="R2146" t="str">
        <f t="shared" si="201"/>
        <v>musical</v>
      </c>
      <c r="S2146" s="13">
        <f t="shared" si="202"/>
        <v>42166.219733796301</v>
      </c>
      <c r="T2146" s="13">
        <f t="shared" si="203"/>
        <v>42198.837499999994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 s="9">
        <v>4500</v>
      </c>
      <c r="E2147" s="9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8304</v>
      </c>
      <c r="O2147" s="7">
        <f t="shared" si="198"/>
        <v>109.66666666666667</v>
      </c>
      <c r="P2147" s="5">
        <f t="shared" si="199"/>
        <v>94.90384615384616</v>
      </c>
      <c r="Q2147" t="str">
        <f t="shared" si="200"/>
        <v>theater</v>
      </c>
      <c r="R2147" t="str">
        <f t="shared" si="201"/>
        <v>musical</v>
      </c>
      <c r="S2147" s="13">
        <f t="shared" si="202"/>
        <v>41865.882928240739</v>
      </c>
      <c r="T2147" s="13">
        <f t="shared" si="203"/>
        <v>41890.882928240739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 s="9">
        <v>2000</v>
      </c>
      <c r="E2148" s="9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8304</v>
      </c>
      <c r="O2148" s="7">
        <f t="shared" si="198"/>
        <v>101.75</v>
      </c>
      <c r="P2148" s="5">
        <f t="shared" si="199"/>
        <v>75.370370370370367</v>
      </c>
      <c r="Q2148" t="str">
        <f t="shared" si="200"/>
        <v>theater</v>
      </c>
      <c r="R2148" t="str">
        <f t="shared" si="201"/>
        <v>musical</v>
      </c>
      <c r="S2148" s="13">
        <f t="shared" si="202"/>
        <v>42546.862233796302</v>
      </c>
      <c r="T2148" s="13">
        <f t="shared" si="203"/>
        <v>42575.958333333328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 s="9">
        <v>1200</v>
      </c>
      <c r="E2149" s="9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8304</v>
      </c>
      <c r="O2149" s="7">
        <f t="shared" si="198"/>
        <v>128.91666666666666</v>
      </c>
      <c r="P2149" s="5">
        <f t="shared" si="199"/>
        <v>64.458333333333329</v>
      </c>
      <c r="Q2149" t="str">
        <f t="shared" si="200"/>
        <v>theater</v>
      </c>
      <c r="R2149" t="str">
        <f t="shared" si="201"/>
        <v>musical</v>
      </c>
      <c r="S2149" s="13">
        <f t="shared" si="202"/>
        <v>42420.140277777777</v>
      </c>
      <c r="T2149" s="13">
        <f t="shared" si="203"/>
        <v>42444.666666666672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 s="9">
        <v>1000</v>
      </c>
      <c r="E2150" s="9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8304</v>
      </c>
      <c r="O2150" s="7">
        <f t="shared" si="198"/>
        <v>114.99999999999999</v>
      </c>
      <c r="P2150" s="5">
        <f t="shared" si="199"/>
        <v>115</v>
      </c>
      <c r="Q2150" t="str">
        <f t="shared" si="200"/>
        <v>theater</v>
      </c>
      <c r="R2150" t="str">
        <f t="shared" si="201"/>
        <v>musical</v>
      </c>
      <c r="S2150" s="13">
        <f t="shared" si="202"/>
        <v>42531.980694444443</v>
      </c>
      <c r="T2150" s="13">
        <f t="shared" si="203"/>
        <v>42561.980694444443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 s="9">
        <v>2000</v>
      </c>
      <c r="E2151" s="9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8304</v>
      </c>
      <c r="O2151" s="7">
        <f t="shared" si="198"/>
        <v>150.75</v>
      </c>
      <c r="P2151" s="5">
        <f t="shared" si="199"/>
        <v>100.5</v>
      </c>
      <c r="Q2151" t="str">
        <f t="shared" si="200"/>
        <v>theater</v>
      </c>
      <c r="R2151" t="str">
        <f t="shared" si="201"/>
        <v>musical</v>
      </c>
      <c r="S2151" s="13">
        <f t="shared" si="202"/>
        <v>42548.63853009259</v>
      </c>
      <c r="T2151" s="13">
        <f t="shared" si="203"/>
        <v>42584.418749999997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 s="9">
        <v>6000</v>
      </c>
      <c r="E2152" s="9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8304</v>
      </c>
      <c r="O2152" s="7">
        <f t="shared" si="198"/>
        <v>110.96666666666665</v>
      </c>
      <c r="P2152" s="5">
        <f t="shared" si="199"/>
        <v>93.774647887323937</v>
      </c>
      <c r="Q2152" t="str">
        <f t="shared" si="200"/>
        <v>theater</v>
      </c>
      <c r="R2152" t="str">
        <f t="shared" si="201"/>
        <v>musical</v>
      </c>
      <c r="S2152" s="13">
        <f t="shared" si="202"/>
        <v>42487.037905092591</v>
      </c>
      <c r="T2152" s="13">
        <f t="shared" si="203"/>
        <v>42517.037905092591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 s="9">
        <v>350</v>
      </c>
      <c r="E2153" s="9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8304</v>
      </c>
      <c r="O2153" s="7">
        <f t="shared" si="198"/>
        <v>100.28571428571429</v>
      </c>
      <c r="P2153" s="5">
        <f t="shared" si="199"/>
        <v>35.1</v>
      </c>
      <c r="Q2153" t="str">
        <f t="shared" si="200"/>
        <v>theater</v>
      </c>
      <c r="R2153" t="str">
        <f t="shared" si="201"/>
        <v>musical</v>
      </c>
      <c r="S2153" s="13">
        <f t="shared" si="202"/>
        <v>42167.534791666665</v>
      </c>
      <c r="T2153" s="13">
        <f t="shared" si="203"/>
        <v>42196.165972222225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 s="9">
        <v>1000</v>
      </c>
      <c r="E2154" s="9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8270</v>
      </c>
      <c r="O2154" s="7">
        <f t="shared" si="198"/>
        <v>100</v>
      </c>
      <c r="P2154" s="5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3">
        <f t="shared" si="202"/>
        <v>42059.453923611116</v>
      </c>
      <c r="T2154" s="13">
        <f t="shared" si="203"/>
        <v>42119.412256944444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 s="9">
        <v>2000</v>
      </c>
      <c r="E2155" s="9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8270</v>
      </c>
      <c r="O2155" s="7">
        <f t="shared" si="198"/>
        <v>101.25</v>
      </c>
      <c r="P2155" s="5">
        <f t="shared" si="199"/>
        <v>53.289473684210527</v>
      </c>
      <c r="Q2155" t="str">
        <f t="shared" si="200"/>
        <v>theater</v>
      </c>
      <c r="R2155" t="str">
        <f t="shared" si="201"/>
        <v>plays</v>
      </c>
      <c r="S2155" s="13">
        <f t="shared" si="202"/>
        <v>41800.526701388888</v>
      </c>
      <c r="T2155" s="13">
        <f t="shared" si="203"/>
        <v>41850.958333333336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 s="9">
        <v>1500</v>
      </c>
      <c r="E2156" s="9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8270</v>
      </c>
      <c r="O2156" s="7">
        <f t="shared" si="198"/>
        <v>121.73333333333333</v>
      </c>
      <c r="P2156" s="5">
        <f t="shared" si="199"/>
        <v>70.230769230769226</v>
      </c>
      <c r="Q2156" t="str">
        <f t="shared" si="200"/>
        <v>theater</v>
      </c>
      <c r="R2156" t="str">
        <f t="shared" si="201"/>
        <v>plays</v>
      </c>
      <c r="S2156" s="13">
        <f t="shared" si="202"/>
        <v>42054.849050925928</v>
      </c>
      <c r="T2156" s="13">
        <f t="shared" si="203"/>
        <v>42084.807384259257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 s="9">
        <v>250</v>
      </c>
      <c r="E2157" s="9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8270</v>
      </c>
      <c r="O2157" s="7">
        <f t="shared" si="198"/>
        <v>330</v>
      </c>
      <c r="P2157" s="5">
        <f t="shared" si="199"/>
        <v>43.421052631578945</v>
      </c>
      <c r="Q2157" t="str">
        <f t="shared" si="200"/>
        <v>theater</v>
      </c>
      <c r="R2157" t="str">
        <f t="shared" si="201"/>
        <v>plays</v>
      </c>
      <c r="S2157" s="13">
        <f t="shared" si="202"/>
        <v>42487.62700231481</v>
      </c>
      <c r="T2157" s="13">
        <f t="shared" si="203"/>
        <v>42521.458333333328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 s="9">
        <v>2000</v>
      </c>
      <c r="E2158" s="9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8270</v>
      </c>
      <c r="O2158" s="7">
        <f t="shared" si="198"/>
        <v>109.55</v>
      </c>
      <c r="P2158" s="5">
        <f t="shared" si="199"/>
        <v>199.18181818181819</v>
      </c>
      <c r="Q2158" t="str">
        <f t="shared" si="200"/>
        <v>theater</v>
      </c>
      <c r="R2158" t="str">
        <f t="shared" si="201"/>
        <v>plays</v>
      </c>
      <c r="S2158" s="13">
        <f t="shared" si="202"/>
        <v>42109.751250000001</v>
      </c>
      <c r="T2158" s="13">
        <f t="shared" si="203"/>
        <v>42156.165972222225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 s="9">
        <v>2100</v>
      </c>
      <c r="E2159" s="9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8270</v>
      </c>
      <c r="O2159" s="7">
        <f t="shared" si="198"/>
        <v>100.95190476190474</v>
      </c>
      <c r="P2159" s="5">
        <f t="shared" si="199"/>
        <v>78.518148148148143</v>
      </c>
      <c r="Q2159" t="str">
        <f t="shared" si="200"/>
        <v>theater</v>
      </c>
      <c r="R2159" t="str">
        <f t="shared" si="201"/>
        <v>plays</v>
      </c>
      <c r="S2159" s="13">
        <f t="shared" si="202"/>
        <v>42497.275706018518</v>
      </c>
      <c r="T2159" s="13">
        <f t="shared" si="203"/>
        <v>42535.904861111107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 s="9">
        <v>1500</v>
      </c>
      <c r="E2160" s="9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8270</v>
      </c>
      <c r="O2160" s="7">
        <f t="shared" si="198"/>
        <v>140.13333333333333</v>
      </c>
      <c r="P2160" s="5">
        <f t="shared" si="199"/>
        <v>61.823529411764703</v>
      </c>
      <c r="Q2160" t="str">
        <f t="shared" si="200"/>
        <v>theater</v>
      </c>
      <c r="R2160" t="str">
        <f t="shared" si="201"/>
        <v>plays</v>
      </c>
      <c r="S2160" s="13">
        <f t="shared" si="202"/>
        <v>42058.904074074075</v>
      </c>
      <c r="T2160" s="13">
        <f t="shared" si="203"/>
        <v>42095.165972222225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 s="9">
        <v>1000</v>
      </c>
      <c r="E2161" s="9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8270</v>
      </c>
      <c r="O2161" s="7">
        <f t="shared" si="198"/>
        <v>100.001</v>
      </c>
      <c r="P2161" s="5">
        <f t="shared" si="199"/>
        <v>50.000500000000002</v>
      </c>
      <c r="Q2161" t="str">
        <f t="shared" si="200"/>
        <v>theater</v>
      </c>
      <c r="R2161" t="str">
        <f t="shared" si="201"/>
        <v>plays</v>
      </c>
      <c r="S2161" s="13">
        <f t="shared" si="202"/>
        <v>42207.259918981479</v>
      </c>
      <c r="T2161" s="13">
        <f t="shared" si="203"/>
        <v>42236.958333333328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 s="9">
        <v>1500</v>
      </c>
      <c r="E2162" s="9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8270</v>
      </c>
      <c r="O2162" s="7">
        <f t="shared" si="198"/>
        <v>119.238</v>
      </c>
      <c r="P2162" s="5">
        <f t="shared" si="199"/>
        <v>48.339729729729726</v>
      </c>
      <c r="Q2162" t="str">
        <f t="shared" si="200"/>
        <v>theater</v>
      </c>
      <c r="R2162" t="str">
        <f t="shared" si="201"/>
        <v>plays</v>
      </c>
      <c r="S2162" s="13">
        <f t="shared" si="202"/>
        <v>41807.690081018518</v>
      </c>
      <c r="T2162" s="13">
        <f t="shared" si="203"/>
        <v>41837.690081018518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 s="9">
        <v>2000</v>
      </c>
      <c r="E2163" s="9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8270</v>
      </c>
      <c r="O2163" s="7">
        <f t="shared" si="198"/>
        <v>107.25</v>
      </c>
      <c r="P2163" s="5">
        <f t="shared" si="199"/>
        <v>107.25</v>
      </c>
      <c r="Q2163" t="str">
        <f t="shared" si="200"/>
        <v>theater</v>
      </c>
      <c r="R2163" t="str">
        <f t="shared" si="201"/>
        <v>plays</v>
      </c>
      <c r="S2163" s="13">
        <f t="shared" si="202"/>
        <v>42284.69694444444</v>
      </c>
      <c r="T2163" s="13">
        <f t="shared" si="203"/>
        <v>42301.165972222225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 s="9">
        <v>250</v>
      </c>
      <c r="E2164" s="9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8270</v>
      </c>
      <c r="O2164" s="7">
        <f t="shared" si="198"/>
        <v>227.99999999999997</v>
      </c>
      <c r="P2164" s="5">
        <f t="shared" si="199"/>
        <v>57</v>
      </c>
      <c r="Q2164" t="str">
        <f t="shared" si="200"/>
        <v>theater</v>
      </c>
      <c r="R2164" t="str">
        <f t="shared" si="201"/>
        <v>plays</v>
      </c>
      <c r="S2164" s="13">
        <f t="shared" si="202"/>
        <v>42045.84238425926</v>
      </c>
      <c r="T2164" s="13">
        <f t="shared" si="203"/>
        <v>42075.800717592589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 s="9">
        <v>1000</v>
      </c>
      <c r="E2165" s="9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8270</v>
      </c>
      <c r="O2165" s="7">
        <f t="shared" si="198"/>
        <v>106.4</v>
      </c>
      <c r="P2165" s="5">
        <f t="shared" si="199"/>
        <v>40.92307692307692</v>
      </c>
      <c r="Q2165" t="str">
        <f t="shared" si="200"/>
        <v>theater</v>
      </c>
      <c r="R2165" t="str">
        <f t="shared" si="201"/>
        <v>plays</v>
      </c>
      <c r="S2165" s="13">
        <f t="shared" si="202"/>
        <v>42184.209537037037</v>
      </c>
      <c r="T2165" s="13">
        <f t="shared" si="203"/>
        <v>42202.876388888893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 s="9">
        <v>300</v>
      </c>
      <c r="E2166" s="9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8270</v>
      </c>
      <c r="O2166" s="7">
        <f t="shared" si="198"/>
        <v>143.33333333333334</v>
      </c>
      <c r="P2166" s="5">
        <f t="shared" si="199"/>
        <v>21.5</v>
      </c>
      <c r="Q2166" t="str">
        <f t="shared" si="200"/>
        <v>theater</v>
      </c>
      <c r="R2166" t="str">
        <f t="shared" si="201"/>
        <v>plays</v>
      </c>
      <c r="S2166" s="13">
        <f t="shared" si="202"/>
        <v>42160.651817129634</v>
      </c>
      <c r="T2166" s="13">
        <f t="shared" si="203"/>
        <v>42190.651817129634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 s="9">
        <v>3500</v>
      </c>
      <c r="E2167" s="9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8270</v>
      </c>
      <c r="O2167" s="7">
        <f t="shared" si="198"/>
        <v>104.54285714285714</v>
      </c>
      <c r="P2167" s="5">
        <f t="shared" si="199"/>
        <v>79.543478260869563</v>
      </c>
      <c r="Q2167" t="str">
        <f t="shared" si="200"/>
        <v>theater</v>
      </c>
      <c r="R2167" t="str">
        <f t="shared" si="201"/>
        <v>plays</v>
      </c>
      <c r="S2167" s="13">
        <f t="shared" si="202"/>
        <v>42341.180636574078</v>
      </c>
      <c r="T2167" s="13">
        <f t="shared" si="203"/>
        <v>42373.180636574078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 s="9">
        <v>5000</v>
      </c>
      <c r="E2168" s="9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8270</v>
      </c>
      <c r="O2168" s="7">
        <f t="shared" si="198"/>
        <v>110.02000000000001</v>
      </c>
      <c r="P2168" s="5">
        <f t="shared" si="199"/>
        <v>72.381578947368425</v>
      </c>
      <c r="Q2168" t="str">
        <f t="shared" si="200"/>
        <v>theater</v>
      </c>
      <c r="R2168" t="str">
        <f t="shared" si="201"/>
        <v>plays</v>
      </c>
      <c r="S2168" s="13">
        <f t="shared" si="202"/>
        <v>42329.838159722218</v>
      </c>
      <c r="T2168" s="13">
        <f t="shared" si="203"/>
        <v>42388.957638888889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 s="9">
        <v>2500</v>
      </c>
      <c r="E2169" s="9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8270</v>
      </c>
      <c r="O2169" s="7">
        <f t="shared" si="198"/>
        <v>106</v>
      </c>
      <c r="P2169" s="5">
        <f t="shared" si="199"/>
        <v>64.634146341463421</v>
      </c>
      <c r="Q2169" t="str">
        <f t="shared" si="200"/>
        <v>theater</v>
      </c>
      <c r="R2169" t="str">
        <f t="shared" si="201"/>
        <v>plays</v>
      </c>
      <c r="S2169" s="13">
        <f t="shared" si="202"/>
        <v>42170.910231481481</v>
      </c>
      <c r="T2169" s="13">
        <f t="shared" si="203"/>
        <v>42205.165972222225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 s="9">
        <v>250</v>
      </c>
      <c r="E2170" s="9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8270</v>
      </c>
      <c r="O2170" s="7">
        <f t="shared" si="198"/>
        <v>108</v>
      </c>
      <c r="P2170" s="5">
        <f t="shared" si="199"/>
        <v>38.571428571428569</v>
      </c>
      <c r="Q2170" t="str">
        <f t="shared" si="200"/>
        <v>theater</v>
      </c>
      <c r="R2170" t="str">
        <f t="shared" si="201"/>
        <v>plays</v>
      </c>
      <c r="S2170" s="13">
        <f t="shared" si="202"/>
        <v>42571.626192129625</v>
      </c>
      <c r="T2170" s="13">
        <f t="shared" si="203"/>
        <v>42583.570138888885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 s="9">
        <v>5000</v>
      </c>
      <c r="E2171" s="9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8270</v>
      </c>
      <c r="O2171" s="7">
        <f t="shared" si="198"/>
        <v>105.42</v>
      </c>
      <c r="P2171" s="5">
        <f t="shared" si="199"/>
        <v>107.57142857142857</v>
      </c>
      <c r="Q2171" t="str">
        <f t="shared" si="200"/>
        <v>theater</v>
      </c>
      <c r="R2171" t="str">
        <f t="shared" si="201"/>
        <v>plays</v>
      </c>
      <c r="S2171" s="13">
        <f t="shared" si="202"/>
        <v>42151.069606481484</v>
      </c>
      <c r="T2171" s="13">
        <f t="shared" si="203"/>
        <v>42172.069606481484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 s="9">
        <v>600</v>
      </c>
      <c r="E2172" s="9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8270</v>
      </c>
      <c r="O2172" s="7">
        <f t="shared" si="198"/>
        <v>119.16666666666667</v>
      </c>
      <c r="P2172" s="5">
        <f t="shared" si="199"/>
        <v>27.5</v>
      </c>
      <c r="Q2172" t="str">
        <f t="shared" si="200"/>
        <v>theater</v>
      </c>
      <c r="R2172" t="str">
        <f t="shared" si="201"/>
        <v>plays</v>
      </c>
      <c r="S2172" s="13">
        <f t="shared" si="202"/>
        <v>42101.423541666663</v>
      </c>
      <c r="T2172" s="13">
        <f t="shared" si="203"/>
        <v>42131.423541666663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 s="9">
        <v>3000</v>
      </c>
      <c r="E2173" s="9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8270</v>
      </c>
      <c r="O2173" s="7">
        <f t="shared" si="198"/>
        <v>152.66666666666666</v>
      </c>
      <c r="P2173" s="5">
        <f t="shared" si="199"/>
        <v>70.461538461538467</v>
      </c>
      <c r="Q2173" t="str">
        <f t="shared" si="200"/>
        <v>theater</v>
      </c>
      <c r="R2173" t="str">
        <f t="shared" si="201"/>
        <v>plays</v>
      </c>
      <c r="S2173" s="13">
        <f t="shared" si="202"/>
        <v>42034.928252314814</v>
      </c>
      <c r="T2173" s="13">
        <f t="shared" si="203"/>
        <v>42090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 s="9">
        <v>5000</v>
      </c>
      <c r="E2174" s="9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8270</v>
      </c>
      <c r="O2174" s="7">
        <f t="shared" si="198"/>
        <v>100</v>
      </c>
      <c r="P2174" s="5">
        <f t="shared" si="199"/>
        <v>178.57142857142858</v>
      </c>
      <c r="Q2174" t="str">
        <f t="shared" si="200"/>
        <v>theater</v>
      </c>
      <c r="R2174" t="str">
        <f t="shared" si="201"/>
        <v>plays</v>
      </c>
      <c r="S2174" s="13">
        <f t="shared" si="202"/>
        <v>41944.527627314819</v>
      </c>
      <c r="T2174" s="13">
        <f t="shared" si="203"/>
        <v>42004.569293981483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 s="9">
        <v>500</v>
      </c>
      <c r="E2175" s="9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8270</v>
      </c>
      <c r="O2175" s="7">
        <f t="shared" si="198"/>
        <v>100.2</v>
      </c>
      <c r="P2175" s="5">
        <f t="shared" si="199"/>
        <v>62.625</v>
      </c>
      <c r="Q2175" t="str">
        <f t="shared" si="200"/>
        <v>theater</v>
      </c>
      <c r="R2175" t="str">
        <f t="shared" si="201"/>
        <v>plays</v>
      </c>
      <c r="S2175" s="13">
        <f t="shared" si="202"/>
        <v>42593.865405092598</v>
      </c>
      <c r="T2175" s="13">
        <f t="shared" si="203"/>
        <v>42613.865405092598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 s="9">
        <v>100</v>
      </c>
      <c r="E2176" s="9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8270</v>
      </c>
      <c r="O2176" s="7">
        <f t="shared" si="198"/>
        <v>225</v>
      </c>
      <c r="P2176" s="5">
        <f t="shared" si="199"/>
        <v>75</v>
      </c>
      <c r="Q2176" t="str">
        <f t="shared" si="200"/>
        <v>theater</v>
      </c>
      <c r="R2176" t="str">
        <f t="shared" si="201"/>
        <v>plays</v>
      </c>
      <c r="S2176" s="13">
        <f t="shared" si="202"/>
        <v>42503.740868055553</v>
      </c>
      <c r="T2176" s="13">
        <f t="shared" si="203"/>
        <v>42517.740868055553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 s="9">
        <v>500</v>
      </c>
      <c r="E2177" s="9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8270</v>
      </c>
      <c r="O2177" s="7">
        <f t="shared" si="198"/>
        <v>106.02199999999999</v>
      </c>
      <c r="P2177" s="5">
        <f t="shared" si="199"/>
        <v>58.901111111111113</v>
      </c>
      <c r="Q2177" t="str">
        <f t="shared" si="200"/>
        <v>theater</v>
      </c>
      <c r="R2177" t="str">
        <f t="shared" si="201"/>
        <v>plays</v>
      </c>
      <c r="S2177" s="13">
        <f t="shared" si="202"/>
        <v>41927.848900462966</v>
      </c>
      <c r="T2177" s="13">
        <f t="shared" si="203"/>
        <v>41948.890567129631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 s="9">
        <v>1200</v>
      </c>
      <c r="E2178" s="9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8270</v>
      </c>
      <c r="O2178" s="7">
        <f t="shared" ref="O2178:O2241" si="204">(E2178/D2178)*100</f>
        <v>104.66666666666666</v>
      </c>
      <c r="P2178" s="5">
        <f t="shared" ref="P2178:P2241" si="205">IFERROR(E2178/L2178,0)</f>
        <v>139.55555555555554</v>
      </c>
      <c r="Q2178" t="str">
        <f t="shared" ref="Q2178:Q2241" si="206">LEFT(N2178,FIND("/",N2178)-1)</f>
        <v>theater</v>
      </c>
      <c r="R2178" t="str">
        <f t="shared" ref="R2178:R2241" si="207">RIGHT(N2178,LEN(N2178)-FIND("/",N2178))</f>
        <v>plays</v>
      </c>
      <c r="S2178" s="13">
        <f t="shared" ref="S2178:S2241" si="208">(((J2178/60)/60)/24)+DATE(1970,1,1)</f>
        <v>42375.114988425921</v>
      </c>
      <c r="T2178" s="13">
        <f t="shared" ref="T2178:T2241" si="209">(((I2178/60)/60)/24)+DATE(1970,1,1)</f>
        <v>42420.114988425921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 s="9">
        <v>1200</v>
      </c>
      <c r="E2179" s="9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8270</v>
      </c>
      <c r="O2179" s="7">
        <f t="shared" si="204"/>
        <v>116.66666666666667</v>
      </c>
      <c r="P2179" s="5">
        <f t="shared" si="205"/>
        <v>70</v>
      </c>
      <c r="Q2179" t="str">
        <f t="shared" si="206"/>
        <v>theater</v>
      </c>
      <c r="R2179" t="str">
        <f t="shared" si="207"/>
        <v>plays</v>
      </c>
      <c r="S2179" s="13">
        <f t="shared" si="208"/>
        <v>41963.872361111105</v>
      </c>
      <c r="T2179" s="13">
        <f t="shared" si="209"/>
        <v>41974.797916666663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 s="9">
        <v>3000</v>
      </c>
      <c r="E2180" s="9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8270</v>
      </c>
      <c r="O2180" s="7">
        <f t="shared" si="204"/>
        <v>109.03333333333333</v>
      </c>
      <c r="P2180" s="5">
        <f t="shared" si="205"/>
        <v>57.385964912280699</v>
      </c>
      <c r="Q2180" t="str">
        <f t="shared" si="206"/>
        <v>theater</v>
      </c>
      <c r="R2180" t="str">
        <f t="shared" si="207"/>
        <v>plays</v>
      </c>
      <c r="S2180" s="13">
        <f t="shared" si="208"/>
        <v>42143.445219907408</v>
      </c>
      <c r="T2180" s="13">
        <f t="shared" si="209"/>
        <v>42173.445219907408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 s="9">
        <v>200</v>
      </c>
      <c r="E2181" s="9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8270</v>
      </c>
      <c r="O2181" s="7">
        <f t="shared" si="204"/>
        <v>160</v>
      </c>
      <c r="P2181" s="5">
        <f t="shared" si="205"/>
        <v>40</v>
      </c>
      <c r="Q2181" t="str">
        <f t="shared" si="206"/>
        <v>theater</v>
      </c>
      <c r="R2181" t="str">
        <f t="shared" si="207"/>
        <v>plays</v>
      </c>
      <c r="S2181" s="13">
        <f t="shared" si="208"/>
        <v>42460.94222222222</v>
      </c>
      <c r="T2181" s="13">
        <f t="shared" si="209"/>
        <v>42481.94222222222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 s="9">
        <v>800</v>
      </c>
      <c r="E2182" s="9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8270</v>
      </c>
      <c r="O2182" s="7">
        <f t="shared" si="204"/>
        <v>112.5</v>
      </c>
      <c r="P2182" s="5">
        <f t="shared" si="205"/>
        <v>64.285714285714292</v>
      </c>
      <c r="Q2182" t="str">
        <f t="shared" si="206"/>
        <v>theater</v>
      </c>
      <c r="R2182" t="str">
        <f t="shared" si="207"/>
        <v>plays</v>
      </c>
      <c r="S2182" s="13">
        <f t="shared" si="208"/>
        <v>42553.926527777774</v>
      </c>
      <c r="T2182" s="13">
        <f t="shared" si="209"/>
        <v>42585.172916666663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 s="9">
        <v>2000</v>
      </c>
      <c r="E2183" s="9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8270</v>
      </c>
      <c r="O2183" s="7">
        <f t="shared" si="204"/>
        <v>102.1</v>
      </c>
      <c r="P2183" s="5">
        <f t="shared" si="205"/>
        <v>120.11764705882354</v>
      </c>
      <c r="Q2183" t="str">
        <f t="shared" si="206"/>
        <v>theater</v>
      </c>
      <c r="R2183" t="str">
        <f t="shared" si="207"/>
        <v>plays</v>
      </c>
      <c r="S2183" s="13">
        <f t="shared" si="208"/>
        <v>42152.765717592592</v>
      </c>
      <c r="T2183" s="13">
        <f t="shared" si="209"/>
        <v>42188.765717592592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 s="9">
        <v>100000</v>
      </c>
      <c r="E2184" s="9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8270</v>
      </c>
      <c r="O2184" s="7">
        <f t="shared" si="204"/>
        <v>100.824</v>
      </c>
      <c r="P2184" s="5">
        <f t="shared" si="205"/>
        <v>1008.24</v>
      </c>
      <c r="Q2184" t="str">
        <f t="shared" si="206"/>
        <v>theater</v>
      </c>
      <c r="R2184" t="str">
        <f t="shared" si="207"/>
        <v>plays</v>
      </c>
      <c r="S2184" s="13">
        <f t="shared" si="208"/>
        <v>42116.710752314815</v>
      </c>
      <c r="T2184" s="13">
        <f t="shared" si="209"/>
        <v>42146.710752314815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 s="9">
        <v>2000</v>
      </c>
      <c r="E2185" s="9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8270</v>
      </c>
      <c r="O2185" s="7">
        <f t="shared" si="204"/>
        <v>101.25</v>
      </c>
      <c r="P2185" s="5">
        <f t="shared" si="205"/>
        <v>63.28125</v>
      </c>
      <c r="Q2185" t="str">
        <f t="shared" si="206"/>
        <v>theater</v>
      </c>
      <c r="R2185" t="str">
        <f t="shared" si="207"/>
        <v>plays</v>
      </c>
      <c r="S2185" s="13">
        <f t="shared" si="208"/>
        <v>42155.142638888887</v>
      </c>
      <c r="T2185" s="13">
        <f t="shared" si="209"/>
        <v>42215.142638888887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 s="9">
        <v>1</v>
      </c>
      <c r="E2186" s="9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8270</v>
      </c>
      <c r="O2186" s="7">
        <f t="shared" si="204"/>
        <v>6500</v>
      </c>
      <c r="P2186" s="5">
        <f t="shared" si="205"/>
        <v>21.666666666666668</v>
      </c>
      <c r="Q2186" t="str">
        <f t="shared" si="206"/>
        <v>theater</v>
      </c>
      <c r="R2186" t="str">
        <f t="shared" si="207"/>
        <v>plays</v>
      </c>
      <c r="S2186" s="13">
        <f t="shared" si="208"/>
        <v>42432.701724537037</v>
      </c>
      <c r="T2186" s="13">
        <f t="shared" si="209"/>
        <v>42457.660057870366</v>
      </c>
    </row>
    <row r="2187" spans="1:20" ht="48" x14ac:dyDescent="0.2">
      <c r="A2187">
        <v>1681</v>
      </c>
      <c r="B2187" s="3" t="s">
        <v>1682</v>
      </c>
      <c r="C2187" s="3" t="s">
        <v>5791</v>
      </c>
      <c r="D2187" s="9">
        <v>65000</v>
      </c>
      <c r="E2187" s="9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8292</v>
      </c>
      <c r="O2187" s="7">
        <f t="shared" si="204"/>
        <v>101.42212307692309</v>
      </c>
      <c r="P2187" s="5">
        <f t="shared" si="205"/>
        <v>74.575090497737563</v>
      </c>
      <c r="Q2187" t="str">
        <f t="shared" si="206"/>
        <v>music</v>
      </c>
      <c r="R2187" t="str">
        <f t="shared" si="207"/>
        <v>faith</v>
      </c>
      <c r="S2187" s="13">
        <f t="shared" si="208"/>
        <v>42774.121342592596</v>
      </c>
      <c r="T2187" s="13">
        <f t="shared" si="209"/>
        <v>42823.083333333328</v>
      </c>
    </row>
    <row r="2188" spans="1:20" ht="32" x14ac:dyDescent="0.2">
      <c r="A2188">
        <v>1682</v>
      </c>
      <c r="B2188" s="3" t="s">
        <v>1683</v>
      </c>
      <c r="C2188" s="3" t="s">
        <v>5792</v>
      </c>
      <c r="D2188" s="9">
        <v>6000</v>
      </c>
      <c r="E2188" s="9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8292</v>
      </c>
      <c r="O2188" s="7">
        <f t="shared" si="204"/>
        <v>0</v>
      </c>
      <c r="P2188" s="5">
        <f t="shared" si="205"/>
        <v>0</v>
      </c>
      <c r="Q2188" t="str">
        <f t="shared" si="206"/>
        <v>music</v>
      </c>
      <c r="R2188" t="str">
        <f t="shared" si="207"/>
        <v>faith</v>
      </c>
      <c r="S2188" s="13">
        <f t="shared" si="208"/>
        <v>42779.21365740741</v>
      </c>
      <c r="T2188" s="13">
        <f t="shared" si="209"/>
        <v>42839.171990740739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 s="9">
        <v>3500</v>
      </c>
      <c r="E2189" s="9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8292</v>
      </c>
      <c r="O2189" s="7">
        <f t="shared" si="204"/>
        <v>21.714285714285715</v>
      </c>
      <c r="P2189" s="5">
        <f t="shared" si="205"/>
        <v>76</v>
      </c>
      <c r="Q2189" t="str">
        <f t="shared" si="206"/>
        <v>music</v>
      </c>
      <c r="R2189" t="str">
        <f t="shared" si="207"/>
        <v>faith</v>
      </c>
      <c r="S2189" s="13">
        <f t="shared" si="208"/>
        <v>42808.781689814816</v>
      </c>
      <c r="T2189" s="13">
        <f t="shared" si="209"/>
        <v>42832.781689814816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 s="9">
        <v>8000</v>
      </c>
      <c r="E2190" s="9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8292</v>
      </c>
      <c r="O2190" s="7">
        <f t="shared" si="204"/>
        <v>109.125</v>
      </c>
      <c r="P2190" s="5">
        <f t="shared" si="205"/>
        <v>86.43564356435644</v>
      </c>
      <c r="Q2190" t="str">
        <f t="shared" si="206"/>
        <v>music</v>
      </c>
      <c r="R2190" t="str">
        <f t="shared" si="207"/>
        <v>faith</v>
      </c>
      <c r="S2190" s="13">
        <f t="shared" si="208"/>
        <v>42783.815289351856</v>
      </c>
      <c r="T2190" s="13">
        <f t="shared" si="209"/>
        <v>42811.773622685185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 s="9">
        <v>350</v>
      </c>
      <c r="E2191" s="9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8292</v>
      </c>
      <c r="O2191" s="7">
        <f t="shared" si="204"/>
        <v>102.85714285714285</v>
      </c>
      <c r="P2191" s="5">
        <f t="shared" si="205"/>
        <v>24</v>
      </c>
      <c r="Q2191" t="str">
        <f t="shared" si="206"/>
        <v>music</v>
      </c>
      <c r="R2191" t="str">
        <f t="shared" si="207"/>
        <v>faith</v>
      </c>
      <c r="S2191" s="13">
        <f t="shared" si="208"/>
        <v>42788.2502662037</v>
      </c>
      <c r="T2191" s="13">
        <f t="shared" si="209"/>
        <v>42818.208599537036</v>
      </c>
    </row>
    <row r="2192" spans="1:20" ht="48" x14ac:dyDescent="0.2">
      <c r="A2192">
        <v>1686</v>
      </c>
      <c r="B2192" s="3" t="s">
        <v>1687</v>
      </c>
      <c r="C2192" s="3" t="s">
        <v>5796</v>
      </c>
      <c r="D2192" s="9">
        <v>5000</v>
      </c>
      <c r="E2192" s="9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8292</v>
      </c>
      <c r="O2192" s="7">
        <f t="shared" si="204"/>
        <v>0.36</v>
      </c>
      <c r="P2192" s="5">
        <f t="shared" si="205"/>
        <v>18</v>
      </c>
      <c r="Q2192" t="str">
        <f t="shared" si="206"/>
        <v>music</v>
      </c>
      <c r="R2192" t="str">
        <f t="shared" si="207"/>
        <v>faith</v>
      </c>
      <c r="S2192" s="13">
        <f t="shared" si="208"/>
        <v>42792.843969907408</v>
      </c>
      <c r="T2192" s="13">
        <f t="shared" si="209"/>
        <v>42852.802303240736</v>
      </c>
    </row>
    <row r="2193" spans="1:20" ht="48" x14ac:dyDescent="0.2">
      <c r="A2193">
        <v>1687</v>
      </c>
      <c r="B2193" s="3" t="s">
        <v>1688</v>
      </c>
      <c r="C2193" s="3" t="s">
        <v>5797</v>
      </c>
      <c r="D2193" s="9">
        <v>10000</v>
      </c>
      <c r="E2193" s="9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8292</v>
      </c>
      <c r="O2193" s="7">
        <f t="shared" si="204"/>
        <v>31.25</v>
      </c>
      <c r="P2193" s="5">
        <f t="shared" si="205"/>
        <v>80.128205128205124</v>
      </c>
      <c r="Q2193" t="str">
        <f t="shared" si="206"/>
        <v>music</v>
      </c>
      <c r="R2193" t="str">
        <f t="shared" si="207"/>
        <v>faith</v>
      </c>
      <c r="S2193" s="13">
        <f t="shared" si="208"/>
        <v>42802.046817129631</v>
      </c>
      <c r="T2193" s="13">
        <f t="shared" si="209"/>
        <v>42835.84375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 s="9">
        <v>4000</v>
      </c>
      <c r="E2194" s="9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8292</v>
      </c>
      <c r="O2194" s="7">
        <f t="shared" si="204"/>
        <v>44.3</v>
      </c>
      <c r="P2194" s="5">
        <f t="shared" si="205"/>
        <v>253.14285714285714</v>
      </c>
      <c r="Q2194" t="str">
        <f t="shared" si="206"/>
        <v>music</v>
      </c>
      <c r="R2194" t="str">
        <f t="shared" si="207"/>
        <v>faith</v>
      </c>
      <c r="S2194" s="13">
        <f t="shared" si="208"/>
        <v>42804.534652777773</v>
      </c>
      <c r="T2194" s="13">
        <f t="shared" si="209"/>
        <v>42834.492986111116</v>
      </c>
    </row>
    <row r="2195" spans="1:20" ht="16" x14ac:dyDescent="0.2">
      <c r="A2195">
        <v>1689</v>
      </c>
      <c r="B2195" s="3" t="s">
        <v>1690</v>
      </c>
      <c r="C2195" s="3" t="s">
        <v>5799</v>
      </c>
      <c r="D2195" s="9">
        <v>2400</v>
      </c>
      <c r="E2195" s="9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8292</v>
      </c>
      <c r="O2195" s="7">
        <f t="shared" si="204"/>
        <v>100</v>
      </c>
      <c r="P2195" s="5">
        <f t="shared" si="205"/>
        <v>171.42857142857142</v>
      </c>
      <c r="Q2195" t="str">
        <f t="shared" si="206"/>
        <v>music</v>
      </c>
      <c r="R2195" t="str">
        <f t="shared" si="207"/>
        <v>faith</v>
      </c>
      <c r="S2195" s="13">
        <f t="shared" si="208"/>
        <v>42780.942476851851</v>
      </c>
      <c r="T2195" s="13">
        <f t="shared" si="209"/>
        <v>42810.900810185187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 s="9">
        <v>2500</v>
      </c>
      <c r="E2196" s="9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8292</v>
      </c>
      <c r="O2196" s="7">
        <f t="shared" si="204"/>
        <v>25.4</v>
      </c>
      <c r="P2196" s="5">
        <f t="shared" si="205"/>
        <v>57.727272727272727</v>
      </c>
      <c r="Q2196" t="str">
        <f t="shared" si="206"/>
        <v>music</v>
      </c>
      <c r="R2196" t="str">
        <f t="shared" si="207"/>
        <v>faith</v>
      </c>
      <c r="S2196" s="13">
        <f t="shared" si="208"/>
        <v>42801.43104166667</v>
      </c>
      <c r="T2196" s="13">
        <f t="shared" si="209"/>
        <v>42831.389374999999</v>
      </c>
    </row>
    <row r="2197" spans="1:20" ht="48" x14ac:dyDescent="0.2">
      <c r="A2197">
        <v>1691</v>
      </c>
      <c r="B2197" s="3" t="s">
        <v>1692</v>
      </c>
      <c r="C2197" s="3" t="s">
        <v>5801</v>
      </c>
      <c r="D2197" s="9">
        <v>30000</v>
      </c>
      <c r="E2197" s="9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8292</v>
      </c>
      <c r="O2197" s="7">
        <f t="shared" si="204"/>
        <v>33.473333333333329</v>
      </c>
      <c r="P2197" s="5">
        <f t="shared" si="205"/>
        <v>264.26315789473682</v>
      </c>
      <c r="Q2197" t="str">
        <f t="shared" si="206"/>
        <v>music</v>
      </c>
      <c r="R2197" t="str">
        <f t="shared" si="207"/>
        <v>faith</v>
      </c>
      <c r="S2197" s="13">
        <f t="shared" si="208"/>
        <v>42795.701481481476</v>
      </c>
      <c r="T2197" s="13">
        <f t="shared" si="209"/>
        <v>42828.041666666672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 s="9">
        <v>5000</v>
      </c>
      <c r="E2198" s="9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8292</v>
      </c>
      <c r="O2198" s="7">
        <f t="shared" si="204"/>
        <v>47.8</v>
      </c>
      <c r="P2198" s="5">
        <f t="shared" si="205"/>
        <v>159.33333333333334</v>
      </c>
      <c r="Q2198" t="str">
        <f t="shared" si="206"/>
        <v>music</v>
      </c>
      <c r="R2198" t="str">
        <f t="shared" si="207"/>
        <v>faith</v>
      </c>
      <c r="S2198" s="13">
        <f t="shared" si="208"/>
        <v>42788.151238425926</v>
      </c>
      <c r="T2198" s="13">
        <f t="shared" si="209"/>
        <v>42820.999305555553</v>
      </c>
    </row>
    <row r="2199" spans="1:20" ht="48" x14ac:dyDescent="0.2">
      <c r="A2199">
        <v>1693</v>
      </c>
      <c r="B2199" s="3" t="s">
        <v>1694</v>
      </c>
      <c r="C2199" s="3" t="s">
        <v>5803</v>
      </c>
      <c r="D2199" s="9">
        <v>3000</v>
      </c>
      <c r="E2199" s="9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8292</v>
      </c>
      <c r="O2199" s="7">
        <f t="shared" si="204"/>
        <v>9.3333333333333339</v>
      </c>
      <c r="P2199" s="5">
        <f t="shared" si="205"/>
        <v>35</v>
      </c>
      <c r="Q2199" t="str">
        <f t="shared" si="206"/>
        <v>music</v>
      </c>
      <c r="R2199" t="str">
        <f t="shared" si="207"/>
        <v>faith</v>
      </c>
      <c r="S2199" s="13">
        <f t="shared" si="208"/>
        <v>42803.920277777783</v>
      </c>
      <c r="T2199" s="13">
        <f t="shared" si="209"/>
        <v>42834.833333333328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 s="9">
        <v>10000</v>
      </c>
      <c r="E2200" s="9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8292</v>
      </c>
      <c r="O2200" s="7">
        <f t="shared" si="204"/>
        <v>0.05</v>
      </c>
      <c r="P2200" s="5">
        <f t="shared" si="205"/>
        <v>5</v>
      </c>
      <c r="Q2200" t="str">
        <f t="shared" si="206"/>
        <v>music</v>
      </c>
      <c r="R2200" t="str">
        <f t="shared" si="207"/>
        <v>faith</v>
      </c>
      <c r="S2200" s="13">
        <f t="shared" si="208"/>
        <v>42791.669837962967</v>
      </c>
      <c r="T2200" s="13">
        <f t="shared" si="209"/>
        <v>42821.191666666666</v>
      </c>
    </row>
    <row r="2201" spans="1:20" ht="48" x14ac:dyDescent="0.2">
      <c r="A2201">
        <v>1695</v>
      </c>
      <c r="B2201" s="3" t="s">
        <v>1696</v>
      </c>
      <c r="C2201" s="3" t="s">
        <v>5805</v>
      </c>
      <c r="D2201" s="9">
        <v>12000</v>
      </c>
      <c r="E2201" s="9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8292</v>
      </c>
      <c r="O2201" s="7">
        <f t="shared" si="204"/>
        <v>11.708333333333334</v>
      </c>
      <c r="P2201" s="5">
        <f t="shared" si="205"/>
        <v>61.086956521739133</v>
      </c>
      <c r="Q2201" t="str">
        <f t="shared" si="206"/>
        <v>music</v>
      </c>
      <c r="R2201" t="str">
        <f t="shared" si="207"/>
        <v>faith</v>
      </c>
      <c r="S2201" s="13">
        <f t="shared" si="208"/>
        <v>42801.031412037039</v>
      </c>
      <c r="T2201" s="13">
        <f t="shared" si="209"/>
        <v>42835.041666666672</v>
      </c>
    </row>
    <row r="2202" spans="1:20" ht="48" x14ac:dyDescent="0.2">
      <c r="A2202">
        <v>1696</v>
      </c>
      <c r="B2202" s="3" t="s">
        <v>1697</v>
      </c>
      <c r="C2202" s="3" t="s">
        <v>5806</v>
      </c>
      <c r="D2202" s="9">
        <v>300000</v>
      </c>
      <c r="E2202" s="9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8292</v>
      </c>
      <c r="O2202" s="7">
        <f t="shared" si="204"/>
        <v>0</v>
      </c>
      <c r="P2202" s="5">
        <f t="shared" si="205"/>
        <v>0</v>
      </c>
      <c r="Q2202" t="str">
        <f t="shared" si="206"/>
        <v>music</v>
      </c>
      <c r="R2202" t="str">
        <f t="shared" si="207"/>
        <v>faith</v>
      </c>
      <c r="S2202" s="13">
        <f t="shared" si="208"/>
        <v>42796.069571759261</v>
      </c>
      <c r="T2202" s="13">
        <f t="shared" si="209"/>
        <v>42826.027905092589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 s="9">
        <v>12500</v>
      </c>
      <c r="E2203" s="9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8292</v>
      </c>
      <c r="O2203" s="7">
        <f t="shared" si="204"/>
        <v>20.208000000000002</v>
      </c>
      <c r="P2203" s="5">
        <f t="shared" si="205"/>
        <v>114.81818181818181</v>
      </c>
      <c r="Q2203" t="str">
        <f t="shared" si="206"/>
        <v>music</v>
      </c>
      <c r="R2203" t="str">
        <f t="shared" si="207"/>
        <v>faith</v>
      </c>
      <c r="S2203" s="13">
        <f t="shared" si="208"/>
        <v>42805.032962962956</v>
      </c>
      <c r="T2203" s="13">
        <f t="shared" si="209"/>
        <v>42834.991296296299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 s="9">
        <v>125000</v>
      </c>
      <c r="E2204" s="9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8292</v>
      </c>
      <c r="O2204" s="7">
        <f t="shared" si="204"/>
        <v>0</v>
      </c>
      <c r="P2204" s="5">
        <f t="shared" si="205"/>
        <v>0</v>
      </c>
      <c r="Q2204" t="str">
        <f t="shared" si="206"/>
        <v>music</v>
      </c>
      <c r="R2204" t="str">
        <f t="shared" si="207"/>
        <v>faith</v>
      </c>
      <c r="S2204" s="13">
        <f t="shared" si="208"/>
        <v>42796.207870370374</v>
      </c>
      <c r="T2204" s="13">
        <f t="shared" si="209"/>
        <v>42820.147916666669</v>
      </c>
    </row>
    <row r="2205" spans="1:20" ht="48" x14ac:dyDescent="0.2">
      <c r="A2205">
        <v>1699</v>
      </c>
      <c r="B2205" s="3" t="s">
        <v>1700</v>
      </c>
      <c r="C2205" s="3" t="s">
        <v>5809</v>
      </c>
      <c r="D2205" s="9">
        <v>5105</v>
      </c>
      <c r="E2205" s="9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8292</v>
      </c>
      <c r="O2205" s="7">
        <f t="shared" si="204"/>
        <v>4.2311459353574925</v>
      </c>
      <c r="P2205" s="5">
        <f t="shared" si="205"/>
        <v>54</v>
      </c>
      <c r="Q2205" t="str">
        <f t="shared" si="206"/>
        <v>music</v>
      </c>
      <c r="R2205" t="str">
        <f t="shared" si="207"/>
        <v>faith</v>
      </c>
      <c r="S2205" s="13">
        <f t="shared" si="208"/>
        <v>42806.863946759258</v>
      </c>
      <c r="T2205" s="13">
        <f t="shared" si="209"/>
        <v>42836.863946759258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 s="9">
        <v>20000</v>
      </c>
      <c r="E2206" s="9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8292</v>
      </c>
      <c r="O2206" s="7">
        <f t="shared" si="204"/>
        <v>26.06</v>
      </c>
      <c r="P2206" s="5">
        <f t="shared" si="205"/>
        <v>65.974683544303801</v>
      </c>
      <c r="Q2206" t="str">
        <f t="shared" si="206"/>
        <v>music</v>
      </c>
      <c r="R2206" t="str">
        <f t="shared" si="207"/>
        <v>faith</v>
      </c>
      <c r="S2206" s="13">
        <f t="shared" si="208"/>
        <v>42796.071643518517</v>
      </c>
      <c r="T2206" s="13">
        <f t="shared" si="209"/>
        <v>42826.166666666672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 s="9">
        <v>10557</v>
      </c>
      <c r="E2207" s="9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8297</v>
      </c>
      <c r="O2207" s="7">
        <f t="shared" si="204"/>
        <v>39.120962394619681</v>
      </c>
      <c r="P2207" s="5">
        <f t="shared" si="205"/>
        <v>64.53125</v>
      </c>
      <c r="Q2207" t="str">
        <f t="shared" si="206"/>
        <v>food</v>
      </c>
      <c r="R2207" t="str">
        <f t="shared" si="207"/>
        <v>small batch</v>
      </c>
      <c r="S2207" s="13">
        <f t="shared" si="208"/>
        <v>42799.260428240741</v>
      </c>
      <c r="T2207" s="13">
        <f t="shared" si="209"/>
        <v>42829.21876157407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 s="9">
        <v>2700</v>
      </c>
      <c r="E2208" s="9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8297</v>
      </c>
      <c r="O2208" s="7">
        <f t="shared" si="204"/>
        <v>3.1481481481481479</v>
      </c>
      <c r="P2208" s="5">
        <f t="shared" si="205"/>
        <v>21.25</v>
      </c>
      <c r="Q2208" t="str">
        <f t="shared" si="206"/>
        <v>food</v>
      </c>
      <c r="R2208" t="str">
        <f t="shared" si="207"/>
        <v>small batch</v>
      </c>
      <c r="S2208" s="13">
        <f t="shared" si="208"/>
        <v>42804.895474537043</v>
      </c>
      <c r="T2208" s="13">
        <f t="shared" si="209"/>
        <v>42834.853807870371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 s="9">
        <v>250</v>
      </c>
      <c r="E2209" s="9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8297</v>
      </c>
      <c r="O2209" s="7">
        <f t="shared" si="204"/>
        <v>48</v>
      </c>
      <c r="P2209" s="5">
        <f t="shared" si="205"/>
        <v>30</v>
      </c>
      <c r="Q2209" t="str">
        <f t="shared" si="206"/>
        <v>food</v>
      </c>
      <c r="R2209" t="str">
        <f t="shared" si="207"/>
        <v>small batch</v>
      </c>
      <c r="S2209" s="13">
        <f t="shared" si="208"/>
        <v>42807.755173611105</v>
      </c>
      <c r="T2209" s="13">
        <f t="shared" si="209"/>
        <v>42814.755173611105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 s="9">
        <v>7500</v>
      </c>
      <c r="E2210" s="9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8297</v>
      </c>
      <c r="O2210" s="7">
        <f t="shared" si="204"/>
        <v>20.733333333333334</v>
      </c>
      <c r="P2210" s="5">
        <f t="shared" si="205"/>
        <v>25.491803278688526</v>
      </c>
      <c r="Q2210" t="str">
        <f t="shared" si="206"/>
        <v>food</v>
      </c>
      <c r="R2210" t="str">
        <f t="shared" si="207"/>
        <v>small batch</v>
      </c>
      <c r="S2210" s="13">
        <f t="shared" si="208"/>
        <v>42790.885243055556</v>
      </c>
      <c r="T2210" s="13">
        <f t="shared" si="209"/>
        <v>42820.843576388885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 s="9">
        <v>1000</v>
      </c>
      <c r="E2211" s="9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8297</v>
      </c>
      <c r="O2211" s="7">
        <f t="shared" si="204"/>
        <v>8</v>
      </c>
      <c r="P2211" s="5">
        <f t="shared" si="205"/>
        <v>11.428571428571429</v>
      </c>
      <c r="Q2211" t="str">
        <f t="shared" si="206"/>
        <v>food</v>
      </c>
      <c r="R2211" t="str">
        <f t="shared" si="207"/>
        <v>small batch</v>
      </c>
      <c r="S2211" s="13">
        <f t="shared" si="208"/>
        <v>42794.022349537037</v>
      </c>
      <c r="T2211" s="13">
        <f t="shared" si="209"/>
        <v>42823.980682870373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 s="9">
        <v>15000</v>
      </c>
      <c r="E2212" s="9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8297</v>
      </c>
      <c r="O2212" s="7">
        <f t="shared" si="204"/>
        <v>0.72</v>
      </c>
      <c r="P2212" s="5">
        <f t="shared" si="205"/>
        <v>108</v>
      </c>
      <c r="Q2212" t="str">
        <f t="shared" si="206"/>
        <v>food</v>
      </c>
      <c r="R2212" t="str">
        <f t="shared" si="207"/>
        <v>small batch</v>
      </c>
      <c r="S2212" s="13">
        <f t="shared" si="208"/>
        <v>42804.034120370372</v>
      </c>
      <c r="T2212" s="13">
        <f t="shared" si="209"/>
        <v>42855.708333333328</v>
      </c>
    </row>
    <row r="2213" spans="1:20" ht="48" x14ac:dyDescent="0.2">
      <c r="A2213">
        <v>2701</v>
      </c>
      <c r="B2213" s="3" t="s">
        <v>2701</v>
      </c>
      <c r="C2213" s="3" t="s">
        <v>6811</v>
      </c>
      <c r="D2213" s="9">
        <v>3400</v>
      </c>
      <c r="E2213" s="9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8302</v>
      </c>
      <c r="O2213" s="7">
        <f t="shared" si="204"/>
        <v>46.176470588235297</v>
      </c>
      <c r="P2213" s="5">
        <f t="shared" si="205"/>
        <v>34.130434782608695</v>
      </c>
      <c r="Q2213" t="str">
        <f t="shared" si="206"/>
        <v>theater</v>
      </c>
      <c r="R2213" t="str">
        <f t="shared" si="207"/>
        <v>spaces</v>
      </c>
      <c r="S2213" s="13">
        <f t="shared" si="208"/>
        <v>42801.774699074071</v>
      </c>
      <c r="T2213" s="13">
        <f t="shared" si="209"/>
        <v>42832.733032407406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 s="9">
        <v>10000</v>
      </c>
      <c r="E2214" s="9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8302</v>
      </c>
      <c r="O2214" s="7">
        <f t="shared" si="204"/>
        <v>34.410000000000004</v>
      </c>
      <c r="P2214" s="5">
        <f t="shared" si="205"/>
        <v>132.34615384615384</v>
      </c>
      <c r="Q2214" t="str">
        <f t="shared" si="206"/>
        <v>theater</v>
      </c>
      <c r="R2214" t="str">
        <f t="shared" si="207"/>
        <v>spaces</v>
      </c>
      <c r="S2214" s="13">
        <f t="shared" si="208"/>
        <v>42800.801817129628</v>
      </c>
      <c r="T2214" s="13">
        <f t="shared" si="209"/>
        <v>42830.760150462964</v>
      </c>
    </row>
    <row r="2215" spans="1:20" ht="32" x14ac:dyDescent="0.2">
      <c r="A2215">
        <v>2703</v>
      </c>
      <c r="B2215" s="3" t="s">
        <v>2703</v>
      </c>
      <c r="C2215" s="3" t="s">
        <v>6813</v>
      </c>
      <c r="D2215" s="9">
        <v>40000</v>
      </c>
      <c r="E2215" s="9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8302</v>
      </c>
      <c r="O2215" s="7">
        <f t="shared" si="204"/>
        <v>103.75000000000001</v>
      </c>
      <c r="P2215" s="5">
        <f t="shared" si="205"/>
        <v>922.22222222222217</v>
      </c>
      <c r="Q2215" t="str">
        <f t="shared" si="206"/>
        <v>theater</v>
      </c>
      <c r="R2215" t="str">
        <f t="shared" si="207"/>
        <v>spaces</v>
      </c>
      <c r="S2215" s="13">
        <f t="shared" si="208"/>
        <v>42756.690162037034</v>
      </c>
      <c r="T2215" s="13">
        <f t="shared" si="209"/>
        <v>42816.648495370369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 s="9">
        <v>19000</v>
      </c>
      <c r="E2216" s="9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8302</v>
      </c>
      <c r="O2216" s="7">
        <f t="shared" si="204"/>
        <v>6.0263157894736841</v>
      </c>
      <c r="P2216" s="5">
        <f t="shared" si="205"/>
        <v>163.57142857142858</v>
      </c>
      <c r="Q2216" t="str">
        <f t="shared" si="206"/>
        <v>theater</v>
      </c>
      <c r="R2216" t="str">
        <f t="shared" si="207"/>
        <v>spaces</v>
      </c>
      <c r="S2216" s="13">
        <f t="shared" si="208"/>
        <v>42787.862430555557</v>
      </c>
      <c r="T2216" s="13">
        <f t="shared" si="209"/>
        <v>42830.820763888885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 s="9">
        <v>16500</v>
      </c>
      <c r="E2217" s="9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8302</v>
      </c>
      <c r="O2217" s="7">
        <f t="shared" si="204"/>
        <v>10.539393939393939</v>
      </c>
      <c r="P2217" s="5">
        <f t="shared" si="205"/>
        <v>217.375</v>
      </c>
      <c r="Q2217" t="str">
        <f t="shared" si="206"/>
        <v>theater</v>
      </c>
      <c r="R2217" t="str">
        <f t="shared" si="207"/>
        <v>spaces</v>
      </c>
      <c r="S2217" s="13">
        <f t="shared" si="208"/>
        <v>42773.916180555556</v>
      </c>
      <c r="T2217" s="13">
        <f t="shared" si="209"/>
        <v>42818.874513888892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 s="9">
        <v>15000</v>
      </c>
      <c r="E2218" s="9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8270</v>
      </c>
      <c r="O2218" s="7">
        <f t="shared" si="204"/>
        <v>108.60666666666667</v>
      </c>
      <c r="P2218" s="5">
        <f t="shared" si="205"/>
        <v>139.23931623931625</v>
      </c>
      <c r="Q2218" t="str">
        <f t="shared" si="206"/>
        <v>theater</v>
      </c>
      <c r="R2218" t="str">
        <f t="shared" si="207"/>
        <v>plays</v>
      </c>
      <c r="S2218" s="13">
        <f t="shared" si="208"/>
        <v>42780.825706018513</v>
      </c>
      <c r="T2218" s="13">
        <f t="shared" si="209"/>
        <v>42810.784039351856</v>
      </c>
    </row>
    <row r="2219" spans="1:20" ht="48" x14ac:dyDescent="0.2">
      <c r="A2219">
        <v>3129</v>
      </c>
      <c r="B2219" s="3" t="s">
        <v>3129</v>
      </c>
      <c r="C2219" s="3" t="s">
        <v>7239</v>
      </c>
      <c r="D2219" s="9">
        <v>1250</v>
      </c>
      <c r="E2219" s="9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8270</v>
      </c>
      <c r="O2219" s="7">
        <f t="shared" si="204"/>
        <v>0.8</v>
      </c>
      <c r="P2219" s="5">
        <f t="shared" si="205"/>
        <v>10</v>
      </c>
      <c r="Q2219" t="str">
        <f t="shared" si="206"/>
        <v>theater</v>
      </c>
      <c r="R2219" t="str">
        <f t="shared" si="207"/>
        <v>plays</v>
      </c>
      <c r="S2219" s="13">
        <f t="shared" si="208"/>
        <v>42803.842812499999</v>
      </c>
      <c r="T2219" s="13">
        <f t="shared" si="209"/>
        <v>42843.801145833335</v>
      </c>
    </row>
    <row r="2220" spans="1:20" ht="32" x14ac:dyDescent="0.2">
      <c r="A2220">
        <v>3130</v>
      </c>
      <c r="B2220" s="3" t="s">
        <v>3130</v>
      </c>
      <c r="C2220" s="3" t="s">
        <v>7240</v>
      </c>
      <c r="D2220" s="9">
        <v>10000</v>
      </c>
      <c r="E2220" s="9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8270</v>
      </c>
      <c r="O2220" s="7">
        <f t="shared" si="204"/>
        <v>3.75</v>
      </c>
      <c r="P2220" s="5">
        <f t="shared" si="205"/>
        <v>93.75</v>
      </c>
      <c r="Q2220" t="str">
        <f t="shared" si="206"/>
        <v>theater</v>
      </c>
      <c r="R2220" t="str">
        <f t="shared" si="207"/>
        <v>plays</v>
      </c>
      <c r="S2220" s="13">
        <f t="shared" si="208"/>
        <v>42808.640231481477</v>
      </c>
      <c r="T2220" s="13">
        <f t="shared" si="209"/>
        <v>42839.207638888889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 s="9">
        <v>4100</v>
      </c>
      <c r="E2221" s="9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8270</v>
      </c>
      <c r="O2221" s="7">
        <f t="shared" si="204"/>
        <v>15.731707317073171</v>
      </c>
      <c r="P2221" s="5">
        <f t="shared" si="205"/>
        <v>53.75</v>
      </c>
      <c r="Q2221" t="str">
        <f t="shared" si="206"/>
        <v>theater</v>
      </c>
      <c r="R2221" t="str">
        <f t="shared" si="207"/>
        <v>plays</v>
      </c>
      <c r="S2221" s="13">
        <f t="shared" si="208"/>
        <v>42803.579224537039</v>
      </c>
      <c r="T2221" s="13">
        <f t="shared" si="209"/>
        <v>42833.537557870368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 s="9">
        <v>30000</v>
      </c>
      <c r="E2222" s="9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8270</v>
      </c>
      <c r="O2222" s="7">
        <f t="shared" si="204"/>
        <v>3.3333333333333333E-2</v>
      </c>
      <c r="P2222" s="5">
        <f t="shared" si="205"/>
        <v>10</v>
      </c>
      <c r="Q2222" t="str">
        <f t="shared" si="206"/>
        <v>theater</v>
      </c>
      <c r="R2222" t="str">
        <f t="shared" si="207"/>
        <v>plays</v>
      </c>
      <c r="S2222" s="13">
        <f t="shared" si="208"/>
        <v>42786.350231481483</v>
      </c>
      <c r="T2222" s="13">
        <f t="shared" si="209"/>
        <v>42846.308564814812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 s="9">
        <v>500</v>
      </c>
      <c r="E2223" s="9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8270</v>
      </c>
      <c r="O2223" s="7">
        <f t="shared" si="204"/>
        <v>108</v>
      </c>
      <c r="P2223" s="5">
        <f t="shared" si="205"/>
        <v>33.75</v>
      </c>
      <c r="Q2223" t="str">
        <f t="shared" si="206"/>
        <v>theater</v>
      </c>
      <c r="R2223" t="str">
        <f t="shared" si="207"/>
        <v>plays</v>
      </c>
      <c r="S2223" s="13">
        <f t="shared" si="208"/>
        <v>42788.565208333333</v>
      </c>
      <c r="T2223" s="13">
        <f t="shared" si="209"/>
        <v>42818.523541666669</v>
      </c>
    </row>
    <row r="2224" spans="1:20" ht="48" x14ac:dyDescent="0.2">
      <c r="A2224">
        <v>3134</v>
      </c>
      <c r="B2224" s="3" t="s">
        <v>3134</v>
      </c>
      <c r="C2224" s="3" t="s">
        <v>7244</v>
      </c>
      <c r="D2224" s="9">
        <v>1000</v>
      </c>
      <c r="E2224" s="9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8270</v>
      </c>
      <c r="O2224" s="7">
        <f t="shared" si="204"/>
        <v>22.5</v>
      </c>
      <c r="P2224" s="5">
        <f t="shared" si="205"/>
        <v>18.75</v>
      </c>
      <c r="Q2224" t="str">
        <f t="shared" si="206"/>
        <v>theater</v>
      </c>
      <c r="R2224" t="str">
        <f t="shared" si="207"/>
        <v>plays</v>
      </c>
      <c r="S2224" s="13">
        <f t="shared" si="208"/>
        <v>42800.720127314817</v>
      </c>
      <c r="T2224" s="13">
        <f t="shared" si="209"/>
        <v>42821.678460648152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 s="9">
        <v>777</v>
      </c>
      <c r="E2225" s="9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8270</v>
      </c>
      <c r="O2225" s="7">
        <f t="shared" si="204"/>
        <v>20.849420849420849</v>
      </c>
      <c r="P2225" s="5">
        <f t="shared" si="205"/>
        <v>23.142857142857142</v>
      </c>
      <c r="Q2225" t="str">
        <f t="shared" si="206"/>
        <v>theater</v>
      </c>
      <c r="R2225" t="str">
        <f t="shared" si="207"/>
        <v>plays</v>
      </c>
      <c r="S2225" s="13">
        <f t="shared" si="208"/>
        <v>42807.151863425926</v>
      </c>
      <c r="T2225" s="13">
        <f t="shared" si="209"/>
        <v>42829.151863425926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 s="9">
        <v>500</v>
      </c>
      <c r="E2226" s="9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8270</v>
      </c>
      <c r="O2226" s="7">
        <f t="shared" si="204"/>
        <v>127.8</v>
      </c>
      <c r="P2226" s="5">
        <f t="shared" si="205"/>
        <v>29.045454545454547</v>
      </c>
      <c r="Q2226" t="str">
        <f t="shared" si="206"/>
        <v>theater</v>
      </c>
      <c r="R2226" t="str">
        <f t="shared" si="207"/>
        <v>plays</v>
      </c>
      <c r="S2226" s="13">
        <f t="shared" si="208"/>
        <v>42789.462430555555</v>
      </c>
      <c r="T2226" s="13">
        <f t="shared" si="209"/>
        <v>42825.957638888889</v>
      </c>
    </row>
    <row r="2227" spans="1:20" ht="32" x14ac:dyDescent="0.2">
      <c r="A2227">
        <v>3137</v>
      </c>
      <c r="B2227" s="3" t="s">
        <v>3137</v>
      </c>
      <c r="C2227" s="3" t="s">
        <v>7247</v>
      </c>
      <c r="D2227" s="9">
        <v>1500</v>
      </c>
      <c r="E2227" s="9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8270</v>
      </c>
      <c r="O2227" s="7">
        <f t="shared" si="204"/>
        <v>3.3333333333333335</v>
      </c>
      <c r="P2227" s="5">
        <f t="shared" si="205"/>
        <v>50</v>
      </c>
      <c r="Q2227" t="str">
        <f t="shared" si="206"/>
        <v>theater</v>
      </c>
      <c r="R2227" t="str">
        <f t="shared" si="207"/>
        <v>plays</v>
      </c>
      <c r="S2227" s="13">
        <f t="shared" si="208"/>
        <v>42807.885057870371</v>
      </c>
      <c r="T2227" s="13">
        <f t="shared" si="209"/>
        <v>42858.8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 s="9">
        <v>200</v>
      </c>
      <c r="E2228" s="9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8270</v>
      </c>
      <c r="O2228" s="7">
        <f t="shared" si="204"/>
        <v>0</v>
      </c>
      <c r="P2228" s="5">
        <f t="shared" si="205"/>
        <v>0</v>
      </c>
      <c r="Q2228" t="str">
        <f t="shared" si="206"/>
        <v>theater</v>
      </c>
      <c r="R2228" t="str">
        <f t="shared" si="207"/>
        <v>plays</v>
      </c>
      <c r="S2228" s="13">
        <f t="shared" si="208"/>
        <v>42809.645914351851</v>
      </c>
      <c r="T2228" s="13">
        <f t="shared" si="209"/>
        <v>42828.645914351851</v>
      </c>
    </row>
    <row r="2229" spans="1:20" ht="48" x14ac:dyDescent="0.2">
      <c r="A2229">
        <v>3139</v>
      </c>
      <c r="B2229" s="3" t="s">
        <v>3139</v>
      </c>
      <c r="C2229" s="3" t="s">
        <v>7249</v>
      </c>
      <c r="D2229" s="9">
        <v>50000</v>
      </c>
      <c r="E2229" s="9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8270</v>
      </c>
      <c r="O2229" s="7">
        <f t="shared" si="204"/>
        <v>5.4</v>
      </c>
      <c r="P2229" s="5">
        <f t="shared" si="205"/>
        <v>450</v>
      </c>
      <c r="Q2229" t="str">
        <f t="shared" si="206"/>
        <v>theater</v>
      </c>
      <c r="R2229" t="str">
        <f t="shared" si="207"/>
        <v>plays</v>
      </c>
      <c r="S2229" s="13">
        <f t="shared" si="208"/>
        <v>42785.270370370374</v>
      </c>
      <c r="T2229" s="13">
        <f t="shared" si="209"/>
        <v>42819.189583333333</v>
      </c>
    </row>
    <row r="2230" spans="1:20" ht="48" x14ac:dyDescent="0.2">
      <c r="A2230">
        <v>3140</v>
      </c>
      <c r="B2230" s="3" t="s">
        <v>3140</v>
      </c>
      <c r="C2230" s="3" t="s">
        <v>7250</v>
      </c>
      <c r="D2230" s="9">
        <v>10000</v>
      </c>
      <c r="E2230" s="9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8270</v>
      </c>
      <c r="O2230" s="7">
        <f t="shared" si="204"/>
        <v>0.96</v>
      </c>
      <c r="P2230" s="5">
        <f t="shared" si="205"/>
        <v>24</v>
      </c>
      <c r="Q2230" t="str">
        <f t="shared" si="206"/>
        <v>theater</v>
      </c>
      <c r="R2230" t="str">
        <f t="shared" si="207"/>
        <v>plays</v>
      </c>
      <c r="S2230" s="13">
        <f t="shared" si="208"/>
        <v>42802.718784722223</v>
      </c>
      <c r="T2230" s="13">
        <f t="shared" si="209"/>
        <v>42832.677118055552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 s="9">
        <v>500</v>
      </c>
      <c r="E2231" s="9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8270</v>
      </c>
      <c r="O2231" s="7">
        <f t="shared" si="204"/>
        <v>51.6</v>
      </c>
      <c r="P2231" s="5">
        <f t="shared" si="205"/>
        <v>32.25</v>
      </c>
      <c r="Q2231" t="str">
        <f t="shared" si="206"/>
        <v>theater</v>
      </c>
      <c r="R2231" t="str">
        <f t="shared" si="207"/>
        <v>plays</v>
      </c>
      <c r="S2231" s="13">
        <f t="shared" si="208"/>
        <v>42800.753333333334</v>
      </c>
      <c r="T2231" s="13">
        <f t="shared" si="209"/>
        <v>42841.833333333328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 s="9">
        <v>2750</v>
      </c>
      <c r="E2232" s="9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8270</v>
      </c>
      <c r="O2232" s="7">
        <f t="shared" si="204"/>
        <v>1.6363636363636365</v>
      </c>
      <c r="P2232" s="5">
        <f t="shared" si="205"/>
        <v>15</v>
      </c>
      <c r="Q2232" t="str">
        <f t="shared" si="206"/>
        <v>theater</v>
      </c>
      <c r="R2232" t="str">
        <f t="shared" si="207"/>
        <v>plays</v>
      </c>
      <c r="S2232" s="13">
        <f t="shared" si="208"/>
        <v>42783.513182870374</v>
      </c>
      <c r="T2232" s="13">
        <f t="shared" si="209"/>
        <v>42813.471516203703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 s="9">
        <v>700</v>
      </c>
      <c r="E2233" s="9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8270</v>
      </c>
      <c r="O2233" s="7">
        <f t="shared" si="204"/>
        <v>0</v>
      </c>
      <c r="P2233" s="5">
        <f t="shared" si="205"/>
        <v>0</v>
      </c>
      <c r="Q2233" t="str">
        <f t="shared" si="206"/>
        <v>theater</v>
      </c>
      <c r="R2233" t="str">
        <f t="shared" si="207"/>
        <v>plays</v>
      </c>
      <c r="S2233" s="13">
        <f t="shared" si="208"/>
        <v>42808.358287037037</v>
      </c>
      <c r="T2233" s="13">
        <f t="shared" si="209"/>
        <v>42834.358287037037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 s="9">
        <v>10000</v>
      </c>
      <c r="E2234" s="9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8270</v>
      </c>
      <c r="O2234" s="7">
        <f t="shared" si="204"/>
        <v>75.400000000000006</v>
      </c>
      <c r="P2234" s="5">
        <f t="shared" si="205"/>
        <v>251.33333333333334</v>
      </c>
      <c r="Q2234" t="str">
        <f t="shared" si="206"/>
        <v>theater</v>
      </c>
      <c r="R2234" t="str">
        <f t="shared" si="207"/>
        <v>plays</v>
      </c>
      <c r="S2234" s="13">
        <f t="shared" si="208"/>
        <v>42796.538275462968</v>
      </c>
      <c r="T2234" s="13">
        <f t="shared" si="209"/>
        <v>42813.25</v>
      </c>
    </row>
    <row r="2235" spans="1:20" ht="32" x14ac:dyDescent="0.2">
      <c r="A2235">
        <v>3145</v>
      </c>
      <c r="B2235" s="3" t="s">
        <v>3145</v>
      </c>
      <c r="C2235" s="3" t="s">
        <v>7255</v>
      </c>
      <c r="D2235" s="9">
        <v>25000</v>
      </c>
      <c r="E2235" s="9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8270</v>
      </c>
      <c r="O2235" s="7">
        <f t="shared" si="204"/>
        <v>0</v>
      </c>
      <c r="P2235" s="5">
        <f t="shared" si="205"/>
        <v>0</v>
      </c>
      <c r="Q2235" t="str">
        <f t="shared" si="206"/>
        <v>theater</v>
      </c>
      <c r="R2235" t="str">
        <f t="shared" si="207"/>
        <v>plays</v>
      </c>
      <c r="S2235" s="13">
        <f t="shared" si="208"/>
        <v>42762.040902777779</v>
      </c>
      <c r="T2235" s="13">
        <f t="shared" si="209"/>
        <v>42821.999236111107</v>
      </c>
    </row>
    <row r="2236" spans="1:20" ht="32" x14ac:dyDescent="0.2">
      <c r="A2236">
        <v>3146</v>
      </c>
      <c r="B2236" s="3" t="s">
        <v>3146</v>
      </c>
      <c r="C2236" s="3" t="s">
        <v>7256</v>
      </c>
      <c r="D2236" s="9">
        <v>50000</v>
      </c>
      <c r="E2236" s="9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8270</v>
      </c>
      <c r="O2236" s="7">
        <f t="shared" si="204"/>
        <v>10.5</v>
      </c>
      <c r="P2236" s="5">
        <f t="shared" si="205"/>
        <v>437.5</v>
      </c>
      <c r="Q2236" t="str">
        <f t="shared" si="206"/>
        <v>theater</v>
      </c>
      <c r="R2236" t="str">
        <f t="shared" si="207"/>
        <v>plays</v>
      </c>
      <c r="S2236" s="13">
        <f t="shared" si="208"/>
        <v>42796.682476851856</v>
      </c>
      <c r="T2236" s="13">
        <f t="shared" si="209"/>
        <v>42841.640810185185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 s="9">
        <v>5000</v>
      </c>
      <c r="E2237" s="9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8267</v>
      </c>
      <c r="O2237" s="7">
        <f t="shared" si="204"/>
        <v>0</v>
      </c>
      <c r="P2237" s="5">
        <f t="shared" si="205"/>
        <v>0</v>
      </c>
      <c r="Q2237" t="str">
        <f t="shared" si="206"/>
        <v>film &amp; video</v>
      </c>
      <c r="R2237" t="str">
        <f t="shared" si="207"/>
        <v>drama</v>
      </c>
      <c r="S2237" s="13">
        <f t="shared" si="208"/>
        <v>42171.913090277783</v>
      </c>
      <c r="T2237" s="13">
        <f t="shared" si="209"/>
        <v>42231.913090277783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 s="9">
        <v>50000</v>
      </c>
      <c r="E2238" s="9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8267</v>
      </c>
      <c r="O2238" s="7">
        <f t="shared" si="204"/>
        <v>0.01</v>
      </c>
      <c r="P2238" s="5">
        <f t="shared" si="205"/>
        <v>5</v>
      </c>
      <c r="Q2238" t="str">
        <f t="shared" si="206"/>
        <v>film &amp; video</v>
      </c>
      <c r="R2238" t="str">
        <f t="shared" si="207"/>
        <v>drama</v>
      </c>
      <c r="S2238" s="13">
        <f t="shared" si="208"/>
        <v>41792.687442129631</v>
      </c>
      <c r="T2238" s="13">
        <f t="shared" si="209"/>
        <v>41822.687442129631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 s="9">
        <v>2800</v>
      </c>
      <c r="E2239" s="9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8267</v>
      </c>
      <c r="O2239" s="7">
        <f t="shared" si="204"/>
        <v>15.535714285714286</v>
      </c>
      <c r="P2239" s="5">
        <f t="shared" si="205"/>
        <v>43.5</v>
      </c>
      <c r="Q2239" t="str">
        <f t="shared" si="206"/>
        <v>film &amp; video</v>
      </c>
      <c r="R2239" t="str">
        <f t="shared" si="207"/>
        <v>drama</v>
      </c>
      <c r="S2239" s="13">
        <f t="shared" si="208"/>
        <v>41835.126805555556</v>
      </c>
      <c r="T2239" s="13">
        <f t="shared" si="209"/>
        <v>41867.987500000003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 s="9">
        <v>2000000</v>
      </c>
      <c r="E2240" s="9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8267</v>
      </c>
      <c r="O2240" s="7">
        <f t="shared" si="204"/>
        <v>0</v>
      </c>
      <c r="P2240" s="5">
        <f t="shared" si="205"/>
        <v>0</v>
      </c>
      <c r="Q2240" t="str">
        <f t="shared" si="206"/>
        <v>film &amp; video</v>
      </c>
      <c r="R2240" t="str">
        <f t="shared" si="207"/>
        <v>drama</v>
      </c>
      <c r="S2240" s="13">
        <f t="shared" si="208"/>
        <v>42243.961273148147</v>
      </c>
      <c r="T2240" s="13">
        <f t="shared" si="209"/>
        <v>42278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 s="9">
        <v>120000</v>
      </c>
      <c r="E2241" s="9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8267</v>
      </c>
      <c r="O2241" s="7">
        <f t="shared" si="204"/>
        <v>0.53333333333333333</v>
      </c>
      <c r="P2241" s="5">
        <f t="shared" si="205"/>
        <v>91.428571428571431</v>
      </c>
      <c r="Q2241" t="str">
        <f t="shared" si="206"/>
        <v>film &amp; video</v>
      </c>
      <c r="R2241" t="str">
        <f t="shared" si="207"/>
        <v>drama</v>
      </c>
      <c r="S2241" s="13">
        <f t="shared" si="208"/>
        <v>41841.762743055559</v>
      </c>
      <c r="T2241" s="13">
        <f t="shared" si="209"/>
        <v>41901.762743055559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 s="9">
        <v>17000</v>
      </c>
      <c r="E2242" s="9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8267</v>
      </c>
      <c r="O2242" s="7">
        <f t="shared" ref="O2242:O2305" si="210">(E2242/D2242)*100</f>
        <v>0</v>
      </c>
      <c r="P2242" s="5">
        <f t="shared" ref="P2242:P2305" si="211">IFERROR(E2242/L2242,0)</f>
        <v>0</v>
      </c>
      <c r="Q2242" t="str">
        <f t="shared" ref="Q2242:Q2305" si="212">LEFT(N2242,FIND("/",N2242)-1)</f>
        <v>film &amp; video</v>
      </c>
      <c r="R2242" t="str">
        <f t="shared" ref="R2242:R2305" si="213">RIGHT(N2242,LEN(N2242)-FIND("/",N2242))</f>
        <v>drama</v>
      </c>
      <c r="S2242" s="13">
        <f t="shared" ref="S2242:S2305" si="214">(((J2242/60)/60)/24)+DATE(1970,1,1)</f>
        <v>42351.658842592587</v>
      </c>
      <c r="T2242" s="13">
        <f t="shared" ref="T2242:T2305" si="215">(((I2242/60)/60)/24)+DATE(1970,1,1)</f>
        <v>42381.658842592587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 s="9">
        <v>5000</v>
      </c>
      <c r="E2243" s="9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8267</v>
      </c>
      <c r="O2243" s="7">
        <f t="shared" si="210"/>
        <v>60</v>
      </c>
      <c r="P2243" s="5">
        <f t="shared" si="211"/>
        <v>3000</v>
      </c>
      <c r="Q2243" t="str">
        <f t="shared" si="212"/>
        <v>film &amp; video</v>
      </c>
      <c r="R2243" t="str">
        <f t="shared" si="213"/>
        <v>drama</v>
      </c>
      <c r="S2243" s="13">
        <f t="shared" si="214"/>
        <v>42721.075949074075</v>
      </c>
      <c r="T2243" s="13">
        <f t="shared" si="215"/>
        <v>42751.075949074075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 s="9">
        <v>110000</v>
      </c>
      <c r="E2244" s="9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8267</v>
      </c>
      <c r="O2244" s="7">
        <f t="shared" si="210"/>
        <v>0.01</v>
      </c>
      <c r="P2244" s="5">
        <f t="shared" si="211"/>
        <v>5.5</v>
      </c>
      <c r="Q2244" t="str">
        <f t="shared" si="212"/>
        <v>film &amp; video</v>
      </c>
      <c r="R2244" t="str">
        <f t="shared" si="213"/>
        <v>drama</v>
      </c>
      <c r="S2244" s="13">
        <f t="shared" si="214"/>
        <v>42160.927488425921</v>
      </c>
      <c r="T2244" s="13">
        <f t="shared" si="215"/>
        <v>42220.927488425921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 s="9">
        <v>8000</v>
      </c>
      <c r="E2245" s="9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8267</v>
      </c>
      <c r="O2245" s="7">
        <f t="shared" si="210"/>
        <v>4.0625</v>
      </c>
      <c r="P2245" s="5">
        <f t="shared" si="211"/>
        <v>108.33333333333333</v>
      </c>
      <c r="Q2245" t="str">
        <f t="shared" si="212"/>
        <v>film &amp; video</v>
      </c>
      <c r="R2245" t="str">
        <f t="shared" si="213"/>
        <v>drama</v>
      </c>
      <c r="S2245" s="13">
        <f t="shared" si="214"/>
        <v>42052.83530092593</v>
      </c>
      <c r="T2245" s="13">
        <f t="shared" si="215"/>
        <v>42082.793634259258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 s="9">
        <v>2500</v>
      </c>
      <c r="E2246" s="9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8267</v>
      </c>
      <c r="O2246" s="7">
        <f t="shared" si="210"/>
        <v>22.400000000000002</v>
      </c>
      <c r="P2246" s="5">
        <f t="shared" si="211"/>
        <v>56</v>
      </c>
      <c r="Q2246" t="str">
        <f t="shared" si="212"/>
        <v>film &amp; video</v>
      </c>
      <c r="R2246" t="str">
        <f t="shared" si="213"/>
        <v>drama</v>
      </c>
      <c r="S2246" s="13">
        <f t="shared" si="214"/>
        <v>41900.505312499998</v>
      </c>
      <c r="T2246" s="13">
        <f t="shared" si="215"/>
        <v>41930.505312499998</v>
      </c>
    </row>
    <row r="2247" spans="1:20" ht="48" x14ac:dyDescent="0.2">
      <c r="A2247">
        <v>170</v>
      </c>
      <c r="B2247" s="3" t="s">
        <v>172</v>
      </c>
      <c r="C2247" s="3" t="s">
        <v>4280</v>
      </c>
      <c r="D2247" s="9">
        <v>10000</v>
      </c>
      <c r="E2247" s="9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8267</v>
      </c>
      <c r="O2247" s="7">
        <f t="shared" si="210"/>
        <v>3.25</v>
      </c>
      <c r="P2247" s="5">
        <f t="shared" si="211"/>
        <v>32.5</v>
      </c>
      <c r="Q2247" t="str">
        <f t="shared" si="212"/>
        <v>film &amp; video</v>
      </c>
      <c r="R2247" t="str">
        <f t="shared" si="213"/>
        <v>drama</v>
      </c>
      <c r="S2247" s="13">
        <f t="shared" si="214"/>
        <v>42216.977812500001</v>
      </c>
      <c r="T2247" s="13">
        <f t="shared" si="215"/>
        <v>42246.227777777778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 s="9">
        <v>50000</v>
      </c>
      <c r="E2248" s="9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8267</v>
      </c>
      <c r="O2248" s="7">
        <f t="shared" si="210"/>
        <v>2E-3</v>
      </c>
      <c r="P2248" s="5">
        <f t="shared" si="211"/>
        <v>1</v>
      </c>
      <c r="Q2248" t="str">
        <f t="shared" si="212"/>
        <v>film &amp; video</v>
      </c>
      <c r="R2248" t="str">
        <f t="shared" si="213"/>
        <v>drama</v>
      </c>
      <c r="S2248" s="13">
        <f t="shared" si="214"/>
        <v>42534.180717592593</v>
      </c>
      <c r="T2248" s="13">
        <f t="shared" si="215"/>
        <v>42594.180717592593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 s="9">
        <v>95000</v>
      </c>
      <c r="E2249" s="9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8267</v>
      </c>
      <c r="O2249" s="7">
        <f t="shared" si="210"/>
        <v>0</v>
      </c>
      <c r="P2249" s="5">
        <f t="shared" si="211"/>
        <v>0</v>
      </c>
      <c r="Q2249" t="str">
        <f t="shared" si="212"/>
        <v>film &amp; video</v>
      </c>
      <c r="R2249" t="str">
        <f t="shared" si="213"/>
        <v>drama</v>
      </c>
      <c r="S2249" s="13">
        <f t="shared" si="214"/>
        <v>42047.394942129627</v>
      </c>
      <c r="T2249" s="13">
        <f t="shared" si="215"/>
        <v>42082.353275462956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 s="9">
        <v>1110</v>
      </c>
      <c r="E2250" s="9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8267</v>
      </c>
      <c r="O2250" s="7">
        <f t="shared" si="210"/>
        <v>0</v>
      </c>
      <c r="P2250" s="5">
        <f t="shared" si="211"/>
        <v>0</v>
      </c>
      <c r="Q2250" t="str">
        <f t="shared" si="212"/>
        <v>film &amp; video</v>
      </c>
      <c r="R2250" t="str">
        <f t="shared" si="213"/>
        <v>drama</v>
      </c>
      <c r="S2250" s="13">
        <f t="shared" si="214"/>
        <v>42033.573009259257</v>
      </c>
      <c r="T2250" s="13">
        <f t="shared" si="215"/>
        <v>42063.573009259257</v>
      </c>
    </row>
    <row r="2251" spans="1:20" ht="48" x14ac:dyDescent="0.2">
      <c r="A2251">
        <v>174</v>
      </c>
      <c r="B2251" s="3" t="s">
        <v>176</v>
      </c>
      <c r="C2251" s="3" t="s">
        <v>4284</v>
      </c>
      <c r="D2251" s="9">
        <v>6000</v>
      </c>
      <c r="E2251" s="9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8267</v>
      </c>
      <c r="O2251" s="7">
        <f t="shared" si="210"/>
        <v>0</v>
      </c>
      <c r="P2251" s="5">
        <f t="shared" si="211"/>
        <v>0</v>
      </c>
      <c r="Q2251" t="str">
        <f t="shared" si="212"/>
        <v>film &amp; video</v>
      </c>
      <c r="R2251" t="str">
        <f t="shared" si="213"/>
        <v>drama</v>
      </c>
      <c r="S2251" s="13">
        <f t="shared" si="214"/>
        <v>42072.758981481486</v>
      </c>
      <c r="T2251" s="13">
        <f t="shared" si="215"/>
        <v>42132.758981481486</v>
      </c>
    </row>
    <row r="2252" spans="1:20" ht="48" x14ac:dyDescent="0.2">
      <c r="A2252">
        <v>175</v>
      </c>
      <c r="B2252" s="3" t="s">
        <v>177</v>
      </c>
      <c r="C2252" s="3" t="s">
        <v>4285</v>
      </c>
      <c r="D2252" s="9">
        <v>20000</v>
      </c>
      <c r="E2252" s="9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8267</v>
      </c>
      <c r="O2252" s="7">
        <f t="shared" si="210"/>
        <v>6.4850000000000003</v>
      </c>
      <c r="P2252" s="5">
        <f t="shared" si="211"/>
        <v>49.884615384615387</v>
      </c>
      <c r="Q2252" t="str">
        <f t="shared" si="212"/>
        <v>film &amp; video</v>
      </c>
      <c r="R2252" t="str">
        <f t="shared" si="213"/>
        <v>drama</v>
      </c>
      <c r="S2252" s="13">
        <f t="shared" si="214"/>
        <v>41855.777905092589</v>
      </c>
      <c r="T2252" s="13">
        <f t="shared" si="215"/>
        <v>41880.777905092589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 s="9">
        <v>1500</v>
      </c>
      <c r="E2253" s="9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8267</v>
      </c>
      <c r="O2253" s="7">
        <f t="shared" si="210"/>
        <v>0</v>
      </c>
      <c r="P2253" s="5">
        <f t="shared" si="211"/>
        <v>0</v>
      </c>
      <c r="Q2253" t="str">
        <f t="shared" si="212"/>
        <v>film &amp; video</v>
      </c>
      <c r="R2253" t="str">
        <f t="shared" si="213"/>
        <v>drama</v>
      </c>
      <c r="S2253" s="13">
        <f t="shared" si="214"/>
        <v>42191.824062500003</v>
      </c>
      <c r="T2253" s="13">
        <f t="shared" si="215"/>
        <v>42221.824062500003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 s="9">
        <v>450</v>
      </c>
      <c r="E2254" s="9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8267</v>
      </c>
      <c r="O2254" s="7">
        <f t="shared" si="210"/>
        <v>40</v>
      </c>
      <c r="P2254" s="5">
        <f t="shared" si="211"/>
        <v>25.714285714285715</v>
      </c>
      <c r="Q2254" t="str">
        <f t="shared" si="212"/>
        <v>film &amp; video</v>
      </c>
      <c r="R2254" t="str">
        <f t="shared" si="213"/>
        <v>drama</v>
      </c>
      <c r="S2254" s="13">
        <f t="shared" si="214"/>
        <v>42070.047754629632</v>
      </c>
      <c r="T2254" s="13">
        <f t="shared" si="215"/>
        <v>42087.00608796296</v>
      </c>
    </row>
    <row r="2255" spans="1:20" ht="32" x14ac:dyDescent="0.2">
      <c r="A2255">
        <v>178</v>
      </c>
      <c r="B2255" s="3" t="s">
        <v>180</v>
      </c>
      <c r="C2255" s="3" t="s">
        <v>4288</v>
      </c>
      <c r="D2255" s="9">
        <v>500000</v>
      </c>
      <c r="E2255" s="9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8267</v>
      </c>
      <c r="O2255" s="7">
        <f t="shared" si="210"/>
        <v>0</v>
      </c>
      <c r="P2255" s="5">
        <f t="shared" si="211"/>
        <v>0</v>
      </c>
      <c r="Q2255" t="str">
        <f t="shared" si="212"/>
        <v>film &amp; video</v>
      </c>
      <c r="R2255" t="str">
        <f t="shared" si="213"/>
        <v>drama</v>
      </c>
      <c r="S2255" s="13">
        <f t="shared" si="214"/>
        <v>42304.955381944441</v>
      </c>
      <c r="T2255" s="13">
        <f t="shared" si="215"/>
        <v>42334.997048611112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 s="9">
        <v>1000</v>
      </c>
      <c r="E2256" s="9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8267</v>
      </c>
      <c r="O2256" s="7">
        <f t="shared" si="210"/>
        <v>20</v>
      </c>
      <c r="P2256" s="5">
        <f t="shared" si="211"/>
        <v>100</v>
      </c>
      <c r="Q2256" t="str">
        <f t="shared" si="212"/>
        <v>film &amp; video</v>
      </c>
      <c r="R2256" t="str">
        <f t="shared" si="213"/>
        <v>drama</v>
      </c>
      <c r="S2256" s="13">
        <f t="shared" si="214"/>
        <v>42403.080497685187</v>
      </c>
      <c r="T2256" s="13">
        <f t="shared" si="215"/>
        <v>42433.080497685187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 s="9">
        <v>1200</v>
      </c>
      <c r="E2257" s="9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8267</v>
      </c>
      <c r="O2257" s="7">
        <f t="shared" si="210"/>
        <v>33.416666666666664</v>
      </c>
      <c r="P2257" s="5">
        <f t="shared" si="211"/>
        <v>30.846153846153847</v>
      </c>
      <c r="Q2257" t="str">
        <f t="shared" si="212"/>
        <v>film &amp; video</v>
      </c>
      <c r="R2257" t="str">
        <f t="shared" si="213"/>
        <v>drama</v>
      </c>
      <c r="S2257" s="13">
        <f t="shared" si="214"/>
        <v>42067.991238425922</v>
      </c>
      <c r="T2257" s="13">
        <f t="shared" si="215"/>
        <v>42107.791666666672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 s="9">
        <v>3423</v>
      </c>
      <c r="E2258" s="9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8267</v>
      </c>
      <c r="O2258" s="7">
        <f t="shared" si="210"/>
        <v>21.092608822670172</v>
      </c>
      <c r="P2258" s="5">
        <f t="shared" si="211"/>
        <v>180.5</v>
      </c>
      <c r="Q2258" t="str">
        <f t="shared" si="212"/>
        <v>film &amp; video</v>
      </c>
      <c r="R2258" t="str">
        <f t="shared" si="213"/>
        <v>drama</v>
      </c>
      <c r="S2258" s="13">
        <f t="shared" si="214"/>
        <v>42147.741840277777</v>
      </c>
      <c r="T2258" s="13">
        <f t="shared" si="215"/>
        <v>42177.741840277777</v>
      </c>
    </row>
    <row r="2259" spans="1:20" ht="48" x14ac:dyDescent="0.2">
      <c r="A2259">
        <v>182</v>
      </c>
      <c r="B2259" s="3" t="s">
        <v>184</v>
      </c>
      <c r="C2259" s="3" t="s">
        <v>4292</v>
      </c>
      <c r="D2259" s="9">
        <v>1000</v>
      </c>
      <c r="E2259" s="9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8267</v>
      </c>
      <c r="O2259" s="7">
        <f t="shared" si="210"/>
        <v>0</v>
      </c>
      <c r="P2259" s="5">
        <f t="shared" si="211"/>
        <v>0</v>
      </c>
      <c r="Q2259" t="str">
        <f t="shared" si="212"/>
        <v>film &amp; video</v>
      </c>
      <c r="R2259" t="str">
        <f t="shared" si="213"/>
        <v>drama</v>
      </c>
      <c r="S2259" s="13">
        <f t="shared" si="214"/>
        <v>42712.011944444443</v>
      </c>
      <c r="T2259" s="13">
        <f t="shared" si="215"/>
        <v>42742.011944444443</v>
      </c>
    </row>
    <row r="2260" spans="1:20" ht="16" x14ac:dyDescent="0.2">
      <c r="A2260">
        <v>183</v>
      </c>
      <c r="B2260" s="3" t="s">
        <v>185</v>
      </c>
      <c r="C2260" s="3" t="s">
        <v>4293</v>
      </c>
      <c r="D2260" s="9">
        <v>12500</v>
      </c>
      <c r="E2260" s="9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8267</v>
      </c>
      <c r="O2260" s="7">
        <f t="shared" si="210"/>
        <v>35.856000000000002</v>
      </c>
      <c r="P2260" s="5">
        <f t="shared" si="211"/>
        <v>373.5</v>
      </c>
      <c r="Q2260" t="str">
        <f t="shared" si="212"/>
        <v>film &amp; video</v>
      </c>
      <c r="R2260" t="str">
        <f t="shared" si="213"/>
        <v>drama</v>
      </c>
      <c r="S2260" s="13">
        <f t="shared" si="214"/>
        <v>41939.810300925928</v>
      </c>
      <c r="T2260" s="13">
        <f t="shared" si="215"/>
        <v>41969.851967592593</v>
      </c>
    </row>
    <row r="2261" spans="1:20" ht="48" x14ac:dyDescent="0.2">
      <c r="A2261">
        <v>184</v>
      </c>
      <c r="B2261" s="3" t="s">
        <v>186</v>
      </c>
      <c r="C2261" s="3" t="s">
        <v>4294</v>
      </c>
      <c r="D2261" s="9">
        <v>1500</v>
      </c>
      <c r="E2261" s="9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8267</v>
      </c>
      <c r="O2261" s="7">
        <f t="shared" si="210"/>
        <v>3.4000000000000004</v>
      </c>
      <c r="P2261" s="5">
        <f t="shared" si="211"/>
        <v>25.5</v>
      </c>
      <c r="Q2261" t="str">
        <f t="shared" si="212"/>
        <v>film &amp; video</v>
      </c>
      <c r="R2261" t="str">
        <f t="shared" si="213"/>
        <v>drama</v>
      </c>
      <c r="S2261" s="13">
        <f t="shared" si="214"/>
        <v>41825.791226851856</v>
      </c>
      <c r="T2261" s="13">
        <f t="shared" si="215"/>
        <v>41883.165972222225</v>
      </c>
    </row>
    <row r="2262" spans="1:20" ht="16" x14ac:dyDescent="0.2">
      <c r="A2262">
        <v>185</v>
      </c>
      <c r="B2262" s="3" t="s">
        <v>187</v>
      </c>
      <c r="C2262" s="3" t="s">
        <v>4295</v>
      </c>
      <c r="D2262" s="9">
        <v>40000</v>
      </c>
      <c r="E2262" s="9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8267</v>
      </c>
      <c r="O2262" s="7">
        <f t="shared" si="210"/>
        <v>5.5</v>
      </c>
      <c r="P2262" s="5">
        <f t="shared" si="211"/>
        <v>220</v>
      </c>
      <c r="Q2262" t="str">
        <f t="shared" si="212"/>
        <v>film &amp; video</v>
      </c>
      <c r="R2262" t="str">
        <f t="shared" si="213"/>
        <v>drama</v>
      </c>
      <c r="S2262" s="13">
        <f t="shared" si="214"/>
        <v>42570.91133101852</v>
      </c>
      <c r="T2262" s="13">
        <f t="shared" si="215"/>
        <v>42600.91133101852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 s="9">
        <v>5000</v>
      </c>
      <c r="E2263" s="9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8267</v>
      </c>
      <c r="O2263" s="7">
        <f t="shared" si="210"/>
        <v>0</v>
      </c>
      <c r="P2263" s="5">
        <f t="shared" si="211"/>
        <v>0</v>
      </c>
      <c r="Q2263" t="str">
        <f t="shared" si="212"/>
        <v>film &amp; video</v>
      </c>
      <c r="R2263" t="str">
        <f t="shared" si="213"/>
        <v>drama</v>
      </c>
      <c r="S2263" s="13">
        <f t="shared" si="214"/>
        <v>42767.812893518523</v>
      </c>
      <c r="T2263" s="13">
        <f t="shared" si="215"/>
        <v>42797.833333333328</v>
      </c>
    </row>
    <row r="2264" spans="1:20" ht="32" x14ac:dyDescent="0.2">
      <c r="A2264">
        <v>187</v>
      </c>
      <c r="B2264" s="3" t="s">
        <v>189</v>
      </c>
      <c r="C2264" s="3" t="s">
        <v>4297</v>
      </c>
      <c r="D2264" s="9">
        <v>5000</v>
      </c>
      <c r="E2264" s="9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8267</v>
      </c>
      <c r="O2264" s="7">
        <f t="shared" si="210"/>
        <v>16</v>
      </c>
      <c r="P2264" s="5">
        <f t="shared" si="211"/>
        <v>160</v>
      </c>
      <c r="Q2264" t="str">
        <f t="shared" si="212"/>
        <v>film &amp; video</v>
      </c>
      <c r="R2264" t="str">
        <f t="shared" si="213"/>
        <v>drama</v>
      </c>
      <c r="S2264" s="13">
        <f t="shared" si="214"/>
        <v>42182.234456018516</v>
      </c>
      <c r="T2264" s="13">
        <f t="shared" si="215"/>
        <v>42206.290972222225</v>
      </c>
    </row>
    <row r="2265" spans="1:20" ht="48" x14ac:dyDescent="0.2">
      <c r="A2265">
        <v>188</v>
      </c>
      <c r="B2265" s="3" t="s">
        <v>190</v>
      </c>
      <c r="C2265" s="3" t="s">
        <v>4298</v>
      </c>
      <c r="D2265" s="9">
        <v>1500</v>
      </c>
      <c r="E2265" s="9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8267</v>
      </c>
      <c r="O2265" s="7">
        <f t="shared" si="210"/>
        <v>0</v>
      </c>
      <c r="P2265" s="5">
        <f t="shared" si="211"/>
        <v>0</v>
      </c>
      <c r="Q2265" t="str">
        <f t="shared" si="212"/>
        <v>film &amp; video</v>
      </c>
      <c r="R2265" t="str">
        <f t="shared" si="213"/>
        <v>drama</v>
      </c>
      <c r="S2265" s="13">
        <f t="shared" si="214"/>
        <v>41857.18304398148</v>
      </c>
      <c r="T2265" s="13">
        <f t="shared" si="215"/>
        <v>41887.18304398148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 s="9">
        <v>500000</v>
      </c>
      <c r="E2266" s="9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8267</v>
      </c>
      <c r="O2266" s="7">
        <f t="shared" si="210"/>
        <v>6.8999999999999992E-2</v>
      </c>
      <c r="P2266" s="5">
        <f t="shared" si="211"/>
        <v>69</v>
      </c>
      <c r="Q2266" t="str">
        <f t="shared" si="212"/>
        <v>film &amp; video</v>
      </c>
      <c r="R2266" t="str">
        <f t="shared" si="213"/>
        <v>drama</v>
      </c>
      <c r="S2266" s="13">
        <f t="shared" si="214"/>
        <v>42556.690706018519</v>
      </c>
      <c r="T2266" s="13">
        <f t="shared" si="215"/>
        <v>42616.690706018519</v>
      </c>
    </row>
    <row r="2267" spans="1:20" ht="16" x14ac:dyDescent="0.2">
      <c r="A2267">
        <v>190</v>
      </c>
      <c r="B2267" s="3" t="s">
        <v>192</v>
      </c>
      <c r="C2267" s="3" t="s">
        <v>4300</v>
      </c>
      <c r="D2267" s="9">
        <v>12000</v>
      </c>
      <c r="E2267" s="9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8267</v>
      </c>
      <c r="O2267" s="7">
        <f t="shared" si="210"/>
        <v>0.41666666666666669</v>
      </c>
      <c r="P2267" s="5">
        <f t="shared" si="211"/>
        <v>50</v>
      </c>
      <c r="Q2267" t="str">
        <f t="shared" si="212"/>
        <v>film &amp; video</v>
      </c>
      <c r="R2267" t="str">
        <f t="shared" si="213"/>
        <v>drama</v>
      </c>
      <c r="S2267" s="13">
        <f t="shared" si="214"/>
        <v>42527.650995370372</v>
      </c>
      <c r="T2267" s="13">
        <f t="shared" si="215"/>
        <v>42537.650995370372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 s="9">
        <v>5000</v>
      </c>
      <c r="E2268" s="9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8267</v>
      </c>
      <c r="O2268" s="7">
        <f t="shared" si="210"/>
        <v>5</v>
      </c>
      <c r="P2268" s="5">
        <f t="shared" si="211"/>
        <v>83.333333333333329</v>
      </c>
      <c r="Q2268" t="str">
        <f t="shared" si="212"/>
        <v>film &amp; video</v>
      </c>
      <c r="R2268" t="str">
        <f t="shared" si="213"/>
        <v>drama</v>
      </c>
      <c r="S2268" s="13">
        <f t="shared" si="214"/>
        <v>42239.441412037035</v>
      </c>
      <c r="T2268" s="13">
        <f t="shared" si="215"/>
        <v>42279.441412037035</v>
      </c>
    </row>
    <row r="2269" spans="1:20" ht="48" x14ac:dyDescent="0.2">
      <c r="A2269">
        <v>192</v>
      </c>
      <c r="B2269" s="3" t="s">
        <v>194</v>
      </c>
      <c r="C2269" s="3" t="s">
        <v>4302</v>
      </c>
      <c r="D2269" s="9">
        <v>1000000</v>
      </c>
      <c r="E2269" s="9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8267</v>
      </c>
      <c r="O2269" s="7">
        <f t="shared" si="210"/>
        <v>1.6999999999999999E-3</v>
      </c>
      <c r="P2269" s="5">
        <f t="shared" si="211"/>
        <v>5.666666666666667</v>
      </c>
      <c r="Q2269" t="str">
        <f t="shared" si="212"/>
        <v>film &amp; video</v>
      </c>
      <c r="R2269" t="str">
        <f t="shared" si="213"/>
        <v>drama</v>
      </c>
      <c r="S2269" s="13">
        <f t="shared" si="214"/>
        <v>41899.792037037041</v>
      </c>
      <c r="T2269" s="13">
        <f t="shared" si="215"/>
        <v>41929.792037037041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 s="9">
        <v>1000</v>
      </c>
      <c r="E2270" s="9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8267</v>
      </c>
      <c r="O2270" s="7">
        <f t="shared" si="210"/>
        <v>0</v>
      </c>
      <c r="P2270" s="5">
        <f t="shared" si="211"/>
        <v>0</v>
      </c>
      <c r="Q2270" t="str">
        <f t="shared" si="212"/>
        <v>film &amp; video</v>
      </c>
      <c r="R2270" t="str">
        <f t="shared" si="213"/>
        <v>drama</v>
      </c>
      <c r="S2270" s="13">
        <f t="shared" si="214"/>
        <v>41911.934791666667</v>
      </c>
      <c r="T2270" s="13">
        <f t="shared" si="215"/>
        <v>41971.976458333331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 s="9">
        <v>2500</v>
      </c>
      <c r="E2271" s="9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8267</v>
      </c>
      <c r="O2271" s="7">
        <f t="shared" si="210"/>
        <v>0.12</v>
      </c>
      <c r="P2271" s="5">
        <f t="shared" si="211"/>
        <v>1</v>
      </c>
      <c r="Q2271" t="str">
        <f t="shared" si="212"/>
        <v>film &amp; video</v>
      </c>
      <c r="R2271" t="str">
        <f t="shared" si="213"/>
        <v>drama</v>
      </c>
      <c r="S2271" s="13">
        <f t="shared" si="214"/>
        <v>42375.996886574074</v>
      </c>
      <c r="T2271" s="13">
        <f t="shared" si="215"/>
        <v>42435.996886574074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 s="9">
        <v>2000000</v>
      </c>
      <c r="E2272" s="9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8267</v>
      </c>
      <c r="O2272" s="7">
        <f t="shared" si="210"/>
        <v>0</v>
      </c>
      <c r="P2272" s="5">
        <f t="shared" si="211"/>
        <v>0</v>
      </c>
      <c r="Q2272" t="str">
        <f t="shared" si="212"/>
        <v>film &amp; video</v>
      </c>
      <c r="R2272" t="str">
        <f t="shared" si="213"/>
        <v>drama</v>
      </c>
      <c r="S2272" s="13">
        <f t="shared" si="214"/>
        <v>42135.67050925926</v>
      </c>
      <c r="T2272" s="13">
        <f t="shared" si="215"/>
        <v>42195.67050925926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 s="9">
        <v>3500</v>
      </c>
      <c r="E2273" s="9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8267</v>
      </c>
      <c r="O2273" s="7">
        <f t="shared" si="210"/>
        <v>41.857142857142861</v>
      </c>
      <c r="P2273" s="5">
        <f t="shared" si="211"/>
        <v>77.10526315789474</v>
      </c>
      <c r="Q2273" t="str">
        <f t="shared" si="212"/>
        <v>film &amp; video</v>
      </c>
      <c r="R2273" t="str">
        <f t="shared" si="213"/>
        <v>drama</v>
      </c>
      <c r="S2273" s="13">
        <f t="shared" si="214"/>
        <v>42259.542800925927</v>
      </c>
      <c r="T2273" s="13">
        <f t="shared" si="215"/>
        <v>42287.875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 s="9">
        <v>2500</v>
      </c>
      <c r="E2274" s="9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8267</v>
      </c>
      <c r="O2274" s="7">
        <f t="shared" si="210"/>
        <v>10.48</v>
      </c>
      <c r="P2274" s="5">
        <f t="shared" si="211"/>
        <v>32.75</v>
      </c>
      <c r="Q2274" t="str">
        <f t="shared" si="212"/>
        <v>film &amp; video</v>
      </c>
      <c r="R2274" t="str">
        <f t="shared" si="213"/>
        <v>drama</v>
      </c>
      <c r="S2274" s="13">
        <f t="shared" si="214"/>
        <v>42741.848379629635</v>
      </c>
      <c r="T2274" s="13">
        <f t="shared" si="215"/>
        <v>42783.875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 s="9">
        <v>25000</v>
      </c>
      <c r="E2275" s="9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8267</v>
      </c>
      <c r="O2275" s="7">
        <f t="shared" si="210"/>
        <v>1.1159999999999999</v>
      </c>
      <c r="P2275" s="5">
        <f t="shared" si="211"/>
        <v>46.5</v>
      </c>
      <c r="Q2275" t="str">
        <f t="shared" si="212"/>
        <v>film &amp; video</v>
      </c>
      <c r="R2275" t="str">
        <f t="shared" si="213"/>
        <v>drama</v>
      </c>
      <c r="S2275" s="13">
        <f t="shared" si="214"/>
        <v>41887.383356481485</v>
      </c>
      <c r="T2275" s="13">
        <f t="shared" si="215"/>
        <v>41917.383356481485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 s="9">
        <v>10000</v>
      </c>
      <c r="E2276" s="9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8267</v>
      </c>
      <c r="O2276" s="7">
        <f t="shared" si="210"/>
        <v>0</v>
      </c>
      <c r="P2276" s="5">
        <f t="shared" si="211"/>
        <v>0</v>
      </c>
      <c r="Q2276" t="str">
        <f t="shared" si="212"/>
        <v>film &amp; video</v>
      </c>
      <c r="R2276" t="str">
        <f t="shared" si="213"/>
        <v>drama</v>
      </c>
      <c r="S2276" s="13">
        <f t="shared" si="214"/>
        <v>42584.123865740738</v>
      </c>
      <c r="T2276" s="13">
        <f t="shared" si="215"/>
        <v>42614.123865740738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 s="9">
        <v>6000</v>
      </c>
      <c r="E2277" s="9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8267</v>
      </c>
      <c r="O2277" s="7">
        <f t="shared" si="210"/>
        <v>26.192500000000003</v>
      </c>
      <c r="P2277" s="5">
        <f t="shared" si="211"/>
        <v>87.308333333333337</v>
      </c>
      <c r="Q2277" t="str">
        <f t="shared" si="212"/>
        <v>film &amp; video</v>
      </c>
      <c r="R2277" t="str">
        <f t="shared" si="213"/>
        <v>drama</v>
      </c>
      <c r="S2277" s="13">
        <f t="shared" si="214"/>
        <v>41867.083368055559</v>
      </c>
      <c r="T2277" s="13">
        <f t="shared" si="215"/>
        <v>41897.083368055559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 s="9">
        <v>650</v>
      </c>
      <c r="E2278" s="9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8267</v>
      </c>
      <c r="O2278" s="7">
        <f t="shared" si="210"/>
        <v>58.461538461538467</v>
      </c>
      <c r="P2278" s="5">
        <f t="shared" si="211"/>
        <v>54.285714285714285</v>
      </c>
      <c r="Q2278" t="str">
        <f t="shared" si="212"/>
        <v>film &amp; video</v>
      </c>
      <c r="R2278" t="str">
        <f t="shared" si="213"/>
        <v>drama</v>
      </c>
      <c r="S2278" s="13">
        <f t="shared" si="214"/>
        <v>42023.818622685183</v>
      </c>
      <c r="T2278" s="13">
        <f t="shared" si="215"/>
        <v>42043.818622685183</v>
      </c>
    </row>
    <row r="2279" spans="1:20" ht="16" x14ac:dyDescent="0.2">
      <c r="A2279">
        <v>202</v>
      </c>
      <c r="B2279" s="3" t="s">
        <v>204</v>
      </c>
      <c r="C2279" s="3" t="s">
        <v>4312</v>
      </c>
      <c r="D2279" s="9">
        <v>6000</v>
      </c>
      <c r="E2279" s="9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8267</v>
      </c>
      <c r="O2279" s="7">
        <f t="shared" si="210"/>
        <v>0</v>
      </c>
      <c r="P2279" s="5">
        <f t="shared" si="211"/>
        <v>0</v>
      </c>
      <c r="Q2279" t="str">
        <f t="shared" si="212"/>
        <v>film &amp; video</v>
      </c>
      <c r="R2279" t="str">
        <f t="shared" si="213"/>
        <v>drama</v>
      </c>
      <c r="S2279" s="13">
        <f t="shared" si="214"/>
        <v>42255.927824074075</v>
      </c>
      <c r="T2279" s="13">
        <f t="shared" si="215"/>
        <v>42285.874305555553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 s="9">
        <v>2500</v>
      </c>
      <c r="E2280" s="9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8267</v>
      </c>
      <c r="O2280" s="7">
        <f t="shared" si="210"/>
        <v>29.84</v>
      </c>
      <c r="P2280" s="5">
        <f t="shared" si="211"/>
        <v>93.25</v>
      </c>
      <c r="Q2280" t="str">
        <f t="shared" si="212"/>
        <v>film &amp; video</v>
      </c>
      <c r="R2280" t="str">
        <f t="shared" si="213"/>
        <v>drama</v>
      </c>
      <c r="S2280" s="13">
        <f t="shared" si="214"/>
        <v>41973.847962962958</v>
      </c>
      <c r="T2280" s="13">
        <f t="shared" si="215"/>
        <v>42033.847962962958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 s="9">
        <v>300000</v>
      </c>
      <c r="E2281" s="9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8267</v>
      </c>
      <c r="O2281" s="7">
        <f t="shared" si="210"/>
        <v>50.721666666666664</v>
      </c>
      <c r="P2281" s="5">
        <f t="shared" si="211"/>
        <v>117.68368136117556</v>
      </c>
      <c r="Q2281" t="str">
        <f t="shared" si="212"/>
        <v>film &amp; video</v>
      </c>
      <c r="R2281" t="str">
        <f t="shared" si="213"/>
        <v>drama</v>
      </c>
      <c r="S2281" s="13">
        <f t="shared" si="214"/>
        <v>42556.583368055552</v>
      </c>
      <c r="T2281" s="13">
        <f t="shared" si="215"/>
        <v>42586.583368055552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 s="9">
        <v>8000</v>
      </c>
      <c r="E2282" s="9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8267</v>
      </c>
      <c r="O2282" s="7">
        <f t="shared" si="210"/>
        <v>16.25</v>
      </c>
      <c r="P2282" s="5">
        <f t="shared" si="211"/>
        <v>76.470588235294116</v>
      </c>
      <c r="Q2282" t="str">
        <f t="shared" si="212"/>
        <v>film &amp; video</v>
      </c>
      <c r="R2282" t="str">
        <f t="shared" si="213"/>
        <v>drama</v>
      </c>
      <c r="S2282" s="13">
        <f t="shared" si="214"/>
        <v>42248.632199074069</v>
      </c>
      <c r="T2282" s="13">
        <f t="shared" si="215"/>
        <v>42283.632199074069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 s="9">
        <v>12700</v>
      </c>
      <c r="E2283" s="9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8267</v>
      </c>
      <c r="O2283" s="7">
        <f t="shared" si="210"/>
        <v>0</v>
      </c>
      <c r="P2283" s="5">
        <f t="shared" si="211"/>
        <v>0</v>
      </c>
      <c r="Q2283" t="str">
        <f t="shared" si="212"/>
        <v>film &amp; video</v>
      </c>
      <c r="R2283" t="str">
        <f t="shared" si="213"/>
        <v>drama</v>
      </c>
      <c r="S2283" s="13">
        <f t="shared" si="214"/>
        <v>42567.004432870366</v>
      </c>
      <c r="T2283" s="13">
        <f t="shared" si="215"/>
        <v>42588.004432870366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 s="9">
        <v>14000</v>
      </c>
      <c r="E2284" s="9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8267</v>
      </c>
      <c r="O2284" s="7">
        <f t="shared" si="210"/>
        <v>15.214285714285714</v>
      </c>
      <c r="P2284" s="5">
        <f t="shared" si="211"/>
        <v>163.84615384615384</v>
      </c>
      <c r="Q2284" t="str">
        <f t="shared" si="212"/>
        <v>film &amp; video</v>
      </c>
      <c r="R2284" t="str">
        <f t="shared" si="213"/>
        <v>drama</v>
      </c>
      <c r="S2284" s="13">
        <f t="shared" si="214"/>
        <v>41978.197199074071</v>
      </c>
      <c r="T2284" s="13">
        <f t="shared" si="215"/>
        <v>42008.197199074071</v>
      </c>
    </row>
    <row r="2285" spans="1:20" ht="48" x14ac:dyDescent="0.2">
      <c r="A2285">
        <v>208</v>
      </c>
      <c r="B2285" s="3" t="s">
        <v>210</v>
      </c>
      <c r="C2285" s="3" t="s">
        <v>4318</v>
      </c>
      <c r="D2285" s="9">
        <v>50000</v>
      </c>
      <c r="E2285" s="9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8267</v>
      </c>
      <c r="O2285" s="7">
        <f t="shared" si="210"/>
        <v>0</v>
      </c>
      <c r="P2285" s="5">
        <f t="shared" si="211"/>
        <v>0</v>
      </c>
      <c r="Q2285" t="str">
        <f t="shared" si="212"/>
        <v>film &amp; video</v>
      </c>
      <c r="R2285" t="str">
        <f t="shared" si="213"/>
        <v>drama</v>
      </c>
      <c r="S2285" s="13">
        <f t="shared" si="214"/>
        <v>41959.369988425926</v>
      </c>
      <c r="T2285" s="13">
        <f t="shared" si="215"/>
        <v>41989.369988425926</v>
      </c>
    </row>
    <row r="2286" spans="1:20" ht="48" x14ac:dyDescent="0.2">
      <c r="A2286">
        <v>209</v>
      </c>
      <c r="B2286" s="3" t="s">
        <v>211</v>
      </c>
      <c r="C2286" s="3" t="s">
        <v>4319</v>
      </c>
      <c r="D2286" s="9">
        <v>25000</v>
      </c>
      <c r="E2286" s="9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8267</v>
      </c>
      <c r="O2286" s="7">
        <f t="shared" si="210"/>
        <v>0</v>
      </c>
      <c r="P2286" s="5">
        <f t="shared" si="211"/>
        <v>0</v>
      </c>
      <c r="Q2286" t="str">
        <f t="shared" si="212"/>
        <v>film &amp; video</v>
      </c>
      <c r="R2286" t="str">
        <f t="shared" si="213"/>
        <v>drama</v>
      </c>
      <c r="S2286" s="13">
        <f t="shared" si="214"/>
        <v>42165.922858796301</v>
      </c>
      <c r="T2286" s="13">
        <f t="shared" si="215"/>
        <v>42195.922858796301</v>
      </c>
    </row>
    <row r="2287" spans="1:20" ht="48" x14ac:dyDescent="0.2">
      <c r="A2287">
        <v>210</v>
      </c>
      <c r="B2287" s="3" t="s">
        <v>212</v>
      </c>
      <c r="C2287" s="3" t="s">
        <v>4320</v>
      </c>
      <c r="D2287" s="9">
        <v>12000</v>
      </c>
      <c r="E2287" s="9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8267</v>
      </c>
      <c r="O2287" s="7">
        <f t="shared" si="210"/>
        <v>25.25</v>
      </c>
      <c r="P2287" s="5">
        <f t="shared" si="211"/>
        <v>91.818181818181813</v>
      </c>
      <c r="Q2287" t="str">
        <f t="shared" si="212"/>
        <v>film &amp; video</v>
      </c>
      <c r="R2287" t="str">
        <f t="shared" si="213"/>
        <v>drama</v>
      </c>
      <c r="S2287" s="13">
        <f t="shared" si="214"/>
        <v>42249.064722222218</v>
      </c>
      <c r="T2287" s="13">
        <f t="shared" si="215"/>
        <v>42278.208333333328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 s="9">
        <v>5000</v>
      </c>
      <c r="E2288" s="9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8267</v>
      </c>
      <c r="O2288" s="7">
        <f t="shared" si="210"/>
        <v>44.6</v>
      </c>
      <c r="P2288" s="5">
        <f t="shared" si="211"/>
        <v>185.83333333333334</v>
      </c>
      <c r="Q2288" t="str">
        <f t="shared" si="212"/>
        <v>film &amp; video</v>
      </c>
      <c r="R2288" t="str">
        <f t="shared" si="213"/>
        <v>drama</v>
      </c>
      <c r="S2288" s="13">
        <f t="shared" si="214"/>
        <v>42236.159918981488</v>
      </c>
      <c r="T2288" s="13">
        <f t="shared" si="215"/>
        <v>42266.159918981488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 s="9">
        <v>6300</v>
      </c>
      <c r="E2289" s="9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8267</v>
      </c>
      <c r="O2289" s="7">
        <f t="shared" si="210"/>
        <v>1.5873015873015872E-2</v>
      </c>
      <c r="P2289" s="5">
        <f t="shared" si="211"/>
        <v>1</v>
      </c>
      <c r="Q2289" t="str">
        <f t="shared" si="212"/>
        <v>film &amp; video</v>
      </c>
      <c r="R2289" t="str">
        <f t="shared" si="213"/>
        <v>drama</v>
      </c>
      <c r="S2289" s="13">
        <f t="shared" si="214"/>
        <v>42416.881018518514</v>
      </c>
      <c r="T2289" s="13">
        <f t="shared" si="215"/>
        <v>42476.839351851857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 s="9">
        <v>50000</v>
      </c>
      <c r="E2290" s="9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8267</v>
      </c>
      <c r="O2290" s="7">
        <f t="shared" si="210"/>
        <v>0.04</v>
      </c>
      <c r="P2290" s="5">
        <f t="shared" si="211"/>
        <v>20</v>
      </c>
      <c r="Q2290" t="str">
        <f t="shared" si="212"/>
        <v>film &amp; video</v>
      </c>
      <c r="R2290" t="str">
        <f t="shared" si="213"/>
        <v>drama</v>
      </c>
      <c r="S2290" s="13">
        <f t="shared" si="214"/>
        <v>42202.594293981485</v>
      </c>
      <c r="T2290" s="13">
        <f t="shared" si="215"/>
        <v>42232.587974537033</v>
      </c>
    </row>
    <row r="2291" spans="1:20" ht="48" x14ac:dyDescent="0.2">
      <c r="A2291">
        <v>214</v>
      </c>
      <c r="B2291" s="3" t="s">
        <v>216</v>
      </c>
      <c r="C2291" s="3" t="s">
        <v>4324</v>
      </c>
      <c r="D2291" s="9">
        <v>12500</v>
      </c>
      <c r="E2291" s="9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8267</v>
      </c>
      <c r="O2291" s="7">
        <f t="shared" si="210"/>
        <v>8.0000000000000002E-3</v>
      </c>
      <c r="P2291" s="5">
        <f t="shared" si="211"/>
        <v>1</v>
      </c>
      <c r="Q2291" t="str">
        <f t="shared" si="212"/>
        <v>film &amp; video</v>
      </c>
      <c r="R2291" t="str">
        <f t="shared" si="213"/>
        <v>drama</v>
      </c>
      <c r="S2291" s="13">
        <f t="shared" si="214"/>
        <v>42009.64061342593</v>
      </c>
      <c r="T2291" s="13">
        <f t="shared" si="215"/>
        <v>42069.64061342593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 s="9">
        <v>4400</v>
      </c>
      <c r="E2292" s="9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8267</v>
      </c>
      <c r="O2292" s="7">
        <f t="shared" si="210"/>
        <v>0.22727272727272727</v>
      </c>
      <c r="P2292" s="5">
        <f t="shared" si="211"/>
        <v>10</v>
      </c>
      <c r="Q2292" t="str">
        <f t="shared" si="212"/>
        <v>film &amp; video</v>
      </c>
      <c r="R2292" t="str">
        <f t="shared" si="213"/>
        <v>drama</v>
      </c>
      <c r="S2292" s="13">
        <f t="shared" si="214"/>
        <v>42375.230115740742</v>
      </c>
      <c r="T2292" s="13">
        <f t="shared" si="215"/>
        <v>42417.999305555553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 s="9">
        <v>50000</v>
      </c>
      <c r="E2293" s="9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8267</v>
      </c>
      <c r="O2293" s="7">
        <f t="shared" si="210"/>
        <v>55.698440000000005</v>
      </c>
      <c r="P2293" s="5">
        <f t="shared" si="211"/>
        <v>331.53833333333336</v>
      </c>
      <c r="Q2293" t="str">
        <f t="shared" si="212"/>
        <v>film &amp; video</v>
      </c>
      <c r="R2293" t="str">
        <f t="shared" si="213"/>
        <v>drama</v>
      </c>
      <c r="S2293" s="13">
        <f t="shared" si="214"/>
        <v>42066.958761574075</v>
      </c>
      <c r="T2293" s="13">
        <f t="shared" si="215"/>
        <v>42116.917094907403</v>
      </c>
    </row>
    <row r="2294" spans="1:20" ht="16" x14ac:dyDescent="0.2">
      <c r="A2294">
        <v>217</v>
      </c>
      <c r="B2294" s="3" t="s">
        <v>219</v>
      </c>
      <c r="C2294" s="3" t="s">
        <v>4327</v>
      </c>
      <c r="D2294" s="9">
        <v>100000</v>
      </c>
      <c r="E2294" s="9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8267</v>
      </c>
      <c r="O2294" s="7">
        <f t="shared" si="210"/>
        <v>11.943</v>
      </c>
      <c r="P2294" s="5">
        <f t="shared" si="211"/>
        <v>314.28947368421052</v>
      </c>
      <c r="Q2294" t="str">
        <f t="shared" si="212"/>
        <v>film &amp; video</v>
      </c>
      <c r="R2294" t="str">
        <f t="shared" si="213"/>
        <v>drama</v>
      </c>
      <c r="S2294" s="13">
        <f t="shared" si="214"/>
        <v>41970.64061342593</v>
      </c>
      <c r="T2294" s="13">
        <f t="shared" si="215"/>
        <v>42001.64061342593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 s="9">
        <v>5000</v>
      </c>
      <c r="E2295" s="9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8267</v>
      </c>
      <c r="O2295" s="7">
        <f t="shared" si="210"/>
        <v>2</v>
      </c>
      <c r="P2295" s="5">
        <f t="shared" si="211"/>
        <v>100</v>
      </c>
      <c r="Q2295" t="str">
        <f t="shared" si="212"/>
        <v>film &amp; video</v>
      </c>
      <c r="R2295" t="str">
        <f t="shared" si="213"/>
        <v>drama</v>
      </c>
      <c r="S2295" s="13">
        <f t="shared" si="214"/>
        <v>42079.628344907411</v>
      </c>
      <c r="T2295" s="13">
        <f t="shared" si="215"/>
        <v>42139.628344907411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 s="9">
        <v>50000</v>
      </c>
      <c r="E2296" s="9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8267</v>
      </c>
      <c r="O2296" s="7">
        <f t="shared" si="210"/>
        <v>17.630000000000003</v>
      </c>
      <c r="P2296" s="5">
        <f t="shared" si="211"/>
        <v>115.98684210526316</v>
      </c>
      <c r="Q2296" t="str">
        <f t="shared" si="212"/>
        <v>film &amp; video</v>
      </c>
      <c r="R2296" t="str">
        <f t="shared" si="213"/>
        <v>drama</v>
      </c>
      <c r="S2296" s="13">
        <f t="shared" si="214"/>
        <v>42429.326678240745</v>
      </c>
      <c r="T2296" s="13">
        <f t="shared" si="215"/>
        <v>42461.290972222225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 s="9">
        <v>50000</v>
      </c>
      <c r="E2297" s="9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8267</v>
      </c>
      <c r="O2297" s="7">
        <f t="shared" si="210"/>
        <v>0.72</v>
      </c>
      <c r="P2297" s="5">
        <f t="shared" si="211"/>
        <v>120</v>
      </c>
      <c r="Q2297" t="str">
        <f t="shared" si="212"/>
        <v>film &amp; video</v>
      </c>
      <c r="R2297" t="str">
        <f t="shared" si="213"/>
        <v>drama</v>
      </c>
      <c r="S2297" s="13">
        <f t="shared" si="214"/>
        <v>42195.643865740742</v>
      </c>
      <c r="T2297" s="13">
        <f t="shared" si="215"/>
        <v>42236.837499999994</v>
      </c>
    </row>
    <row r="2298" spans="1:20" ht="16" x14ac:dyDescent="0.2">
      <c r="A2298">
        <v>221</v>
      </c>
      <c r="B2298" s="3" t="s">
        <v>223</v>
      </c>
      <c r="C2298" s="3" t="s">
        <v>4331</v>
      </c>
      <c r="D2298" s="9">
        <v>50000</v>
      </c>
      <c r="E2298" s="9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8267</v>
      </c>
      <c r="O2298" s="7">
        <f t="shared" si="210"/>
        <v>0</v>
      </c>
      <c r="P2298" s="5">
        <f t="shared" si="211"/>
        <v>0</v>
      </c>
      <c r="Q2298" t="str">
        <f t="shared" si="212"/>
        <v>film &amp; video</v>
      </c>
      <c r="R2298" t="str">
        <f t="shared" si="213"/>
        <v>drama</v>
      </c>
      <c r="S2298" s="13">
        <f t="shared" si="214"/>
        <v>42031.837546296301</v>
      </c>
      <c r="T2298" s="13">
        <f t="shared" si="215"/>
        <v>42091.79587962963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 s="9">
        <v>1000</v>
      </c>
      <c r="E2299" s="9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8267</v>
      </c>
      <c r="O2299" s="7">
        <f t="shared" si="210"/>
        <v>13</v>
      </c>
      <c r="P2299" s="5">
        <f t="shared" si="211"/>
        <v>65</v>
      </c>
      <c r="Q2299" t="str">
        <f t="shared" si="212"/>
        <v>film &amp; video</v>
      </c>
      <c r="R2299" t="str">
        <f t="shared" si="213"/>
        <v>drama</v>
      </c>
      <c r="S2299" s="13">
        <f t="shared" si="214"/>
        <v>42031.769884259258</v>
      </c>
      <c r="T2299" s="13">
        <f t="shared" si="215"/>
        <v>42090.110416666663</v>
      </c>
    </row>
    <row r="2300" spans="1:20" ht="48" x14ac:dyDescent="0.2">
      <c r="A2300">
        <v>223</v>
      </c>
      <c r="B2300" s="3" t="s">
        <v>225</v>
      </c>
      <c r="C2300" s="3" t="s">
        <v>4333</v>
      </c>
      <c r="D2300" s="9">
        <v>1500000</v>
      </c>
      <c r="E2300" s="9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8267</v>
      </c>
      <c r="O2300" s="7">
        <f t="shared" si="210"/>
        <v>0</v>
      </c>
      <c r="P2300" s="5">
        <f t="shared" si="211"/>
        <v>0</v>
      </c>
      <c r="Q2300" t="str">
        <f t="shared" si="212"/>
        <v>film &amp; video</v>
      </c>
      <c r="R2300" t="str">
        <f t="shared" si="213"/>
        <v>drama</v>
      </c>
      <c r="S2300" s="13">
        <f t="shared" si="214"/>
        <v>42482.048032407409</v>
      </c>
      <c r="T2300" s="13">
        <f t="shared" si="215"/>
        <v>42512.045138888891</v>
      </c>
    </row>
    <row r="2301" spans="1:20" ht="48" x14ac:dyDescent="0.2">
      <c r="A2301">
        <v>224</v>
      </c>
      <c r="B2301" s="3" t="s">
        <v>226</v>
      </c>
      <c r="C2301" s="3" t="s">
        <v>4334</v>
      </c>
      <c r="D2301" s="9">
        <v>6000000</v>
      </c>
      <c r="E2301" s="9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8267</v>
      </c>
      <c r="O2301" s="7">
        <f t="shared" si="210"/>
        <v>0</v>
      </c>
      <c r="P2301" s="5">
        <f t="shared" si="211"/>
        <v>0</v>
      </c>
      <c r="Q2301" t="str">
        <f t="shared" si="212"/>
        <v>film &amp; video</v>
      </c>
      <c r="R2301" t="str">
        <f t="shared" si="213"/>
        <v>drama</v>
      </c>
      <c r="S2301" s="13">
        <f t="shared" si="214"/>
        <v>42135.235254629632</v>
      </c>
      <c r="T2301" s="13">
        <f t="shared" si="215"/>
        <v>42195.235254629632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 s="9">
        <v>200</v>
      </c>
      <c r="E2302" s="9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8267</v>
      </c>
      <c r="O2302" s="7">
        <f t="shared" si="210"/>
        <v>0</v>
      </c>
      <c r="P2302" s="5">
        <f t="shared" si="211"/>
        <v>0</v>
      </c>
      <c r="Q2302" t="str">
        <f t="shared" si="212"/>
        <v>film &amp; video</v>
      </c>
      <c r="R2302" t="str">
        <f t="shared" si="213"/>
        <v>drama</v>
      </c>
      <c r="S2302" s="13">
        <f t="shared" si="214"/>
        <v>42438.961273148147</v>
      </c>
      <c r="T2302" s="13">
        <f t="shared" si="215"/>
        <v>42468.919606481482</v>
      </c>
    </row>
    <row r="2303" spans="1:20" ht="32" x14ac:dyDescent="0.2">
      <c r="A2303">
        <v>226</v>
      </c>
      <c r="B2303" s="3" t="s">
        <v>228</v>
      </c>
      <c r="C2303" s="3" t="s">
        <v>4336</v>
      </c>
      <c r="D2303" s="9">
        <v>29000</v>
      </c>
      <c r="E2303" s="9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8267</v>
      </c>
      <c r="O2303" s="7">
        <f t="shared" si="210"/>
        <v>0.86206896551724133</v>
      </c>
      <c r="P2303" s="5">
        <f t="shared" si="211"/>
        <v>125</v>
      </c>
      <c r="Q2303" t="str">
        <f t="shared" si="212"/>
        <v>film &amp; video</v>
      </c>
      <c r="R2303" t="str">
        <f t="shared" si="213"/>
        <v>drama</v>
      </c>
      <c r="S2303" s="13">
        <f t="shared" si="214"/>
        <v>42106.666018518517</v>
      </c>
      <c r="T2303" s="13">
        <f t="shared" si="215"/>
        <v>42155.395138888889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 s="9">
        <v>28000</v>
      </c>
      <c r="E2304" s="9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8267</v>
      </c>
      <c r="O2304" s="7">
        <f t="shared" si="210"/>
        <v>0</v>
      </c>
      <c r="P2304" s="5">
        <f t="shared" si="211"/>
        <v>0</v>
      </c>
      <c r="Q2304" t="str">
        <f t="shared" si="212"/>
        <v>film &amp; video</v>
      </c>
      <c r="R2304" t="str">
        <f t="shared" si="213"/>
        <v>drama</v>
      </c>
      <c r="S2304" s="13">
        <f t="shared" si="214"/>
        <v>42164.893993055557</v>
      </c>
      <c r="T2304" s="13">
        <f t="shared" si="215"/>
        <v>42194.893993055557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 s="9">
        <v>8000</v>
      </c>
      <c r="E2305" s="9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8267</v>
      </c>
      <c r="O2305" s="7">
        <f t="shared" si="210"/>
        <v>0</v>
      </c>
      <c r="P2305" s="5">
        <f t="shared" si="211"/>
        <v>0</v>
      </c>
      <c r="Q2305" t="str">
        <f t="shared" si="212"/>
        <v>film &amp; video</v>
      </c>
      <c r="R2305" t="str">
        <f t="shared" si="213"/>
        <v>drama</v>
      </c>
      <c r="S2305" s="13">
        <f t="shared" si="214"/>
        <v>42096.686400462961</v>
      </c>
      <c r="T2305" s="13">
        <f t="shared" si="215"/>
        <v>42156.686400462961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 s="9">
        <v>3000</v>
      </c>
      <c r="E2306" s="9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8267</v>
      </c>
      <c r="O2306" s="7">
        <f t="shared" ref="O2306:O2369" si="216">(E2306/D2306)*100</f>
        <v>0</v>
      </c>
      <c r="P2306" s="5">
        <f t="shared" ref="P2306:P2369" si="217">IFERROR(E2306/L2306,0)</f>
        <v>0</v>
      </c>
      <c r="Q2306" t="str">
        <f t="shared" ref="Q2306:Q2369" si="218">LEFT(N2306,FIND("/",N2306)-1)</f>
        <v>film &amp; video</v>
      </c>
      <c r="R2306" t="str">
        <f t="shared" ref="R2306:R2369" si="219">RIGHT(N2306,LEN(N2306)-FIND("/",N2306))</f>
        <v>drama</v>
      </c>
      <c r="S2306" s="13">
        <f t="shared" ref="S2306:S2369" si="220">(((J2306/60)/60)/24)+DATE(1970,1,1)</f>
        <v>42383.933993055558</v>
      </c>
      <c r="T2306" s="13">
        <f t="shared" ref="T2306:T2369" si="221">(((I2306/60)/60)/24)+DATE(1970,1,1)</f>
        <v>42413.933993055558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 s="9">
        <v>15000</v>
      </c>
      <c r="E2307" s="9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8267</v>
      </c>
      <c r="O2307" s="7">
        <f t="shared" si="216"/>
        <v>0.4</v>
      </c>
      <c r="P2307" s="5">
        <f t="shared" si="217"/>
        <v>30</v>
      </c>
      <c r="Q2307" t="str">
        <f t="shared" si="218"/>
        <v>film &amp; video</v>
      </c>
      <c r="R2307" t="str">
        <f t="shared" si="219"/>
        <v>drama</v>
      </c>
      <c r="S2307" s="13">
        <f t="shared" si="220"/>
        <v>42129.777210648142</v>
      </c>
      <c r="T2307" s="13">
        <f t="shared" si="221"/>
        <v>42159.777210648142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 s="9">
        <v>1500000</v>
      </c>
      <c r="E2308" s="9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8267</v>
      </c>
      <c r="O2308" s="7">
        <f t="shared" si="216"/>
        <v>0</v>
      </c>
      <c r="P2308" s="5">
        <f t="shared" si="217"/>
        <v>0</v>
      </c>
      <c r="Q2308" t="str">
        <f t="shared" si="218"/>
        <v>film &amp; video</v>
      </c>
      <c r="R2308" t="str">
        <f t="shared" si="219"/>
        <v>drama</v>
      </c>
      <c r="S2308" s="13">
        <f t="shared" si="220"/>
        <v>42341.958923611113</v>
      </c>
      <c r="T2308" s="13">
        <f t="shared" si="221"/>
        <v>42371.958923611113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 s="9">
        <v>4000</v>
      </c>
      <c r="E2309" s="9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8267</v>
      </c>
      <c r="O2309" s="7">
        <f t="shared" si="216"/>
        <v>2.75</v>
      </c>
      <c r="P2309" s="5">
        <f t="shared" si="217"/>
        <v>15.714285714285714</v>
      </c>
      <c r="Q2309" t="str">
        <f t="shared" si="218"/>
        <v>film &amp; video</v>
      </c>
      <c r="R2309" t="str">
        <f t="shared" si="219"/>
        <v>drama</v>
      </c>
      <c r="S2309" s="13">
        <f t="shared" si="220"/>
        <v>42032.82576388889</v>
      </c>
      <c r="T2309" s="13">
        <f t="shared" si="221"/>
        <v>42062.82576388889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 s="9">
        <v>350000</v>
      </c>
      <c r="E2310" s="9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8267</v>
      </c>
      <c r="O2310" s="7">
        <f t="shared" si="216"/>
        <v>0</v>
      </c>
      <c r="P2310" s="5">
        <f t="shared" si="217"/>
        <v>0</v>
      </c>
      <c r="Q2310" t="str">
        <f t="shared" si="218"/>
        <v>film &amp; video</v>
      </c>
      <c r="R2310" t="str">
        <f t="shared" si="219"/>
        <v>drama</v>
      </c>
      <c r="S2310" s="13">
        <f t="shared" si="220"/>
        <v>42612.911712962959</v>
      </c>
      <c r="T2310" s="13">
        <f t="shared" si="221"/>
        <v>42642.911712962959</v>
      </c>
    </row>
    <row r="2311" spans="1:20" ht="48" x14ac:dyDescent="0.2">
      <c r="A2311">
        <v>234</v>
      </c>
      <c r="B2311" s="3" t="s">
        <v>236</v>
      </c>
      <c r="C2311" s="3" t="s">
        <v>4344</v>
      </c>
      <c r="D2311" s="9">
        <v>1000</v>
      </c>
      <c r="E2311" s="9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8267</v>
      </c>
      <c r="O2311" s="7">
        <f t="shared" si="216"/>
        <v>40.1</v>
      </c>
      <c r="P2311" s="5">
        <f t="shared" si="217"/>
        <v>80.2</v>
      </c>
      <c r="Q2311" t="str">
        <f t="shared" si="218"/>
        <v>film &amp; video</v>
      </c>
      <c r="R2311" t="str">
        <f t="shared" si="219"/>
        <v>drama</v>
      </c>
      <c r="S2311" s="13">
        <f t="shared" si="220"/>
        <v>42136.035405092596</v>
      </c>
      <c r="T2311" s="13">
        <f t="shared" si="221"/>
        <v>42176.035405092596</v>
      </c>
    </row>
    <row r="2312" spans="1:20" ht="32" x14ac:dyDescent="0.2">
      <c r="A2312">
        <v>235</v>
      </c>
      <c r="B2312" s="3" t="s">
        <v>237</v>
      </c>
      <c r="C2312" s="3" t="s">
        <v>4345</v>
      </c>
      <c r="D2312" s="9">
        <v>10000</v>
      </c>
      <c r="E2312" s="9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8267</v>
      </c>
      <c r="O2312" s="7">
        <f t="shared" si="216"/>
        <v>0</v>
      </c>
      <c r="P2312" s="5">
        <f t="shared" si="217"/>
        <v>0</v>
      </c>
      <c r="Q2312" t="str">
        <f t="shared" si="218"/>
        <v>film &amp; video</v>
      </c>
      <c r="R2312" t="str">
        <f t="shared" si="219"/>
        <v>drama</v>
      </c>
      <c r="S2312" s="13">
        <f t="shared" si="220"/>
        <v>42164.908530092594</v>
      </c>
      <c r="T2312" s="13">
        <f t="shared" si="221"/>
        <v>42194.908530092594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 s="9">
        <v>150000</v>
      </c>
      <c r="E2313" s="9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8267</v>
      </c>
      <c r="O2313" s="7">
        <f t="shared" si="216"/>
        <v>0</v>
      </c>
      <c r="P2313" s="5">
        <f t="shared" si="217"/>
        <v>0</v>
      </c>
      <c r="Q2313" t="str">
        <f t="shared" si="218"/>
        <v>film &amp; video</v>
      </c>
      <c r="R2313" t="str">
        <f t="shared" si="219"/>
        <v>drama</v>
      </c>
      <c r="S2313" s="13">
        <f t="shared" si="220"/>
        <v>42321.08447916666</v>
      </c>
      <c r="T2313" s="13">
        <f t="shared" si="221"/>
        <v>42374</v>
      </c>
    </row>
    <row r="2314" spans="1:20" ht="16" x14ac:dyDescent="0.2">
      <c r="A2314">
        <v>237</v>
      </c>
      <c r="B2314" s="3" t="s">
        <v>239</v>
      </c>
      <c r="C2314" s="3" t="s">
        <v>4347</v>
      </c>
      <c r="D2314" s="9">
        <v>15000</v>
      </c>
      <c r="E2314" s="9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8267</v>
      </c>
      <c r="O2314" s="7">
        <f t="shared" si="216"/>
        <v>0.33333333333333337</v>
      </c>
      <c r="P2314" s="5">
        <f t="shared" si="217"/>
        <v>50</v>
      </c>
      <c r="Q2314" t="str">
        <f t="shared" si="218"/>
        <v>film &amp; video</v>
      </c>
      <c r="R2314" t="str">
        <f t="shared" si="219"/>
        <v>drama</v>
      </c>
      <c r="S2314" s="13">
        <f t="shared" si="220"/>
        <v>42377.577187499999</v>
      </c>
      <c r="T2314" s="13">
        <f t="shared" si="221"/>
        <v>42437.577187499999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 s="9">
        <v>26000</v>
      </c>
      <c r="E2315" s="9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8267</v>
      </c>
      <c r="O2315" s="7">
        <f t="shared" si="216"/>
        <v>0</v>
      </c>
      <c r="P2315" s="5">
        <f t="shared" si="217"/>
        <v>0</v>
      </c>
      <c r="Q2315" t="str">
        <f t="shared" si="218"/>
        <v>film &amp; video</v>
      </c>
      <c r="R2315" t="str">
        <f t="shared" si="219"/>
        <v>drama</v>
      </c>
      <c r="S2315" s="13">
        <f t="shared" si="220"/>
        <v>42713.962499999994</v>
      </c>
      <c r="T2315" s="13">
        <f t="shared" si="221"/>
        <v>42734.375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 s="9">
        <v>1000</v>
      </c>
      <c r="E2316" s="9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8267</v>
      </c>
      <c r="O2316" s="7">
        <f t="shared" si="216"/>
        <v>25</v>
      </c>
      <c r="P2316" s="5">
        <f t="shared" si="217"/>
        <v>50</v>
      </c>
      <c r="Q2316" t="str">
        <f t="shared" si="218"/>
        <v>film &amp; video</v>
      </c>
      <c r="R2316" t="str">
        <f t="shared" si="219"/>
        <v>drama</v>
      </c>
      <c r="S2316" s="13">
        <f t="shared" si="220"/>
        <v>42297.110300925924</v>
      </c>
      <c r="T2316" s="13">
        <f t="shared" si="221"/>
        <v>42316.5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 s="9">
        <v>3300</v>
      </c>
      <c r="E2317" s="9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8269</v>
      </c>
      <c r="O2317" s="7">
        <f t="shared" si="216"/>
        <v>0.43939393939393934</v>
      </c>
      <c r="P2317" s="5">
        <f t="shared" si="217"/>
        <v>4.833333333333333</v>
      </c>
      <c r="Q2317" t="str">
        <f t="shared" si="218"/>
        <v>film &amp; video</v>
      </c>
      <c r="R2317" t="str">
        <f t="shared" si="219"/>
        <v>animation</v>
      </c>
      <c r="S2317" s="13">
        <f t="shared" si="220"/>
        <v>41682.23646990741</v>
      </c>
      <c r="T2317" s="13">
        <f t="shared" si="221"/>
        <v>41712.194803240738</v>
      </c>
    </row>
    <row r="2318" spans="1:20" ht="48" x14ac:dyDescent="0.2">
      <c r="A2318">
        <v>421</v>
      </c>
      <c r="B2318" s="3" t="s">
        <v>422</v>
      </c>
      <c r="C2318" s="3" t="s">
        <v>4531</v>
      </c>
      <c r="D2318" s="9">
        <v>15000</v>
      </c>
      <c r="E2318" s="9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8269</v>
      </c>
      <c r="O2318" s="7">
        <f t="shared" si="216"/>
        <v>2.0066666666666668</v>
      </c>
      <c r="P2318" s="5">
        <f t="shared" si="217"/>
        <v>50.166666666666664</v>
      </c>
      <c r="Q2318" t="str">
        <f t="shared" si="218"/>
        <v>film &amp; video</v>
      </c>
      <c r="R2318" t="str">
        <f t="shared" si="219"/>
        <v>animation</v>
      </c>
      <c r="S2318" s="13">
        <f t="shared" si="220"/>
        <v>42177.491388888884</v>
      </c>
      <c r="T2318" s="13">
        <f t="shared" si="221"/>
        <v>42237.491388888884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 s="9">
        <v>40000</v>
      </c>
      <c r="E2319" s="9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8269</v>
      </c>
      <c r="O2319" s="7">
        <f t="shared" si="216"/>
        <v>1.075</v>
      </c>
      <c r="P2319" s="5">
        <f t="shared" si="217"/>
        <v>35.833333333333336</v>
      </c>
      <c r="Q2319" t="str">
        <f t="shared" si="218"/>
        <v>film &amp; video</v>
      </c>
      <c r="R2319" t="str">
        <f t="shared" si="219"/>
        <v>animation</v>
      </c>
      <c r="S2319" s="13">
        <f t="shared" si="220"/>
        <v>41863.260381944441</v>
      </c>
      <c r="T2319" s="13">
        <f t="shared" si="221"/>
        <v>41893.260381944441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 s="9">
        <v>20000</v>
      </c>
      <c r="E2320" s="9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8269</v>
      </c>
      <c r="O2320" s="7">
        <f t="shared" si="216"/>
        <v>0.76500000000000001</v>
      </c>
      <c r="P2320" s="5">
        <f t="shared" si="217"/>
        <v>11.76923076923077</v>
      </c>
      <c r="Q2320" t="str">
        <f t="shared" si="218"/>
        <v>film &amp; video</v>
      </c>
      <c r="R2320" t="str">
        <f t="shared" si="219"/>
        <v>animation</v>
      </c>
      <c r="S2320" s="13">
        <f t="shared" si="220"/>
        <v>41400.92627314815</v>
      </c>
      <c r="T2320" s="13">
        <f t="shared" si="221"/>
        <v>41430.92627314815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 s="9">
        <v>3000</v>
      </c>
      <c r="E2321" s="9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8269</v>
      </c>
      <c r="O2321" s="7">
        <f t="shared" si="216"/>
        <v>6.7966666666666677</v>
      </c>
      <c r="P2321" s="5">
        <f t="shared" si="217"/>
        <v>40.78</v>
      </c>
      <c r="Q2321" t="str">
        <f t="shared" si="218"/>
        <v>film &amp; video</v>
      </c>
      <c r="R2321" t="str">
        <f t="shared" si="219"/>
        <v>animation</v>
      </c>
      <c r="S2321" s="13">
        <f t="shared" si="220"/>
        <v>40934.376145833332</v>
      </c>
      <c r="T2321" s="13">
        <f t="shared" si="221"/>
        <v>40994.334479166668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 s="9">
        <v>50000</v>
      </c>
      <c r="E2322" s="9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8269</v>
      </c>
      <c r="O2322" s="7">
        <f t="shared" si="216"/>
        <v>1.2E-2</v>
      </c>
      <c r="P2322" s="5">
        <f t="shared" si="217"/>
        <v>3</v>
      </c>
      <c r="Q2322" t="str">
        <f t="shared" si="218"/>
        <v>film &amp; video</v>
      </c>
      <c r="R2322" t="str">
        <f t="shared" si="219"/>
        <v>animation</v>
      </c>
      <c r="S2322" s="13">
        <f t="shared" si="220"/>
        <v>42275.861157407402</v>
      </c>
      <c r="T2322" s="13">
        <f t="shared" si="221"/>
        <v>42335.902824074074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 s="9">
        <v>10000</v>
      </c>
      <c r="E2323" s="9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8269</v>
      </c>
      <c r="O2323" s="7">
        <f t="shared" si="216"/>
        <v>1.3299999999999998</v>
      </c>
      <c r="P2323" s="5">
        <f t="shared" si="217"/>
        <v>16.625</v>
      </c>
      <c r="Q2323" t="str">
        <f t="shared" si="218"/>
        <v>film &amp; video</v>
      </c>
      <c r="R2323" t="str">
        <f t="shared" si="219"/>
        <v>animation</v>
      </c>
      <c r="S2323" s="13">
        <f t="shared" si="220"/>
        <v>42400.711967592593</v>
      </c>
      <c r="T2323" s="13">
        <f t="shared" si="221"/>
        <v>42430.711967592593</v>
      </c>
    </row>
    <row r="2324" spans="1:20" ht="48" x14ac:dyDescent="0.2">
      <c r="A2324">
        <v>427</v>
      </c>
      <c r="B2324" s="3" t="s">
        <v>428</v>
      </c>
      <c r="C2324" s="3" t="s">
        <v>4537</v>
      </c>
      <c r="D2324" s="9">
        <v>6500</v>
      </c>
      <c r="E2324" s="9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8269</v>
      </c>
      <c r="O2324" s="7">
        <f t="shared" si="216"/>
        <v>0</v>
      </c>
      <c r="P2324" s="5">
        <f t="shared" si="217"/>
        <v>0</v>
      </c>
      <c r="Q2324" t="str">
        <f t="shared" si="218"/>
        <v>film &amp; video</v>
      </c>
      <c r="R2324" t="str">
        <f t="shared" si="219"/>
        <v>animation</v>
      </c>
      <c r="S2324" s="13">
        <f t="shared" si="220"/>
        <v>42285.909027777772</v>
      </c>
      <c r="T2324" s="13">
        <f t="shared" si="221"/>
        <v>42299.790972222225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 s="9">
        <v>12000</v>
      </c>
      <c r="E2325" s="9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8269</v>
      </c>
      <c r="O2325" s="7">
        <f t="shared" si="216"/>
        <v>5.6333333333333329</v>
      </c>
      <c r="P2325" s="5">
        <f t="shared" si="217"/>
        <v>52</v>
      </c>
      <c r="Q2325" t="str">
        <f t="shared" si="218"/>
        <v>film &amp; video</v>
      </c>
      <c r="R2325" t="str">
        <f t="shared" si="219"/>
        <v>animation</v>
      </c>
      <c r="S2325" s="13">
        <f t="shared" si="220"/>
        <v>41778.766724537039</v>
      </c>
      <c r="T2325" s="13">
        <f t="shared" si="221"/>
        <v>41806.916666666664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 s="9">
        <v>5000</v>
      </c>
      <c r="E2326" s="9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8269</v>
      </c>
      <c r="O2326" s="7">
        <f t="shared" si="216"/>
        <v>0</v>
      </c>
      <c r="P2326" s="5">
        <f t="shared" si="217"/>
        <v>0</v>
      </c>
      <c r="Q2326" t="str">
        <f t="shared" si="218"/>
        <v>film &amp; video</v>
      </c>
      <c r="R2326" t="str">
        <f t="shared" si="219"/>
        <v>animation</v>
      </c>
      <c r="S2326" s="13">
        <f t="shared" si="220"/>
        <v>40070.901412037041</v>
      </c>
      <c r="T2326" s="13">
        <f t="shared" si="221"/>
        <v>40144.207638888889</v>
      </c>
    </row>
    <row r="2327" spans="1:20" ht="32" x14ac:dyDescent="0.2">
      <c r="A2327">
        <v>430</v>
      </c>
      <c r="B2327" s="3" t="s">
        <v>431</v>
      </c>
      <c r="C2327" s="3" t="s">
        <v>4540</v>
      </c>
      <c r="D2327" s="9">
        <v>1000</v>
      </c>
      <c r="E2327" s="9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8269</v>
      </c>
      <c r="O2327" s="7">
        <f t="shared" si="216"/>
        <v>2.4</v>
      </c>
      <c r="P2327" s="5">
        <f t="shared" si="217"/>
        <v>4.8</v>
      </c>
      <c r="Q2327" t="str">
        <f t="shared" si="218"/>
        <v>film &amp; video</v>
      </c>
      <c r="R2327" t="str">
        <f t="shared" si="219"/>
        <v>animation</v>
      </c>
      <c r="S2327" s="13">
        <f t="shared" si="220"/>
        <v>41513.107256944444</v>
      </c>
      <c r="T2327" s="13">
        <f t="shared" si="221"/>
        <v>41528.107256944444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 s="9">
        <v>3000</v>
      </c>
      <c r="E2328" s="9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8269</v>
      </c>
      <c r="O2328" s="7">
        <f t="shared" si="216"/>
        <v>13.833333333333334</v>
      </c>
      <c r="P2328" s="5">
        <f t="shared" si="217"/>
        <v>51.875</v>
      </c>
      <c r="Q2328" t="str">
        <f t="shared" si="218"/>
        <v>film &amp; video</v>
      </c>
      <c r="R2328" t="str">
        <f t="shared" si="219"/>
        <v>animation</v>
      </c>
      <c r="S2328" s="13">
        <f t="shared" si="220"/>
        <v>42526.871331018512</v>
      </c>
      <c r="T2328" s="13">
        <f t="shared" si="221"/>
        <v>42556.871331018512</v>
      </c>
    </row>
    <row r="2329" spans="1:20" ht="48" x14ac:dyDescent="0.2">
      <c r="A2329">
        <v>432</v>
      </c>
      <c r="B2329" s="3" t="s">
        <v>433</v>
      </c>
      <c r="C2329" s="3" t="s">
        <v>4542</v>
      </c>
      <c r="D2329" s="9">
        <v>6000</v>
      </c>
      <c r="E2329" s="9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8269</v>
      </c>
      <c r="O2329" s="7">
        <f t="shared" si="216"/>
        <v>9.5</v>
      </c>
      <c r="P2329" s="5">
        <f t="shared" si="217"/>
        <v>71.25</v>
      </c>
      <c r="Q2329" t="str">
        <f t="shared" si="218"/>
        <v>film &amp; video</v>
      </c>
      <c r="R2329" t="str">
        <f t="shared" si="219"/>
        <v>animation</v>
      </c>
      <c r="S2329" s="13">
        <f t="shared" si="220"/>
        <v>42238.726631944446</v>
      </c>
      <c r="T2329" s="13">
        <f t="shared" si="221"/>
        <v>42298.726631944446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 s="9">
        <v>3000</v>
      </c>
      <c r="E2330" s="9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8269</v>
      </c>
      <c r="O2330" s="7">
        <f t="shared" si="216"/>
        <v>0</v>
      </c>
      <c r="P2330" s="5">
        <f t="shared" si="217"/>
        <v>0</v>
      </c>
      <c r="Q2330" t="str">
        <f t="shared" si="218"/>
        <v>film &amp; video</v>
      </c>
      <c r="R2330" t="str">
        <f t="shared" si="219"/>
        <v>animation</v>
      </c>
      <c r="S2330" s="13">
        <f t="shared" si="220"/>
        <v>42228.629884259266</v>
      </c>
      <c r="T2330" s="13">
        <f t="shared" si="221"/>
        <v>42288.629884259266</v>
      </c>
    </row>
    <row r="2331" spans="1:20" ht="48" x14ac:dyDescent="0.2">
      <c r="A2331">
        <v>434</v>
      </c>
      <c r="B2331" s="3" t="s">
        <v>435</v>
      </c>
      <c r="C2331" s="3" t="s">
        <v>4544</v>
      </c>
      <c r="D2331" s="9">
        <v>2500</v>
      </c>
      <c r="E2331" s="9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8269</v>
      </c>
      <c r="O2331" s="7">
        <f t="shared" si="216"/>
        <v>5</v>
      </c>
      <c r="P2331" s="5">
        <f t="shared" si="217"/>
        <v>62.5</v>
      </c>
      <c r="Q2331" t="str">
        <f t="shared" si="218"/>
        <v>film &amp; video</v>
      </c>
      <c r="R2331" t="str">
        <f t="shared" si="219"/>
        <v>animation</v>
      </c>
      <c r="S2331" s="13">
        <f t="shared" si="220"/>
        <v>41576.834513888891</v>
      </c>
      <c r="T2331" s="13">
        <f t="shared" si="221"/>
        <v>41609.876180555555</v>
      </c>
    </row>
    <row r="2332" spans="1:20" ht="48" x14ac:dyDescent="0.2">
      <c r="A2332">
        <v>435</v>
      </c>
      <c r="B2332" s="3" t="s">
        <v>436</v>
      </c>
      <c r="C2332" s="3" t="s">
        <v>4545</v>
      </c>
      <c r="D2332" s="9">
        <v>110000</v>
      </c>
      <c r="E2332" s="9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8269</v>
      </c>
      <c r="O2332" s="7">
        <f t="shared" si="216"/>
        <v>2.7272727272727275E-3</v>
      </c>
      <c r="P2332" s="5">
        <f t="shared" si="217"/>
        <v>1</v>
      </c>
      <c r="Q2332" t="str">
        <f t="shared" si="218"/>
        <v>film &amp; video</v>
      </c>
      <c r="R2332" t="str">
        <f t="shared" si="219"/>
        <v>animation</v>
      </c>
      <c r="S2332" s="13">
        <f t="shared" si="220"/>
        <v>41500.747453703705</v>
      </c>
      <c r="T2332" s="13">
        <f t="shared" si="221"/>
        <v>41530.747453703705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 s="9">
        <v>1000</v>
      </c>
      <c r="E2333" s="9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8269</v>
      </c>
      <c r="O2333" s="7">
        <f t="shared" si="216"/>
        <v>0</v>
      </c>
      <c r="P2333" s="5">
        <f t="shared" si="217"/>
        <v>0</v>
      </c>
      <c r="Q2333" t="str">
        <f t="shared" si="218"/>
        <v>film &amp; video</v>
      </c>
      <c r="R2333" t="str">
        <f t="shared" si="219"/>
        <v>animation</v>
      </c>
      <c r="S2333" s="13">
        <f t="shared" si="220"/>
        <v>41456.36241898148</v>
      </c>
      <c r="T2333" s="13">
        <f t="shared" si="221"/>
        <v>41486.36241898148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 s="9">
        <v>7000</v>
      </c>
      <c r="E2334" s="9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8269</v>
      </c>
      <c r="O2334" s="7">
        <f t="shared" si="216"/>
        <v>0</v>
      </c>
      <c r="P2334" s="5">
        <f t="shared" si="217"/>
        <v>0</v>
      </c>
      <c r="Q2334" t="str">
        <f t="shared" si="218"/>
        <v>film &amp; video</v>
      </c>
      <c r="R2334" t="str">
        <f t="shared" si="219"/>
        <v>animation</v>
      </c>
      <c r="S2334" s="13">
        <f t="shared" si="220"/>
        <v>42591.31858796296</v>
      </c>
      <c r="T2334" s="13">
        <f t="shared" si="221"/>
        <v>42651.31858796296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 s="9">
        <v>20000</v>
      </c>
      <c r="E2335" s="9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8269</v>
      </c>
      <c r="O2335" s="7">
        <f t="shared" si="216"/>
        <v>9.379999999999999</v>
      </c>
      <c r="P2335" s="5">
        <f t="shared" si="217"/>
        <v>170.54545454545453</v>
      </c>
      <c r="Q2335" t="str">
        <f t="shared" si="218"/>
        <v>film &amp; video</v>
      </c>
      <c r="R2335" t="str">
        <f t="shared" si="219"/>
        <v>animation</v>
      </c>
      <c r="S2335" s="13">
        <f t="shared" si="220"/>
        <v>42296.261087962965</v>
      </c>
      <c r="T2335" s="13">
        <f t="shared" si="221"/>
        <v>42326.302754629629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 s="9">
        <v>450</v>
      </c>
      <c r="E2336" s="9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8269</v>
      </c>
      <c r="O2336" s="7">
        <f t="shared" si="216"/>
        <v>0</v>
      </c>
      <c r="P2336" s="5">
        <f t="shared" si="217"/>
        <v>0</v>
      </c>
      <c r="Q2336" t="str">
        <f t="shared" si="218"/>
        <v>film &amp; video</v>
      </c>
      <c r="R2336" t="str">
        <f t="shared" si="219"/>
        <v>animation</v>
      </c>
      <c r="S2336" s="13">
        <f t="shared" si="220"/>
        <v>41919.761782407404</v>
      </c>
      <c r="T2336" s="13">
        <f t="shared" si="221"/>
        <v>41929.761782407404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 s="9">
        <v>5000</v>
      </c>
      <c r="E2337" s="9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8269</v>
      </c>
      <c r="O2337" s="7">
        <f t="shared" si="216"/>
        <v>0.1</v>
      </c>
      <c r="P2337" s="5">
        <f t="shared" si="217"/>
        <v>5</v>
      </c>
      <c r="Q2337" t="str">
        <f t="shared" si="218"/>
        <v>film &amp; video</v>
      </c>
      <c r="R2337" t="str">
        <f t="shared" si="219"/>
        <v>animation</v>
      </c>
      <c r="S2337" s="13">
        <f t="shared" si="220"/>
        <v>42423.985567129625</v>
      </c>
      <c r="T2337" s="13">
        <f t="shared" si="221"/>
        <v>42453.943900462968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 s="9">
        <v>400</v>
      </c>
      <c r="E2338" s="9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8269</v>
      </c>
      <c r="O2338" s="7">
        <f t="shared" si="216"/>
        <v>0</v>
      </c>
      <c r="P2338" s="5">
        <f t="shared" si="217"/>
        <v>0</v>
      </c>
      <c r="Q2338" t="str">
        <f t="shared" si="218"/>
        <v>film &amp; video</v>
      </c>
      <c r="R2338" t="str">
        <f t="shared" si="219"/>
        <v>animation</v>
      </c>
      <c r="S2338" s="13">
        <f t="shared" si="220"/>
        <v>41550.793935185182</v>
      </c>
      <c r="T2338" s="13">
        <f t="shared" si="221"/>
        <v>41580.793935185182</v>
      </c>
    </row>
    <row r="2339" spans="1:20" ht="16" x14ac:dyDescent="0.2">
      <c r="A2339">
        <v>442</v>
      </c>
      <c r="B2339" s="3" t="s">
        <v>443</v>
      </c>
      <c r="C2339" s="3" t="s">
        <v>4552</v>
      </c>
      <c r="D2339" s="9">
        <v>17000</v>
      </c>
      <c r="E2339" s="9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8269</v>
      </c>
      <c r="O2339" s="7">
        <f t="shared" si="216"/>
        <v>39.358823529411765</v>
      </c>
      <c r="P2339" s="5">
        <f t="shared" si="217"/>
        <v>393.58823529411762</v>
      </c>
      <c r="Q2339" t="str">
        <f t="shared" si="218"/>
        <v>film &amp; video</v>
      </c>
      <c r="R2339" t="str">
        <f t="shared" si="219"/>
        <v>animation</v>
      </c>
      <c r="S2339" s="13">
        <f t="shared" si="220"/>
        <v>42024.888692129629</v>
      </c>
      <c r="T2339" s="13">
        <f t="shared" si="221"/>
        <v>42054.888692129629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 s="9">
        <v>10000</v>
      </c>
      <c r="E2340" s="9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8269</v>
      </c>
      <c r="O2340" s="7">
        <f t="shared" si="216"/>
        <v>0.1</v>
      </c>
      <c r="P2340" s="5">
        <f t="shared" si="217"/>
        <v>5</v>
      </c>
      <c r="Q2340" t="str">
        <f t="shared" si="218"/>
        <v>film &amp; video</v>
      </c>
      <c r="R2340" t="str">
        <f t="shared" si="219"/>
        <v>animation</v>
      </c>
      <c r="S2340" s="13">
        <f t="shared" si="220"/>
        <v>41650.015057870369</v>
      </c>
      <c r="T2340" s="13">
        <f t="shared" si="221"/>
        <v>41680.015057870369</v>
      </c>
    </row>
    <row r="2341" spans="1:20" ht="32" x14ac:dyDescent="0.2">
      <c r="A2341">
        <v>444</v>
      </c>
      <c r="B2341" s="3" t="s">
        <v>445</v>
      </c>
      <c r="C2341" s="3" t="s">
        <v>4554</v>
      </c>
      <c r="D2341" s="9">
        <v>1000</v>
      </c>
      <c r="E2341" s="9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8269</v>
      </c>
      <c r="O2341" s="7">
        <f t="shared" si="216"/>
        <v>5</v>
      </c>
      <c r="P2341" s="5">
        <f t="shared" si="217"/>
        <v>50</v>
      </c>
      <c r="Q2341" t="str">
        <f t="shared" si="218"/>
        <v>film &amp; video</v>
      </c>
      <c r="R2341" t="str">
        <f t="shared" si="219"/>
        <v>animation</v>
      </c>
      <c r="S2341" s="13">
        <f t="shared" si="220"/>
        <v>40894.906956018516</v>
      </c>
      <c r="T2341" s="13">
        <f t="shared" si="221"/>
        <v>40954.906956018516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 s="9">
        <v>60000</v>
      </c>
      <c r="E2342" s="9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8269</v>
      </c>
      <c r="O2342" s="7">
        <f t="shared" si="216"/>
        <v>3.3333333333333335E-3</v>
      </c>
      <c r="P2342" s="5">
        <f t="shared" si="217"/>
        <v>1</v>
      </c>
      <c r="Q2342" t="str">
        <f t="shared" si="218"/>
        <v>film &amp; video</v>
      </c>
      <c r="R2342" t="str">
        <f t="shared" si="219"/>
        <v>animation</v>
      </c>
      <c r="S2342" s="13">
        <f t="shared" si="220"/>
        <v>42130.335358796292</v>
      </c>
      <c r="T2342" s="13">
        <f t="shared" si="221"/>
        <v>42145.335358796292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 s="9">
        <v>10500</v>
      </c>
      <c r="E2343" s="9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8269</v>
      </c>
      <c r="O2343" s="7">
        <f t="shared" si="216"/>
        <v>7.2952380952380951</v>
      </c>
      <c r="P2343" s="5">
        <f t="shared" si="217"/>
        <v>47.875</v>
      </c>
      <c r="Q2343" t="str">
        <f t="shared" si="218"/>
        <v>film &amp; video</v>
      </c>
      <c r="R2343" t="str">
        <f t="shared" si="219"/>
        <v>animation</v>
      </c>
      <c r="S2343" s="13">
        <f t="shared" si="220"/>
        <v>42037.083564814813</v>
      </c>
      <c r="T2343" s="13">
        <f t="shared" si="221"/>
        <v>42067.083564814813</v>
      </c>
    </row>
    <row r="2344" spans="1:20" ht="48" x14ac:dyDescent="0.2">
      <c r="A2344">
        <v>447</v>
      </c>
      <c r="B2344" s="3" t="s">
        <v>448</v>
      </c>
      <c r="C2344" s="3" t="s">
        <v>4557</v>
      </c>
      <c r="D2344" s="9">
        <v>30000</v>
      </c>
      <c r="E2344" s="9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8269</v>
      </c>
      <c r="O2344" s="7">
        <f t="shared" si="216"/>
        <v>1.6666666666666666E-2</v>
      </c>
      <c r="P2344" s="5">
        <f t="shared" si="217"/>
        <v>5</v>
      </c>
      <c r="Q2344" t="str">
        <f t="shared" si="218"/>
        <v>film &amp; video</v>
      </c>
      <c r="R2344" t="str">
        <f t="shared" si="219"/>
        <v>animation</v>
      </c>
      <c r="S2344" s="13">
        <f t="shared" si="220"/>
        <v>41331.555127314816</v>
      </c>
      <c r="T2344" s="13">
        <f t="shared" si="221"/>
        <v>41356.513460648144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 s="9">
        <v>2500</v>
      </c>
      <c r="E2345" s="9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8269</v>
      </c>
      <c r="O2345" s="7">
        <f t="shared" si="216"/>
        <v>3.2804000000000002</v>
      </c>
      <c r="P2345" s="5">
        <f t="shared" si="217"/>
        <v>20.502500000000001</v>
      </c>
      <c r="Q2345" t="str">
        <f t="shared" si="218"/>
        <v>film &amp; video</v>
      </c>
      <c r="R2345" t="str">
        <f t="shared" si="219"/>
        <v>animation</v>
      </c>
      <c r="S2345" s="13">
        <f t="shared" si="220"/>
        <v>41753.758043981477</v>
      </c>
      <c r="T2345" s="13">
        <f t="shared" si="221"/>
        <v>41773.758043981477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 s="9">
        <v>2000</v>
      </c>
      <c r="E2346" s="9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8269</v>
      </c>
      <c r="O2346" s="7">
        <f t="shared" si="216"/>
        <v>2.25</v>
      </c>
      <c r="P2346" s="5">
        <f t="shared" si="217"/>
        <v>9</v>
      </c>
      <c r="Q2346" t="str">
        <f t="shared" si="218"/>
        <v>film &amp; video</v>
      </c>
      <c r="R2346" t="str">
        <f t="shared" si="219"/>
        <v>animation</v>
      </c>
      <c r="S2346" s="13">
        <f t="shared" si="220"/>
        <v>41534.568113425928</v>
      </c>
      <c r="T2346" s="13">
        <f t="shared" si="221"/>
        <v>41564.568113425928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 s="9">
        <v>50000</v>
      </c>
      <c r="E2347" s="9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8269</v>
      </c>
      <c r="O2347" s="7">
        <f t="shared" si="216"/>
        <v>0.79200000000000004</v>
      </c>
      <c r="P2347" s="5">
        <f t="shared" si="217"/>
        <v>56.571428571428569</v>
      </c>
      <c r="Q2347" t="str">
        <f t="shared" si="218"/>
        <v>film &amp; video</v>
      </c>
      <c r="R2347" t="str">
        <f t="shared" si="219"/>
        <v>animation</v>
      </c>
      <c r="S2347" s="13">
        <f t="shared" si="220"/>
        <v>41654.946759259255</v>
      </c>
      <c r="T2347" s="13">
        <f t="shared" si="221"/>
        <v>41684.946759259255</v>
      </c>
    </row>
    <row r="2348" spans="1:20" ht="48" x14ac:dyDescent="0.2">
      <c r="A2348">
        <v>451</v>
      </c>
      <c r="B2348" s="3" t="s">
        <v>452</v>
      </c>
      <c r="C2348" s="3" t="s">
        <v>4561</v>
      </c>
      <c r="D2348" s="9">
        <v>20000</v>
      </c>
      <c r="E2348" s="9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8269</v>
      </c>
      <c r="O2348" s="7">
        <f t="shared" si="216"/>
        <v>0</v>
      </c>
      <c r="P2348" s="5">
        <f t="shared" si="217"/>
        <v>0</v>
      </c>
      <c r="Q2348" t="str">
        <f t="shared" si="218"/>
        <v>film &amp; video</v>
      </c>
      <c r="R2348" t="str">
        <f t="shared" si="219"/>
        <v>animation</v>
      </c>
      <c r="S2348" s="13">
        <f t="shared" si="220"/>
        <v>41634.715173611112</v>
      </c>
      <c r="T2348" s="13">
        <f t="shared" si="221"/>
        <v>41664.715173611112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 s="9">
        <v>750</v>
      </c>
      <c r="E2349" s="9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8269</v>
      </c>
      <c r="O2349" s="7">
        <f t="shared" si="216"/>
        <v>64</v>
      </c>
      <c r="P2349" s="5">
        <f t="shared" si="217"/>
        <v>40</v>
      </c>
      <c r="Q2349" t="str">
        <f t="shared" si="218"/>
        <v>film &amp; video</v>
      </c>
      <c r="R2349" t="str">
        <f t="shared" si="219"/>
        <v>animation</v>
      </c>
      <c r="S2349" s="13">
        <f t="shared" si="220"/>
        <v>42107.703877314809</v>
      </c>
      <c r="T2349" s="13">
        <f t="shared" si="221"/>
        <v>42137.703877314809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 s="9">
        <v>94875</v>
      </c>
      <c r="E2350" s="9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8269</v>
      </c>
      <c r="O2350" s="7">
        <f t="shared" si="216"/>
        <v>2.7404479578392621E-2</v>
      </c>
      <c r="P2350" s="5">
        <f t="shared" si="217"/>
        <v>13</v>
      </c>
      <c r="Q2350" t="str">
        <f t="shared" si="218"/>
        <v>film &amp; video</v>
      </c>
      <c r="R2350" t="str">
        <f t="shared" si="219"/>
        <v>animation</v>
      </c>
      <c r="S2350" s="13">
        <f t="shared" si="220"/>
        <v>42038.824988425928</v>
      </c>
      <c r="T2350" s="13">
        <f t="shared" si="221"/>
        <v>42054.824988425928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 s="9">
        <v>10000</v>
      </c>
      <c r="E2351" s="9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8269</v>
      </c>
      <c r="O2351" s="7">
        <f t="shared" si="216"/>
        <v>0.82000000000000006</v>
      </c>
      <c r="P2351" s="5">
        <f t="shared" si="217"/>
        <v>16.399999999999999</v>
      </c>
      <c r="Q2351" t="str">
        <f t="shared" si="218"/>
        <v>film &amp; video</v>
      </c>
      <c r="R2351" t="str">
        <f t="shared" si="219"/>
        <v>animation</v>
      </c>
      <c r="S2351" s="13">
        <f t="shared" si="220"/>
        <v>41938.717256944445</v>
      </c>
      <c r="T2351" s="13">
        <f t="shared" si="221"/>
        <v>41969.551388888889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 s="9">
        <v>65000</v>
      </c>
      <c r="E2352" s="9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8269</v>
      </c>
      <c r="O2352" s="7">
        <f t="shared" si="216"/>
        <v>6.9230769230769221E-2</v>
      </c>
      <c r="P2352" s="5">
        <f t="shared" si="217"/>
        <v>22.5</v>
      </c>
      <c r="Q2352" t="str">
        <f t="shared" si="218"/>
        <v>film &amp; video</v>
      </c>
      <c r="R2352" t="str">
        <f t="shared" si="219"/>
        <v>animation</v>
      </c>
      <c r="S2352" s="13">
        <f t="shared" si="220"/>
        <v>40971.002569444441</v>
      </c>
      <c r="T2352" s="13">
        <f t="shared" si="221"/>
        <v>41016.021527777775</v>
      </c>
    </row>
    <row r="2353" spans="1:20" ht="48" x14ac:dyDescent="0.2">
      <c r="A2353">
        <v>456</v>
      </c>
      <c r="B2353" s="3" t="s">
        <v>457</v>
      </c>
      <c r="C2353" s="3" t="s">
        <v>4566</v>
      </c>
      <c r="D2353" s="9">
        <v>8888</v>
      </c>
      <c r="E2353" s="9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8269</v>
      </c>
      <c r="O2353" s="7">
        <f t="shared" si="216"/>
        <v>0.68631863186318631</v>
      </c>
      <c r="P2353" s="5">
        <f t="shared" si="217"/>
        <v>20.333333333333332</v>
      </c>
      <c r="Q2353" t="str">
        <f t="shared" si="218"/>
        <v>film &amp; video</v>
      </c>
      <c r="R2353" t="str">
        <f t="shared" si="219"/>
        <v>animation</v>
      </c>
      <c r="S2353" s="13">
        <f t="shared" si="220"/>
        <v>41547.694456018515</v>
      </c>
      <c r="T2353" s="13">
        <f t="shared" si="221"/>
        <v>41569.165972222225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 s="9">
        <v>20000</v>
      </c>
      <c r="E2354" s="9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8269</v>
      </c>
      <c r="O2354" s="7">
        <f t="shared" si="216"/>
        <v>0</v>
      </c>
      <c r="P2354" s="5">
        <f t="shared" si="217"/>
        <v>0</v>
      </c>
      <c r="Q2354" t="str">
        <f t="shared" si="218"/>
        <v>film &amp; video</v>
      </c>
      <c r="R2354" t="str">
        <f t="shared" si="219"/>
        <v>animation</v>
      </c>
      <c r="S2354" s="13">
        <f t="shared" si="220"/>
        <v>41837.767500000002</v>
      </c>
      <c r="T2354" s="13">
        <f t="shared" si="221"/>
        <v>41867.767500000002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 s="9">
        <v>10000</v>
      </c>
      <c r="E2355" s="9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8269</v>
      </c>
      <c r="O2355" s="7">
        <f t="shared" si="216"/>
        <v>8.2100000000000009</v>
      </c>
      <c r="P2355" s="5">
        <f t="shared" si="217"/>
        <v>16.755102040816325</v>
      </c>
      <c r="Q2355" t="str">
        <f t="shared" si="218"/>
        <v>film &amp; video</v>
      </c>
      <c r="R2355" t="str">
        <f t="shared" si="219"/>
        <v>animation</v>
      </c>
      <c r="S2355" s="13">
        <f t="shared" si="220"/>
        <v>41378.69976851852</v>
      </c>
      <c r="T2355" s="13">
        <f t="shared" si="221"/>
        <v>41408.69976851852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 s="9">
        <v>39000</v>
      </c>
      <c r="E2356" s="9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8269</v>
      </c>
      <c r="O2356" s="7">
        <f t="shared" si="216"/>
        <v>6.4102564102564097E-2</v>
      </c>
      <c r="P2356" s="5">
        <f t="shared" si="217"/>
        <v>25</v>
      </c>
      <c r="Q2356" t="str">
        <f t="shared" si="218"/>
        <v>film &amp; video</v>
      </c>
      <c r="R2356" t="str">
        <f t="shared" si="219"/>
        <v>animation</v>
      </c>
      <c r="S2356" s="13">
        <f t="shared" si="220"/>
        <v>40800.6403587963</v>
      </c>
      <c r="T2356" s="13">
        <f t="shared" si="221"/>
        <v>40860.682025462964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 s="9">
        <v>8500</v>
      </c>
      <c r="E2357" s="9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8269</v>
      </c>
      <c r="O2357" s="7">
        <f t="shared" si="216"/>
        <v>0.29411764705882354</v>
      </c>
      <c r="P2357" s="5">
        <f t="shared" si="217"/>
        <v>12.5</v>
      </c>
      <c r="Q2357" t="str">
        <f t="shared" si="218"/>
        <v>film &amp; video</v>
      </c>
      <c r="R2357" t="str">
        <f t="shared" si="219"/>
        <v>animation</v>
      </c>
      <c r="S2357" s="13">
        <f t="shared" si="220"/>
        <v>41759.542534722219</v>
      </c>
      <c r="T2357" s="13">
        <f t="shared" si="221"/>
        <v>41791.166666666664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 s="9">
        <v>550</v>
      </c>
      <c r="E2358" s="9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8269</v>
      </c>
      <c r="O2358" s="7">
        <f t="shared" si="216"/>
        <v>0</v>
      </c>
      <c r="P2358" s="5">
        <f t="shared" si="217"/>
        <v>0</v>
      </c>
      <c r="Q2358" t="str">
        <f t="shared" si="218"/>
        <v>film &amp; video</v>
      </c>
      <c r="R2358" t="str">
        <f t="shared" si="219"/>
        <v>animation</v>
      </c>
      <c r="S2358" s="13">
        <f t="shared" si="220"/>
        <v>41407.84684027778</v>
      </c>
      <c r="T2358" s="13">
        <f t="shared" si="221"/>
        <v>41427.84684027778</v>
      </c>
    </row>
    <row r="2359" spans="1:20" ht="48" x14ac:dyDescent="0.2">
      <c r="A2359">
        <v>462</v>
      </c>
      <c r="B2359" s="3" t="s">
        <v>463</v>
      </c>
      <c r="C2359" s="3" t="s">
        <v>4572</v>
      </c>
      <c r="D2359" s="9">
        <v>100000</v>
      </c>
      <c r="E2359" s="9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8269</v>
      </c>
      <c r="O2359" s="7">
        <f t="shared" si="216"/>
        <v>0</v>
      </c>
      <c r="P2359" s="5">
        <f t="shared" si="217"/>
        <v>0</v>
      </c>
      <c r="Q2359" t="str">
        <f t="shared" si="218"/>
        <v>film &amp; video</v>
      </c>
      <c r="R2359" t="str">
        <f t="shared" si="219"/>
        <v>animation</v>
      </c>
      <c r="S2359" s="13">
        <f t="shared" si="220"/>
        <v>40705.126631944448</v>
      </c>
      <c r="T2359" s="13">
        <f t="shared" si="221"/>
        <v>40765.126631944448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 s="9">
        <v>55000</v>
      </c>
      <c r="E2360" s="9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8269</v>
      </c>
      <c r="O2360" s="7">
        <f t="shared" si="216"/>
        <v>2.2727272727272729</v>
      </c>
      <c r="P2360" s="5">
        <f t="shared" si="217"/>
        <v>113.63636363636364</v>
      </c>
      <c r="Q2360" t="str">
        <f t="shared" si="218"/>
        <v>film &amp; video</v>
      </c>
      <c r="R2360" t="str">
        <f t="shared" si="219"/>
        <v>animation</v>
      </c>
      <c r="S2360" s="13">
        <f t="shared" si="220"/>
        <v>40750.710104166668</v>
      </c>
      <c r="T2360" s="13">
        <f t="shared" si="221"/>
        <v>40810.710104166668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 s="9">
        <v>1010</v>
      </c>
      <c r="E2361" s="9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8269</v>
      </c>
      <c r="O2361" s="7">
        <f t="shared" si="216"/>
        <v>9.9009900990099015E-2</v>
      </c>
      <c r="P2361" s="5">
        <f t="shared" si="217"/>
        <v>1</v>
      </c>
      <c r="Q2361" t="str">
        <f t="shared" si="218"/>
        <v>film &amp; video</v>
      </c>
      <c r="R2361" t="str">
        <f t="shared" si="219"/>
        <v>animation</v>
      </c>
      <c r="S2361" s="13">
        <f t="shared" si="220"/>
        <v>42488.848784722228</v>
      </c>
      <c r="T2361" s="13">
        <f t="shared" si="221"/>
        <v>42508.848784722228</v>
      </c>
    </row>
    <row r="2362" spans="1:20" ht="16" x14ac:dyDescent="0.2">
      <c r="A2362">
        <v>465</v>
      </c>
      <c r="B2362" s="3" t="s">
        <v>466</v>
      </c>
      <c r="C2362" s="3" t="s">
        <v>4575</v>
      </c>
      <c r="D2362" s="9">
        <v>512</v>
      </c>
      <c r="E2362" s="9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8269</v>
      </c>
      <c r="O2362" s="7">
        <f t="shared" si="216"/>
        <v>26.953125</v>
      </c>
      <c r="P2362" s="5">
        <f t="shared" si="217"/>
        <v>17.25</v>
      </c>
      <c r="Q2362" t="str">
        <f t="shared" si="218"/>
        <v>film &amp; video</v>
      </c>
      <c r="R2362" t="str">
        <f t="shared" si="219"/>
        <v>animation</v>
      </c>
      <c r="S2362" s="13">
        <f t="shared" si="220"/>
        <v>41801.120069444441</v>
      </c>
      <c r="T2362" s="13">
        <f t="shared" si="221"/>
        <v>41817.120069444441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 s="9">
        <v>10000</v>
      </c>
      <c r="E2363" s="9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8269</v>
      </c>
      <c r="O2363" s="7">
        <f t="shared" si="216"/>
        <v>0.76</v>
      </c>
      <c r="P2363" s="5">
        <f t="shared" si="217"/>
        <v>15.2</v>
      </c>
      <c r="Q2363" t="str">
        <f t="shared" si="218"/>
        <v>film &amp; video</v>
      </c>
      <c r="R2363" t="str">
        <f t="shared" si="219"/>
        <v>animation</v>
      </c>
      <c r="S2363" s="13">
        <f t="shared" si="220"/>
        <v>41129.942870370374</v>
      </c>
      <c r="T2363" s="13">
        <f t="shared" si="221"/>
        <v>41159.942870370374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 s="9">
        <v>20000</v>
      </c>
      <c r="E2364" s="9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8269</v>
      </c>
      <c r="O2364" s="7">
        <f t="shared" si="216"/>
        <v>21.574999999999999</v>
      </c>
      <c r="P2364" s="5">
        <f t="shared" si="217"/>
        <v>110.64102564102564</v>
      </c>
      <c r="Q2364" t="str">
        <f t="shared" si="218"/>
        <v>film &amp; video</v>
      </c>
      <c r="R2364" t="str">
        <f t="shared" si="219"/>
        <v>animation</v>
      </c>
      <c r="S2364" s="13">
        <f t="shared" si="220"/>
        <v>41135.679791666669</v>
      </c>
      <c r="T2364" s="13">
        <f t="shared" si="221"/>
        <v>41180.679791666669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 s="9">
        <v>7500</v>
      </c>
      <c r="E2365" s="9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8269</v>
      </c>
      <c r="O2365" s="7">
        <f t="shared" si="216"/>
        <v>0</v>
      </c>
      <c r="P2365" s="5">
        <f t="shared" si="217"/>
        <v>0</v>
      </c>
      <c r="Q2365" t="str">
        <f t="shared" si="218"/>
        <v>film &amp; video</v>
      </c>
      <c r="R2365" t="str">
        <f t="shared" si="219"/>
        <v>animation</v>
      </c>
      <c r="S2365" s="13">
        <f t="shared" si="220"/>
        <v>41041.167627314811</v>
      </c>
      <c r="T2365" s="13">
        <f t="shared" si="221"/>
        <v>41101.160474537035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 s="9">
        <v>6000</v>
      </c>
      <c r="E2366" s="9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8269</v>
      </c>
      <c r="O2366" s="7">
        <f t="shared" si="216"/>
        <v>0</v>
      </c>
      <c r="P2366" s="5">
        <f t="shared" si="217"/>
        <v>0</v>
      </c>
      <c r="Q2366" t="str">
        <f t="shared" si="218"/>
        <v>film &amp; video</v>
      </c>
      <c r="R2366" t="str">
        <f t="shared" si="219"/>
        <v>animation</v>
      </c>
      <c r="S2366" s="13">
        <f t="shared" si="220"/>
        <v>41827.989861111113</v>
      </c>
      <c r="T2366" s="13">
        <f t="shared" si="221"/>
        <v>41887.989861111113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 s="9">
        <v>5000</v>
      </c>
      <c r="E2367" s="9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8269</v>
      </c>
      <c r="O2367" s="7">
        <f t="shared" si="216"/>
        <v>1.02</v>
      </c>
      <c r="P2367" s="5">
        <f t="shared" si="217"/>
        <v>25.5</v>
      </c>
      <c r="Q2367" t="str">
        <f t="shared" si="218"/>
        <v>film &amp; video</v>
      </c>
      <c r="R2367" t="str">
        <f t="shared" si="219"/>
        <v>animation</v>
      </c>
      <c r="S2367" s="13">
        <f t="shared" si="220"/>
        <v>41605.167696759258</v>
      </c>
      <c r="T2367" s="13">
        <f t="shared" si="221"/>
        <v>41655.166666666664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 s="9">
        <v>55000</v>
      </c>
      <c r="E2368" s="9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8269</v>
      </c>
      <c r="O2368" s="7">
        <f t="shared" si="216"/>
        <v>11.892727272727273</v>
      </c>
      <c r="P2368" s="5">
        <f t="shared" si="217"/>
        <v>38.476470588235294</v>
      </c>
      <c r="Q2368" t="str">
        <f t="shared" si="218"/>
        <v>film &amp; video</v>
      </c>
      <c r="R2368" t="str">
        <f t="shared" si="219"/>
        <v>animation</v>
      </c>
      <c r="S2368" s="13">
        <f t="shared" si="220"/>
        <v>41703.721979166665</v>
      </c>
      <c r="T2368" s="13">
        <f t="shared" si="221"/>
        <v>41748.680312500001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 s="9">
        <v>800</v>
      </c>
      <c r="E2369" s="9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8269</v>
      </c>
      <c r="O2369" s="7">
        <f t="shared" si="216"/>
        <v>17.625</v>
      </c>
      <c r="P2369" s="5">
        <f t="shared" si="217"/>
        <v>28.2</v>
      </c>
      <c r="Q2369" t="str">
        <f t="shared" si="218"/>
        <v>film &amp; video</v>
      </c>
      <c r="R2369" t="str">
        <f t="shared" si="219"/>
        <v>animation</v>
      </c>
      <c r="S2369" s="13">
        <f t="shared" si="220"/>
        <v>41844.922662037039</v>
      </c>
      <c r="T2369" s="13">
        <f t="shared" si="221"/>
        <v>41874.922662037039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 s="9">
        <v>30000</v>
      </c>
      <c r="E2370" s="9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8269</v>
      </c>
      <c r="O2370" s="7">
        <f t="shared" ref="O2370:O2433" si="222">(E2370/D2370)*100</f>
        <v>2.87</v>
      </c>
      <c r="P2370" s="5">
        <f t="shared" ref="P2370:P2433" si="223">IFERROR(E2370/L2370,0)</f>
        <v>61.5</v>
      </c>
      <c r="Q2370" t="str">
        <f t="shared" ref="Q2370:Q2433" si="224">LEFT(N2370,FIND("/",N2370)-1)</f>
        <v>film &amp; video</v>
      </c>
      <c r="R2370" t="str">
        <f t="shared" ref="R2370:R2433" si="225">RIGHT(N2370,LEN(N2370)-FIND("/",N2370))</f>
        <v>animation</v>
      </c>
      <c r="S2370" s="13">
        <f t="shared" ref="S2370:S2433" si="226">(((J2370/60)/60)/24)+DATE(1970,1,1)</f>
        <v>41869.698136574072</v>
      </c>
      <c r="T2370" s="13">
        <f t="shared" ref="T2370:T2433" si="227">(((I2370/60)/60)/24)+DATE(1970,1,1)</f>
        <v>41899.698136574072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 s="9">
        <v>3300</v>
      </c>
      <c r="E2371" s="9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8269</v>
      </c>
      <c r="O2371" s="7">
        <f t="shared" si="222"/>
        <v>3.0303030303030304E-2</v>
      </c>
      <c r="P2371" s="5">
        <f t="shared" si="223"/>
        <v>1</v>
      </c>
      <c r="Q2371" t="str">
        <f t="shared" si="224"/>
        <v>film &amp; video</v>
      </c>
      <c r="R2371" t="str">
        <f t="shared" si="225"/>
        <v>animation</v>
      </c>
      <c r="S2371" s="13">
        <f t="shared" si="226"/>
        <v>42753.329039351855</v>
      </c>
      <c r="T2371" s="13">
        <f t="shared" si="227"/>
        <v>42783.329039351855</v>
      </c>
    </row>
    <row r="2372" spans="1:20" ht="48" x14ac:dyDescent="0.2">
      <c r="A2372">
        <v>475</v>
      </c>
      <c r="B2372" s="3" t="s">
        <v>476</v>
      </c>
      <c r="C2372" s="3" t="s">
        <v>4585</v>
      </c>
      <c r="D2372" s="9">
        <v>2000</v>
      </c>
      <c r="E2372" s="9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8269</v>
      </c>
      <c r="O2372" s="7">
        <f t="shared" si="222"/>
        <v>0</v>
      </c>
      <c r="P2372" s="5">
        <f t="shared" si="223"/>
        <v>0</v>
      </c>
      <c r="Q2372" t="str">
        <f t="shared" si="224"/>
        <v>film &amp; video</v>
      </c>
      <c r="R2372" t="str">
        <f t="shared" si="225"/>
        <v>animation</v>
      </c>
      <c r="S2372" s="13">
        <f t="shared" si="226"/>
        <v>42100.086145833338</v>
      </c>
      <c r="T2372" s="13">
        <f t="shared" si="227"/>
        <v>42130.086145833338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 s="9">
        <v>220000</v>
      </c>
      <c r="E2373" s="9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8269</v>
      </c>
      <c r="O2373" s="7">
        <f t="shared" si="222"/>
        <v>2.230268181818182</v>
      </c>
      <c r="P2373" s="5">
        <f t="shared" si="223"/>
        <v>39.569274193548388</v>
      </c>
      <c r="Q2373" t="str">
        <f t="shared" si="224"/>
        <v>film &amp; video</v>
      </c>
      <c r="R2373" t="str">
        <f t="shared" si="225"/>
        <v>animation</v>
      </c>
      <c r="S2373" s="13">
        <f t="shared" si="226"/>
        <v>41757.975011574075</v>
      </c>
      <c r="T2373" s="13">
        <f t="shared" si="227"/>
        <v>41793.165972222225</v>
      </c>
    </row>
    <row r="2374" spans="1:20" ht="48" x14ac:dyDescent="0.2">
      <c r="A2374">
        <v>477</v>
      </c>
      <c r="B2374" s="3" t="s">
        <v>478</v>
      </c>
      <c r="C2374" s="3" t="s">
        <v>4587</v>
      </c>
      <c r="D2374" s="9">
        <v>1500</v>
      </c>
      <c r="E2374" s="9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8269</v>
      </c>
      <c r="O2374" s="7">
        <f t="shared" si="222"/>
        <v>0</v>
      </c>
      <c r="P2374" s="5">
        <f t="shared" si="223"/>
        <v>0</v>
      </c>
      <c r="Q2374" t="str">
        <f t="shared" si="224"/>
        <v>film &amp; video</v>
      </c>
      <c r="R2374" t="str">
        <f t="shared" si="225"/>
        <v>animation</v>
      </c>
      <c r="S2374" s="13">
        <f t="shared" si="226"/>
        <v>40987.83488425926</v>
      </c>
      <c r="T2374" s="13">
        <f t="shared" si="227"/>
        <v>41047.83488425926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 s="9">
        <v>10000</v>
      </c>
      <c r="E2375" s="9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8269</v>
      </c>
      <c r="O2375" s="7">
        <f t="shared" si="222"/>
        <v>0</v>
      </c>
      <c r="P2375" s="5">
        <f t="shared" si="223"/>
        <v>0</v>
      </c>
      <c r="Q2375" t="str">
        <f t="shared" si="224"/>
        <v>film &amp; video</v>
      </c>
      <c r="R2375" t="str">
        <f t="shared" si="225"/>
        <v>animation</v>
      </c>
      <c r="S2375" s="13">
        <f t="shared" si="226"/>
        <v>42065.910983796297</v>
      </c>
      <c r="T2375" s="13">
        <f t="shared" si="227"/>
        <v>42095.869317129633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 s="9">
        <v>15000</v>
      </c>
      <c r="E2376" s="9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8269</v>
      </c>
      <c r="O2376" s="7">
        <f t="shared" si="222"/>
        <v>32.56</v>
      </c>
      <c r="P2376" s="5">
        <f t="shared" si="223"/>
        <v>88.8</v>
      </c>
      <c r="Q2376" t="str">
        <f t="shared" si="224"/>
        <v>film &amp; video</v>
      </c>
      <c r="R2376" t="str">
        <f t="shared" si="225"/>
        <v>animation</v>
      </c>
      <c r="S2376" s="13">
        <f t="shared" si="226"/>
        <v>41904.407812500001</v>
      </c>
      <c r="T2376" s="13">
        <f t="shared" si="227"/>
        <v>41964.449479166666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 s="9">
        <v>40000</v>
      </c>
      <c r="E2377" s="9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8269</v>
      </c>
      <c r="O2377" s="7">
        <f t="shared" si="222"/>
        <v>19.41</v>
      </c>
      <c r="P2377" s="5">
        <f t="shared" si="223"/>
        <v>55.457142857142856</v>
      </c>
      <c r="Q2377" t="str">
        <f t="shared" si="224"/>
        <v>film &amp; video</v>
      </c>
      <c r="R2377" t="str">
        <f t="shared" si="225"/>
        <v>animation</v>
      </c>
      <c r="S2377" s="13">
        <f t="shared" si="226"/>
        <v>41465.500173611108</v>
      </c>
      <c r="T2377" s="13">
        <f t="shared" si="227"/>
        <v>41495.500173611108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 s="9">
        <v>30000</v>
      </c>
      <c r="E2378" s="9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8269</v>
      </c>
      <c r="O2378" s="7">
        <f t="shared" si="222"/>
        <v>6.1</v>
      </c>
      <c r="P2378" s="5">
        <f t="shared" si="223"/>
        <v>87.142857142857139</v>
      </c>
      <c r="Q2378" t="str">
        <f t="shared" si="224"/>
        <v>film &amp; video</v>
      </c>
      <c r="R2378" t="str">
        <f t="shared" si="225"/>
        <v>animation</v>
      </c>
      <c r="S2378" s="13">
        <f t="shared" si="226"/>
        <v>41162.672326388885</v>
      </c>
      <c r="T2378" s="13">
        <f t="shared" si="227"/>
        <v>41192.672326388885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 s="9">
        <v>10000</v>
      </c>
      <c r="E2379" s="9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8269</v>
      </c>
      <c r="O2379" s="7">
        <f t="shared" si="222"/>
        <v>0.1</v>
      </c>
      <c r="P2379" s="5">
        <f t="shared" si="223"/>
        <v>10</v>
      </c>
      <c r="Q2379" t="str">
        <f t="shared" si="224"/>
        <v>film &amp; video</v>
      </c>
      <c r="R2379" t="str">
        <f t="shared" si="225"/>
        <v>animation</v>
      </c>
      <c r="S2379" s="13">
        <f t="shared" si="226"/>
        <v>42447.896875000006</v>
      </c>
      <c r="T2379" s="13">
        <f t="shared" si="227"/>
        <v>42474.606944444444</v>
      </c>
    </row>
    <row r="2380" spans="1:20" ht="48" x14ac:dyDescent="0.2">
      <c r="A2380">
        <v>483</v>
      </c>
      <c r="B2380" s="3" t="s">
        <v>484</v>
      </c>
      <c r="C2380" s="3" t="s">
        <v>4593</v>
      </c>
      <c r="D2380" s="9">
        <v>15000</v>
      </c>
      <c r="E2380" s="9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8269</v>
      </c>
      <c r="O2380" s="7">
        <f t="shared" si="222"/>
        <v>50.2</v>
      </c>
      <c r="P2380" s="5">
        <f t="shared" si="223"/>
        <v>51.224489795918366</v>
      </c>
      <c r="Q2380" t="str">
        <f t="shared" si="224"/>
        <v>film &amp; video</v>
      </c>
      <c r="R2380" t="str">
        <f t="shared" si="225"/>
        <v>animation</v>
      </c>
      <c r="S2380" s="13">
        <f t="shared" si="226"/>
        <v>41243.197592592594</v>
      </c>
      <c r="T2380" s="13">
        <f t="shared" si="227"/>
        <v>41303.197592592594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 s="9">
        <v>80000</v>
      </c>
      <c r="E2381" s="9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8269</v>
      </c>
      <c r="O2381" s="7">
        <f t="shared" si="222"/>
        <v>0.18625</v>
      </c>
      <c r="P2381" s="5">
        <f t="shared" si="223"/>
        <v>13.545454545454545</v>
      </c>
      <c r="Q2381" t="str">
        <f t="shared" si="224"/>
        <v>film &amp; video</v>
      </c>
      <c r="R2381" t="str">
        <f t="shared" si="225"/>
        <v>animation</v>
      </c>
      <c r="S2381" s="13">
        <f t="shared" si="226"/>
        <v>42272.93949074074</v>
      </c>
      <c r="T2381" s="13">
        <f t="shared" si="227"/>
        <v>42313.981157407412</v>
      </c>
    </row>
    <row r="2382" spans="1:20" ht="32" x14ac:dyDescent="0.2">
      <c r="A2382">
        <v>485</v>
      </c>
      <c r="B2382" s="3" t="s">
        <v>486</v>
      </c>
      <c r="C2382" s="3" t="s">
        <v>4595</v>
      </c>
      <c r="D2382" s="9">
        <v>37956</v>
      </c>
      <c r="E2382" s="9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8269</v>
      </c>
      <c r="O2382" s="7">
        <f t="shared" si="222"/>
        <v>21.906971229845084</v>
      </c>
      <c r="P2382" s="5">
        <f t="shared" si="223"/>
        <v>66.520080000000007</v>
      </c>
      <c r="Q2382" t="str">
        <f t="shared" si="224"/>
        <v>film &amp; video</v>
      </c>
      <c r="R2382" t="str">
        <f t="shared" si="225"/>
        <v>animation</v>
      </c>
      <c r="S2382" s="13">
        <f t="shared" si="226"/>
        <v>41381.50577546296</v>
      </c>
      <c r="T2382" s="13">
        <f t="shared" si="227"/>
        <v>41411.50577546296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 s="9">
        <v>550000</v>
      </c>
      <c r="E2383" s="9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8269</v>
      </c>
      <c r="O2383" s="7">
        <f t="shared" si="222"/>
        <v>9.0909090909090905E-3</v>
      </c>
      <c r="P2383" s="5">
        <f t="shared" si="223"/>
        <v>50</v>
      </c>
      <c r="Q2383" t="str">
        <f t="shared" si="224"/>
        <v>film &amp; video</v>
      </c>
      <c r="R2383" t="str">
        <f t="shared" si="225"/>
        <v>animation</v>
      </c>
      <c r="S2383" s="13">
        <f t="shared" si="226"/>
        <v>41761.94258101852</v>
      </c>
      <c r="T2383" s="13">
        <f t="shared" si="227"/>
        <v>41791.94258101852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 s="9">
        <v>50000</v>
      </c>
      <c r="E2384" s="9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8269</v>
      </c>
      <c r="O2384" s="7">
        <f t="shared" si="222"/>
        <v>0</v>
      </c>
      <c r="P2384" s="5">
        <f t="shared" si="223"/>
        <v>0</v>
      </c>
      <c r="Q2384" t="str">
        <f t="shared" si="224"/>
        <v>film &amp; video</v>
      </c>
      <c r="R2384" t="str">
        <f t="shared" si="225"/>
        <v>animation</v>
      </c>
      <c r="S2384" s="13">
        <f t="shared" si="226"/>
        <v>42669.594837962963</v>
      </c>
      <c r="T2384" s="13">
        <f t="shared" si="227"/>
        <v>42729.636504629627</v>
      </c>
    </row>
    <row r="2385" spans="1:20" ht="32" x14ac:dyDescent="0.2">
      <c r="A2385">
        <v>488</v>
      </c>
      <c r="B2385" s="3" t="s">
        <v>489</v>
      </c>
      <c r="C2385" s="3" t="s">
        <v>4598</v>
      </c>
      <c r="D2385" s="9">
        <v>12000</v>
      </c>
      <c r="E2385" s="9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8269</v>
      </c>
      <c r="O2385" s="7">
        <f t="shared" si="222"/>
        <v>0</v>
      </c>
      <c r="P2385" s="5">
        <f t="shared" si="223"/>
        <v>0</v>
      </c>
      <c r="Q2385" t="str">
        <f t="shared" si="224"/>
        <v>film &amp; video</v>
      </c>
      <c r="R2385" t="str">
        <f t="shared" si="225"/>
        <v>animation</v>
      </c>
      <c r="S2385" s="13">
        <f t="shared" si="226"/>
        <v>42714.054398148146</v>
      </c>
      <c r="T2385" s="13">
        <f t="shared" si="227"/>
        <v>42744.054398148146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 s="9">
        <v>74997</v>
      </c>
      <c r="E2386" s="9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8269</v>
      </c>
      <c r="O2386" s="7">
        <f t="shared" si="222"/>
        <v>0.28667813379201834</v>
      </c>
      <c r="P2386" s="5">
        <f t="shared" si="223"/>
        <v>71.666666666666671</v>
      </c>
      <c r="Q2386" t="str">
        <f t="shared" si="224"/>
        <v>film &amp; video</v>
      </c>
      <c r="R2386" t="str">
        <f t="shared" si="225"/>
        <v>animation</v>
      </c>
      <c r="S2386" s="13">
        <f t="shared" si="226"/>
        <v>40882.481666666667</v>
      </c>
      <c r="T2386" s="13">
        <f t="shared" si="227"/>
        <v>40913.481249999997</v>
      </c>
    </row>
    <row r="2387" spans="1:20" ht="16" x14ac:dyDescent="0.2">
      <c r="A2387">
        <v>490</v>
      </c>
      <c r="B2387" s="3" t="s">
        <v>491</v>
      </c>
      <c r="C2387" s="3" t="s">
        <v>4600</v>
      </c>
      <c r="D2387" s="9">
        <v>1000</v>
      </c>
      <c r="E2387" s="9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8269</v>
      </c>
      <c r="O2387" s="7">
        <f t="shared" si="222"/>
        <v>0</v>
      </c>
      <c r="P2387" s="5">
        <f t="shared" si="223"/>
        <v>0</v>
      </c>
      <c r="Q2387" t="str">
        <f t="shared" si="224"/>
        <v>film &amp; video</v>
      </c>
      <c r="R2387" t="str">
        <f t="shared" si="225"/>
        <v>animation</v>
      </c>
      <c r="S2387" s="13">
        <f t="shared" si="226"/>
        <v>41113.968576388892</v>
      </c>
      <c r="T2387" s="13">
        <f t="shared" si="227"/>
        <v>41143.968576388892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 s="9">
        <v>10000</v>
      </c>
      <c r="E2388" s="9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8269</v>
      </c>
      <c r="O2388" s="7">
        <f t="shared" si="222"/>
        <v>0</v>
      </c>
      <c r="P2388" s="5">
        <f t="shared" si="223"/>
        <v>0</v>
      </c>
      <c r="Q2388" t="str">
        <f t="shared" si="224"/>
        <v>film &amp; video</v>
      </c>
      <c r="R2388" t="str">
        <f t="shared" si="225"/>
        <v>animation</v>
      </c>
      <c r="S2388" s="13">
        <f t="shared" si="226"/>
        <v>42366.982627314821</v>
      </c>
      <c r="T2388" s="13">
        <f t="shared" si="227"/>
        <v>42396.982627314821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 s="9">
        <v>10000000</v>
      </c>
      <c r="E2389" s="9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8269</v>
      </c>
      <c r="O2389" s="7">
        <f t="shared" si="222"/>
        <v>0</v>
      </c>
      <c r="P2389" s="5">
        <f t="shared" si="223"/>
        <v>0</v>
      </c>
      <c r="Q2389" t="str">
        <f t="shared" si="224"/>
        <v>film &amp; video</v>
      </c>
      <c r="R2389" t="str">
        <f t="shared" si="225"/>
        <v>animation</v>
      </c>
      <c r="S2389" s="13">
        <f t="shared" si="226"/>
        <v>42596.03506944445</v>
      </c>
      <c r="T2389" s="13">
        <f t="shared" si="227"/>
        <v>42656.03506944445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 s="9">
        <v>30000</v>
      </c>
      <c r="E2390" s="9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8269</v>
      </c>
      <c r="O2390" s="7">
        <f t="shared" si="222"/>
        <v>0</v>
      </c>
      <c r="P2390" s="5">
        <f t="shared" si="223"/>
        <v>0</v>
      </c>
      <c r="Q2390" t="str">
        <f t="shared" si="224"/>
        <v>film &amp; video</v>
      </c>
      <c r="R2390" t="str">
        <f t="shared" si="225"/>
        <v>animation</v>
      </c>
      <c r="S2390" s="13">
        <f t="shared" si="226"/>
        <v>42114.726134259254</v>
      </c>
      <c r="T2390" s="13">
        <f t="shared" si="227"/>
        <v>42144.726134259254</v>
      </c>
    </row>
    <row r="2391" spans="1:20" ht="48" x14ac:dyDescent="0.2">
      <c r="A2391">
        <v>494</v>
      </c>
      <c r="B2391" s="3" t="s">
        <v>495</v>
      </c>
      <c r="C2391" s="3" t="s">
        <v>4604</v>
      </c>
      <c r="D2391" s="9">
        <v>20000</v>
      </c>
      <c r="E2391" s="9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8269</v>
      </c>
      <c r="O2391" s="7">
        <f t="shared" si="222"/>
        <v>0.155</v>
      </c>
      <c r="P2391" s="5">
        <f t="shared" si="223"/>
        <v>10.333333333333334</v>
      </c>
      <c r="Q2391" t="str">
        <f t="shared" si="224"/>
        <v>film &amp; video</v>
      </c>
      <c r="R2391" t="str">
        <f t="shared" si="225"/>
        <v>animation</v>
      </c>
      <c r="S2391" s="13">
        <f t="shared" si="226"/>
        <v>41799.830613425926</v>
      </c>
      <c r="T2391" s="13">
        <f t="shared" si="227"/>
        <v>41823.125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 s="9">
        <v>7000</v>
      </c>
      <c r="E2392" s="9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8269</v>
      </c>
      <c r="O2392" s="7">
        <f t="shared" si="222"/>
        <v>0</v>
      </c>
      <c r="P2392" s="5">
        <f t="shared" si="223"/>
        <v>0</v>
      </c>
      <c r="Q2392" t="str">
        <f t="shared" si="224"/>
        <v>film &amp; video</v>
      </c>
      <c r="R2392" t="str">
        <f t="shared" si="225"/>
        <v>animation</v>
      </c>
      <c r="S2392" s="13">
        <f t="shared" si="226"/>
        <v>42171.827604166669</v>
      </c>
      <c r="T2392" s="13">
        <f t="shared" si="227"/>
        <v>42201.827604166669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 s="9">
        <v>60000</v>
      </c>
      <c r="E2393" s="9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8269</v>
      </c>
      <c r="O2393" s="7">
        <f t="shared" si="222"/>
        <v>1.6666666666666668E-3</v>
      </c>
      <c r="P2393" s="5">
        <f t="shared" si="223"/>
        <v>1</v>
      </c>
      <c r="Q2393" t="str">
        <f t="shared" si="224"/>
        <v>film &amp; video</v>
      </c>
      <c r="R2393" t="str">
        <f t="shared" si="225"/>
        <v>animation</v>
      </c>
      <c r="S2393" s="13">
        <f t="shared" si="226"/>
        <v>41620.93141203704</v>
      </c>
      <c r="T2393" s="13">
        <f t="shared" si="227"/>
        <v>41680.93141203704</v>
      </c>
    </row>
    <row r="2394" spans="1:20" ht="16" x14ac:dyDescent="0.2">
      <c r="A2394">
        <v>497</v>
      </c>
      <c r="B2394" s="3" t="s">
        <v>498</v>
      </c>
      <c r="C2394" s="3" t="s">
        <v>4607</v>
      </c>
      <c r="D2394" s="9">
        <v>4480</v>
      </c>
      <c r="E2394" s="9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8269</v>
      </c>
      <c r="O2394" s="7">
        <f t="shared" si="222"/>
        <v>0.6696428571428571</v>
      </c>
      <c r="P2394" s="5">
        <f t="shared" si="223"/>
        <v>10</v>
      </c>
      <c r="Q2394" t="str">
        <f t="shared" si="224"/>
        <v>film &amp; video</v>
      </c>
      <c r="R2394" t="str">
        <f t="shared" si="225"/>
        <v>animation</v>
      </c>
      <c r="S2394" s="13">
        <f t="shared" si="226"/>
        <v>41945.037789351853</v>
      </c>
      <c r="T2394" s="13">
        <f t="shared" si="227"/>
        <v>41998.208333333328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 s="9">
        <v>65108</v>
      </c>
      <c r="E2395" s="9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8269</v>
      </c>
      <c r="O2395" s="7">
        <f t="shared" si="222"/>
        <v>4.5985132395404564</v>
      </c>
      <c r="P2395" s="5">
        <f t="shared" si="223"/>
        <v>136.09090909090909</v>
      </c>
      <c r="Q2395" t="str">
        <f t="shared" si="224"/>
        <v>film &amp; video</v>
      </c>
      <c r="R2395" t="str">
        <f t="shared" si="225"/>
        <v>animation</v>
      </c>
      <c r="S2395" s="13">
        <f t="shared" si="226"/>
        <v>40858.762141203704</v>
      </c>
      <c r="T2395" s="13">
        <f t="shared" si="227"/>
        <v>40900.762141203704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 s="9">
        <v>20000</v>
      </c>
      <c r="E2396" s="9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8269</v>
      </c>
      <c r="O2396" s="7">
        <f t="shared" si="222"/>
        <v>9.5500000000000007</v>
      </c>
      <c r="P2396" s="5">
        <f t="shared" si="223"/>
        <v>73.461538461538467</v>
      </c>
      <c r="Q2396" t="str">
        <f t="shared" si="224"/>
        <v>film &amp; video</v>
      </c>
      <c r="R2396" t="str">
        <f t="shared" si="225"/>
        <v>animation</v>
      </c>
      <c r="S2396" s="13">
        <f t="shared" si="226"/>
        <v>40043.895462962959</v>
      </c>
      <c r="T2396" s="13">
        <f t="shared" si="227"/>
        <v>40098.874305555553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 s="9">
        <v>6500</v>
      </c>
      <c r="E2397" s="9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8269</v>
      </c>
      <c r="O2397" s="7">
        <f t="shared" si="222"/>
        <v>3.3076923076923079</v>
      </c>
      <c r="P2397" s="5">
        <f t="shared" si="223"/>
        <v>53.75</v>
      </c>
      <c r="Q2397" t="str">
        <f t="shared" si="224"/>
        <v>film &amp; video</v>
      </c>
      <c r="R2397" t="str">
        <f t="shared" si="225"/>
        <v>animation</v>
      </c>
      <c r="S2397" s="13">
        <f t="shared" si="226"/>
        <v>40247.886006944449</v>
      </c>
      <c r="T2397" s="13">
        <f t="shared" si="227"/>
        <v>40306.927777777775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 s="9">
        <v>10000</v>
      </c>
      <c r="E2398" s="9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8269</v>
      </c>
      <c r="O2398" s="7">
        <f t="shared" si="222"/>
        <v>0</v>
      </c>
      <c r="P2398" s="5">
        <f t="shared" si="223"/>
        <v>0</v>
      </c>
      <c r="Q2398" t="str">
        <f t="shared" si="224"/>
        <v>film &amp; video</v>
      </c>
      <c r="R2398" t="str">
        <f t="shared" si="225"/>
        <v>animation</v>
      </c>
      <c r="S2398" s="13">
        <f t="shared" si="226"/>
        <v>40703.234386574077</v>
      </c>
      <c r="T2398" s="13">
        <f t="shared" si="227"/>
        <v>40733.234386574077</v>
      </c>
    </row>
    <row r="2399" spans="1:20" ht="48" x14ac:dyDescent="0.2">
      <c r="A2399">
        <v>502</v>
      </c>
      <c r="B2399" s="3" t="s">
        <v>503</v>
      </c>
      <c r="C2399" s="3" t="s">
        <v>4612</v>
      </c>
      <c r="D2399" s="9">
        <v>20000</v>
      </c>
      <c r="E2399" s="9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8269</v>
      </c>
      <c r="O2399" s="7">
        <f t="shared" si="222"/>
        <v>1.1499999999999999</v>
      </c>
      <c r="P2399" s="5">
        <f t="shared" si="223"/>
        <v>57.5</v>
      </c>
      <c r="Q2399" t="str">
        <f t="shared" si="224"/>
        <v>film &amp; video</v>
      </c>
      <c r="R2399" t="str">
        <f t="shared" si="225"/>
        <v>animation</v>
      </c>
      <c r="S2399" s="13">
        <f t="shared" si="226"/>
        <v>40956.553530092591</v>
      </c>
      <c r="T2399" s="13">
        <f t="shared" si="227"/>
        <v>40986.511863425927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 s="9">
        <v>6500</v>
      </c>
      <c r="E2400" s="9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8269</v>
      </c>
      <c r="O2400" s="7">
        <f t="shared" si="222"/>
        <v>1.7538461538461538</v>
      </c>
      <c r="P2400" s="5">
        <f t="shared" si="223"/>
        <v>12.666666666666666</v>
      </c>
      <c r="Q2400" t="str">
        <f t="shared" si="224"/>
        <v>film &amp; video</v>
      </c>
      <c r="R2400" t="str">
        <f t="shared" si="225"/>
        <v>animation</v>
      </c>
      <c r="S2400" s="13">
        <f t="shared" si="226"/>
        <v>41991.526655092588</v>
      </c>
      <c r="T2400" s="13">
        <f t="shared" si="227"/>
        <v>42021.526655092588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 s="9">
        <v>24500</v>
      </c>
      <c r="E2401" s="9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8269</v>
      </c>
      <c r="O2401" s="7">
        <f t="shared" si="222"/>
        <v>1.3673469387755102</v>
      </c>
      <c r="P2401" s="5">
        <f t="shared" si="223"/>
        <v>67</v>
      </c>
      <c r="Q2401" t="str">
        <f t="shared" si="224"/>
        <v>film &amp; video</v>
      </c>
      <c r="R2401" t="str">
        <f t="shared" si="225"/>
        <v>animation</v>
      </c>
      <c r="S2401" s="13">
        <f t="shared" si="226"/>
        <v>40949.98364583333</v>
      </c>
      <c r="T2401" s="13">
        <f t="shared" si="227"/>
        <v>41009.941979166666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 s="9">
        <v>12000</v>
      </c>
      <c r="E2402" s="9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8269</v>
      </c>
      <c r="O2402" s="7">
        <f t="shared" si="222"/>
        <v>0.43333333333333329</v>
      </c>
      <c r="P2402" s="5">
        <f t="shared" si="223"/>
        <v>3.7142857142857144</v>
      </c>
      <c r="Q2402" t="str">
        <f t="shared" si="224"/>
        <v>film &amp; video</v>
      </c>
      <c r="R2402" t="str">
        <f t="shared" si="225"/>
        <v>animation</v>
      </c>
      <c r="S2402" s="13">
        <f t="shared" si="226"/>
        <v>42318.098217592589</v>
      </c>
      <c r="T2402" s="13">
        <f t="shared" si="227"/>
        <v>42363.098217592589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 s="9">
        <v>200000</v>
      </c>
      <c r="E2403" s="9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8269</v>
      </c>
      <c r="O2403" s="7">
        <f t="shared" si="222"/>
        <v>0.125</v>
      </c>
      <c r="P2403" s="5">
        <f t="shared" si="223"/>
        <v>250</v>
      </c>
      <c r="Q2403" t="str">
        <f t="shared" si="224"/>
        <v>film &amp; video</v>
      </c>
      <c r="R2403" t="str">
        <f t="shared" si="225"/>
        <v>animation</v>
      </c>
      <c r="S2403" s="13">
        <f t="shared" si="226"/>
        <v>41466.552314814813</v>
      </c>
      <c r="T2403" s="13">
        <f t="shared" si="227"/>
        <v>41496.552314814813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 s="9">
        <v>20000</v>
      </c>
      <c r="E2404" s="9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8269</v>
      </c>
      <c r="O2404" s="7">
        <f t="shared" si="222"/>
        <v>3.2</v>
      </c>
      <c r="P2404" s="5">
        <f t="shared" si="223"/>
        <v>64</v>
      </c>
      <c r="Q2404" t="str">
        <f t="shared" si="224"/>
        <v>film &amp; video</v>
      </c>
      <c r="R2404" t="str">
        <f t="shared" si="225"/>
        <v>animation</v>
      </c>
      <c r="S2404" s="13">
        <f t="shared" si="226"/>
        <v>41156.958993055552</v>
      </c>
      <c r="T2404" s="13">
        <f t="shared" si="227"/>
        <v>41201.958993055552</v>
      </c>
    </row>
    <row r="2405" spans="1:20" ht="48" x14ac:dyDescent="0.2">
      <c r="A2405">
        <v>508</v>
      </c>
      <c r="B2405" s="3" t="s">
        <v>509</v>
      </c>
      <c r="C2405" s="3" t="s">
        <v>4618</v>
      </c>
      <c r="D2405" s="9">
        <v>50000</v>
      </c>
      <c r="E2405" s="9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8269</v>
      </c>
      <c r="O2405" s="7">
        <f t="shared" si="222"/>
        <v>0.8</v>
      </c>
      <c r="P2405" s="5">
        <f t="shared" si="223"/>
        <v>133.33333333333334</v>
      </c>
      <c r="Q2405" t="str">
        <f t="shared" si="224"/>
        <v>film &amp; video</v>
      </c>
      <c r="R2405" t="str">
        <f t="shared" si="225"/>
        <v>animation</v>
      </c>
      <c r="S2405" s="13">
        <f t="shared" si="226"/>
        <v>40995.024317129632</v>
      </c>
      <c r="T2405" s="13">
        <f t="shared" si="227"/>
        <v>41054.593055555553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 s="9">
        <v>5000</v>
      </c>
      <c r="E2406" s="9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8269</v>
      </c>
      <c r="O2406" s="7">
        <f t="shared" si="222"/>
        <v>0.2</v>
      </c>
      <c r="P2406" s="5">
        <f t="shared" si="223"/>
        <v>10</v>
      </c>
      <c r="Q2406" t="str">
        <f t="shared" si="224"/>
        <v>film &amp; video</v>
      </c>
      <c r="R2406" t="str">
        <f t="shared" si="225"/>
        <v>animation</v>
      </c>
      <c r="S2406" s="13">
        <f t="shared" si="226"/>
        <v>42153.631597222222</v>
      </c>
      <c r="T2406" s="13">
        <f t="shared" si="227"/>
        <v>42183.631597222222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 s="9">
        <v>14000</v>
      </c>
      <c r="E2407" s="9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8269</v>
      </c>
      <c r="O2407" s="7">
        <f t="shared" si="222"/>
        <v>0</v>
      </c>
      <c r="P2407" s="5">
        <f t="shared" si="223"/>
        <v>0</v>
      </c>
      <c r="Q2407" t="str">
        <f t="shared" si="224"/>
        <v>film &amp; video</v>
      </c>
      <c r="R2407" t="str">
        <f t="shared" si="225"/>
        <v>animation</v>
      </c>
      <c r="S2407" s="13">
        <f t="shared" si="226"/>
        <v>42400.176377314812</v>
      </c>
      <c r="T2407" s="13">
        <f t="shared" si="227"/>
        <v>42430.176377314812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 s="9">
        <v>5000</v>
      </c>
      <c r="E2408" s="9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8269</v>
      </c>
      <c r="O2408" s="7">
        <f t="shared" si="222"/>
        <v>3</v>
      </c>
      <c r="P2408" s="5">
        <f t="shared" si="223"/>
        <v>30</v>
      </c>
      <c r="Q2408" t="str">
        <f t="shared" si="224"/>
        <v>film &amp; video</v>
      </c>
      <c r="R2408" t="str">
        <f t="shared" si="225"/>
        <v>animation</v>
      </c>
      <c r="S2408" s="13">
        <f t="shared" si="226"/>
        <v>41340.303032407406</v>
      </c>
      <c r="T2408" s="13">
        <f t="shared" si="227"/>
        <v>41370.261365740742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 s="9">
        <v>8000</v>
      </c>
      <c r="E2409" s="9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8269</v>
      </c>
      <c r="O2409" s="7">
        <f t="shared" si="222"/>
        <v>0.13749999999999998</v>
      </c>
      <c r="P2409" s="5">
        <f t="shared" si="223"/>
        <v>5.5</v>
      </c>
      <c r="Q2409" t="str">
        <f t="shared" si="224"/>
        <v>film &amp; video</v>
      </c>
      <c r="R2409" t="str">
        <f t="shared" si="225"/>
        <v>animation</v>
      </c>
      <c r="S2409" s="13">
        <f t="shared" si="226"/>
        <v>42649.742210648154</v>
      </c>
      <c r="T2409" s="13">
        <f t="shared" si="227"/>
        <v>42694.783877314811</v>
      </c>
    </row>
    <row r="2410" spans="1:20" ht="32" x14ac:dyDescent="0.2">
      <c r="A2410">
        <v>513</v>
      </c>
      <c r="B2410" s="3" t="s">
        <v>514</v>
      </c>
      <c r="C2410" s="3" t="s">
        <v>4623</v>
      </c>
      <c r="D2410" s="9">
        <v>50000</v>
      </c>
      <c r="E2410" s="9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8269</v>
      </c>
      <c r="O2410" s="7">
        <f t="shared" si="222"/>
        <v>13.923999999999999</v>
      </c>
      <c r="P2410" s="5">
        <f t="shared" si="223"/>
        <v>102.38235294117646</v>
      </c>
      <c r="Q2410" t="str">
        <f t="shared" si="224"/>
        <v>film &amp; video</v>
      </c>
      <c r="R2410" t="str">
        <f t="shared" si="225"/>
        <v>animation</v>
      </c>
      <c r="S2410" s="13">
        <f t="shared" si="226"/>
        <v>42552.653993055559</v>
      </c>
      <c r="T2410" s="13">
        <f t="shared" si="227"/>
        <v>42597.291666666672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 s="9">
        <v>1500</v>
      </c>
      <c r="E2411" s="9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8269</v>
      </c>
      <c r="O2411" s="7">
        <f t="shared" si="222"/>
        <v>3.3333333333333335</v>
      </c>
      <c r="P2411" s="5">
        <f t="shared" si="223"/>
        <v>16.666666666666668</v>
      </c>
      <c r="Q2411" t="str">
        <f t="shared" si="224"/>
        <v>film &amp; video</v>
      </c>
      <c r="R2411" t="str">
        <f t="shared" si="225"/>
        <v>animation</v>
      </c>
      <c r="S2411" s="13">
        <f t="shared" si="226"/>
        <v>41830.613969907405</v>
      </c>
      <c r="T2411" s="13">
        <f t="shared" si="227"/>
        <v>41860.613969907405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 s="9">
        <v>97000</v>
      </c>
      <c r="E2412" s="9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8269</v>
      </c>
      <c r="O2412" s="7">
        <f t="shared" si="222"/>
        <v>25.41340206185567</v>
      </c>
      <c r="P2412" s="5">
        <f t="shared" si="223"/>
        <v>725.02941176470586</v>
      </c>
      <c r="Q2412" t="str">
        <f t="shared" si="224"/>
        <v>film &amp; video</v>
      </c>
      <c r="R2412" t="str">
        <f t="shared" si="225"/>
        <v>animation</v>
      </c>
      <c r="S2412" s="13">
        <f t="shared" si="226"/>
        <v>42327.490752314814</v>
      </c>
      <c r="T2412" s="13">
        <f t="shared" si="227"/>
        <v>42367.490752314814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 s="9">
        <v>5000</v>
      </c>
      <c r="E2413" s="9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8269</v>
      </c>
      <c r="O2413" s="7">
        <f t="shared" si="222"/>
        <v>0</v>
      </c>
      <c r="P2413" s="5">
        <f t="shared" si="223"/>
        <v>0</v>
      </c>
      <c r="Q2413" t="str">
        <f t="shared" si="224"/>
        <v>film &amp; video</v>
      </c>
      <c r="R2413" t="str">
        <f t="shared" si="225"/>
        <v>animation</v>
      </c>
      <c r="S2413" s="13">
        <f t="shared" si="226"/>
        <v>42091.778703703705</v>
      </c>
      <c r="T2413" s="13">
        <f t="shared" si="227"/>
        <v>42151.778703703705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 s="9">
        <v>15000</v>
      </c>
      <c r="E2414" s="9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8269</v>
      </c>
      <c r="O2414" s="7">
        <f t="shared" si="222"/>
        <v>1.3666666666666667</v>
      </c>
      <c r="P2414" s="5">
        <f t="shared" si="223"/>
        <v>68.333333333333329</v>
      </c>
      <c r="Q2414" t="str">
        <f t="shared" si="224"/>
        <v>film &amp; video</v>
      </c>
      <c r="R2414" t="str">
        <f t="shared" si="225"/>
        <v>animation</v>
      </c>
      <c r="S2414" s="13">
        <f t="shared" si="226"/>
        <v>42738.615289351852</v>
      </c>
      <c r="T2414" s="13">
        <f t="shared" si="227"/>
        <v>42768.615289351852</v>
      </c>
    </row>
    <row r="2415" spans="1:20" ht="48" x14ac:dyDescent="0.2">
      <c r="A2415">
        <v>518</v>
      </c>
      <c r="B2415" s="3" t="s">
        <v>519</v>
      </c>
      <c r="C2415" s="3" t="s">
        <v>4628</v>
      </c>
      <c r="D2415" s="9">
        <v>7175</v>
      </c>
      <c r="E2415" s="9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8269</v>
      </c>
      <c r="O2415" s="7">
        <f t="shared" si="222"/>
        <v>0</v>
      </c>
      <c r="P2415" s="5">
        <f t="shared" si="223"/>
        <v>0</v>
      </c>
      <c r="Q2415" t="str">
        <f t="shared" si="224"/>
        <v>film &amp; video</v>
      </c>
      <c r="R2415" t="str">
        <f t="shared" si="225"/>
        <v>animation</v>
      </c>
      <c r="S2415" s="13">
        <f t="shared" si="226"/>
        <v>42223.616018518514</v>
      </c>
      <c r="T2415" s="13">
        <f t="shared" si="227"/>
        <v>42253.615277777775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 s="9">
        <v>12001</v>
      </c>
      <c r="E2416" s="9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8269</v>
      </c>
      <c r="O2416" s="7">
        <f t="shared" si="222"/>
        <v>22.881426547787683</v>
      </c>
      <c r="P2416" s="5">
        <f t="shared" si="223"/>
        <v>39.228571428571428</v>
      </c>
      <c r="Q2416" t="str">
        <f t="shared" si="224"/>
        <v>film &amp; video</v>
      </c>
      <c r="R2416" t="str">
        <f t="shared" si="225"/>
        <v>animation</v>
      </c>
      <c r="S2416" s="13">
        <f t="shared" si="226"/>
        <v>41218.391446759262</v>
      </c>
      <c r="T2416" s="13">
        <f t="shared" si="227"/>
        <v>41248.391446759262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 s="9">
        <v>15000</v>
      </c>
      <c r="E2417" s="9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8271</v>
      </c>
      <c r="O2417" s="7">
        <f t="shared" si="222"/>
        <v>6.6666666666666671E-3</v>
      </c>
      <c r="P2417" s="5">
        <f t="shared" si="223"/>
        <v>1</v>
      </c>
      <c r="Q2417" t="str">
        <f t="shared" si="224"/>
        <v>technology</v>
      </c>
      <c r="R2417" t="str">
        <f t="shared" si="225"/>
        <v>web</v>
      </c>
      <c r="S2417" s="13">
        <f t="shared" si="226"/>
        <v>42009.817199074074</v>
      </c>
      <c r="T2417" s="13">
        <f t="shared" si="227"/>
        <v>42039.817199074074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 s="9">
        <v>4500</v>
      </c>
      <c r="E2418" s="9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8271</v>
      </c>
      <c r="O2418" s="7">
        <f t="shared" si="222"/>
        <v>0.55555555555555558</v>
      </c>
      <c r="P2418" s="5">
        <f t="shared" si="223"/>
        <v>25</v>
      </c>
      <c r="Q2418" t="str">
        <f t="shared" si="224"/>
        <v>technology</v>
      </c>
      <c r="R2418" t="str">
        <f t="shared" si="225"/>
        <v>web</v>
      </c>
      <c r="S2418" s="13">
        <f t="shared" si="226"/>
        <v>42276.046689814815</v>
      </c>
      <c r="T2418" s="13">
        <f t="shared" si="227"/>
        <v>42306.046689814815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 s="9">
        <v>250000</v>
      </c>
      <c r="E2419" s="9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8271</v>
      </c>
      <c r="O2419" s="7">
        <f t="shared" si="222"/>
        <v>3.9999999999999996E-4</v>
      </c>
      <c r="P2419" s="5">
        <f t="shared" si="223"/>
        <v>1</v>
      </c>
      <c r="Q2419" t="str">
        <f t="shared" si="224"/>
        <v>technology</v>
      </c>
      <c r="R2419" t="str">
        <f t="shared" si="225"/>
        <v>web</v>
      </c>
      <c r="S2419" s="13">
        <f t="shared" si="226"/>
        <v>42433.737453703703</v>
      </c>
      <c r="T2419" s="13">
        <f t="shared" si="227"/>
        <v>42493.695787037039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 s="9">
        <v>22000</v>
      </c>
      <c r="E2420" s="9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8271</v>
      </c>
      <c r="O2420" s="7">
        <f t="shared" si="222"/>
        <v>0.31818181818181818</v>
      </c>
      <c r="P2420" s="5">
        <f t="shared" si="223"/>
        <v>35</v>
      </c>
      <c r="Q2420" t="str">
        <f t="shared" si="224"/>
        <v>technology</v>
      </c>
      <c r="R2420" t="str">
        <f t="shared" si="225"/>
        <v>web</v>
      </c>
      <c r="S2420" s="13">
        <f t="shared" si="226"/>
        <v>41914.092152777775</v>
      </c>
      <c r="T2420" s="13">
        <f t="shared" si="227"/>
        <v>41944.092152777775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 s="9">
        <v>500</v>
      </c>
      <c r="E2421" s="9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8271</v>
      </c>
      <c r="O2421" s="7">
        <f t="shared" si="222"/>
        <v>1.2</v>
      </c>
      <c r="P2421" s="5">
        <f t="shared" si="223"/>
        <v>3</v>
      </c>
      <c r="Q2421" t="str">
        <f t="shared" si="224"/>
        <v>technology</v>
      </c>
      <c r="R2421" t="str">
        <f t="shared" si="225"/>
        <v>web</v>
      </c>
      <c r="S2421" s="13">
        <f t="shared" si="226"/>
        <v>42525.656944444447</v>
      </c>
      <c r="T2421" s="13">
        <f t="shared" si="227"/>
        <v>42555.656944444447</v>
      </c>
    </row>
    <row r="2422" spans="1:20" ht="48" x14ac:dyDescent="0.2">
      <c r="A2422">
        <v>545</v>
      </c>
      <c r="B2422" s="3" t="s">
        <v>546</v>
      </c>
      <c r="C2422" s="3" t="s">
        <v>4655</v>
      </c>
      <c r="D2422" s="9">
        <v>50000</v>
      </c>
      <c r="E2422" s="9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8271</v>
      </c>
      <c r="O2422" s="7">
        <f t="shared" si="222"/>
        <v>27.383999999999997</v>
      </c>
      <c r="P2422" s="5">
        <f t="shared" si="223"/>
        <v>402.70588235294116</v>
      </c>
      <c r="Q2422" t="str">
        <f t="shared" si="224"/>
        <v>technology</v>
      </c>
      <c r="R2422" t="str">
        <f t="shared" si="225"/>
        <v>web</v>
      </c>
      <c r="S2422" s="13">
        <f t="shared" si="226"/>
        <v>42283.592465277776</v>
      </c>
      <c r="T2422" s="13">
        <f t="shared" si="227"/>
        <v>42323.634131944447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 s="9">
        <v>60000</v>
      </c>
      <c r="E2423" s="9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8271</v>
      </c>
      <c r="O2423" s="7">
        <f t="shared" si="222"/>
        <v>8.666666666666667E-2</v>
      </c>
      <c r="P2423" s="5">
        <f t="shared" si="223"/>
        <v>26</v>
      </c>
      <c r="Q2423" t="str">
        <f t="shared" si="224"/>
        <v>technology</v>
      </c>
      <c r="R2423" t="str">
        <f t="shared" si="225"/>
        <v>web</v>
      </c>
      <c r="S2423" s="13">
        <f t="shared" si="226"/>
        <v>42249.667997685188</v>
      </c>
      <c r="T2423" s="13">
        <f t="shared" si="227"/>
        <v>42294.667997685188</v>
      </c>
    </row>
    <row r="2424" spans="1:20" ht="48" x14ac:dyDescent="0.2">
      <c r="A2424">
        <v>547</v>
      </c>
      <c r="B2424" s="3" t="s">
        <v>548</v>
      </c>
      <c r="C2424" s="3" t="s">
        <v>4657</v>
      </c>
      <c r="D2424" s="9">
        <v>7500</v>
      </c>
      <c r="E2424" s="9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8271</v>
      </c>
      <c r="O2424" s="7">
        <f t="shared" si="222"/>
        <v>0</v>
      </c>
      <c r="P2424" s="5">
        <f t="shared" si="223"/>
        <v>0</v>
      </c>
      <c r="Q2424" t="str">
        <f t="shared" si="224"/>
        <v>technology</v>
      </c>
      <c r="R2424" t="str">
        <f t="shared" si="225"/>
        <v>web</v>
      </c>
      <c r="S2424" s="13">
        <f t="shared" si="226"/>
        <v>42380.696342592593</v>
      </c>
      <c r="T2424" s="13">
        <f t="shared" si="227"/>
        <v>42410.696342592593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 s="9">
        <v>10000</v>
      </c>
      <c r="E2425" s="9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8271</v>
      </c>
      <c r="O2425" s="7">
        <f t="shared" si="222"/>
        <v>0.09</v>
      </c>
      <c r="P2425" s="5">
        <f t="shared" si="223"/>
        <v>9</v>
      </c>
      <c r="Q2425" t="str">
        <f t="shared" si="224"/>
        <v>technology</v>
      </c>
      <c r="R2425" t="str">
        <f t="shared" si="225"/>
        <v>web</v>
      </c>
      <c r="S2425" s="13">
        <f t="shared" si="226"/>
        <v>42276.903333333335</v>
      </c>
      <c r="T2425" s="13">
        <f t="shared" si="227"/>
        <v>42306.903333333335</v>
      </c>
    </row>
    <row r="2426" spans="1:20" ht="48" x14ac:dyDescent="0.2">
      <c r="A2426">
        <v>549</v>
      </c>
      <c r="B2426" s="3" t="s">
        <v>550</v>
      </c>
      <c r="C2426" s="3" t="s">
        <v>4659</v>
      </c>
      <c r="D2426" s="9">
        <v>2500</v>
      </c>
      <c r="E2426" s="9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8271</v>
      </c>
      <c r="O2426" s="7">
        <f t="shared" si="222"/>
        <v>2.7199999999999998</v>
      </c>
      <c r="P2426" s="5">
        <f t="shared" si="223"/>
        <v>8.5</v>
      </c>
      <c r="Q2426" t="str">
        <f t="shared" si="224"/>
        <v>technology</v>
      </c>
      <c r="R2426" t="str">
        <f t="shared" si="225"/>
        <v>web</v>
      </c>
      <c r="S2426" s="13">
        <f t="shared" si="226"/>
        <v>42163.636828703704</v>
      </c>
      <c r="T2426" s="13">
        <f t="shared" si="227"/>
        <v>42193.636828703704</v>
      </c>
    </row>
    <row r="2427" spans="1:20" ht="48" x14ac:dyDescent="0.2">
      <c r="A2427">
        <v>550</v>
      </c>
      <c r="B2427" s="3" t="s">
        <v>551</v>
      </c>
      <c r="C2427" s="3" t="s">
        <v>4660</v>
      </c>
      <c r="D2427" s="9">
        <v>5000</v>
      </c>
      <c r="E2427" s="9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8271</v>
      </c>
      <c r="O2427" s="7">
        <f t="shared" si="222"/>
        <v>0.70000000000000007</v>
      </c>
      <c r="P2427" s="5">
        <f t="shared" si="223"/>
        <v>8.75</v>
      </c>
      <c r="Q2427" t="str">
        <f t="shared" si="224"/>
        <v>technology</v>
      </c>
      <c r="R2427" t="str">
        <f t="shared" si="225"/>
        <v>web</v>
      </c>
      <c r="S2427" s="13">
        <f t="shared" si="226"/>
        <v>42753.678761574076</v>
      </c>
      <c r="T2427" s="13">
        <f t="shared" si="227"/>
        <v>42766.208333333328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 s="9">
        <v>75000</v>
      </c>
      <c r="E2428" s="9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8271</v>
      </c>
      <c r="O2428" s="7">
        <f t="shared" si="222"/>
        <v>5.0413333333333332</v>
      </c>
      <c r="P2428" s="5">
        <f t="shared" si="223"/>
        <v>135.03571428571428</v>
      </c>
      <c r="Q2428" t="str">
        <f t="shared" si="224"/>
        <v>technology</v>
      </c>
      <c r="R2428" t="str">
        <f t="shared" si="225"/>
        <v>web</v>
      </c>
      <c r="S2428" s="13">
        <f t="shared" si="226"/>
        <v>42173.275740740741</v>
      </c>
      <c r="T2428" s="13">
        <f t="shared" si="227"/>
        <v>42217.745138888888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 s="9">
        <v>45000</v>
      </c>
      <c r="E2429" s="9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8271</v>
      </c>
      <c r="O2429" s="7">
        <f t="shared" si="222"/>
        <v>0</v>
      </c>
      <c r="P2429" s="5">
        <f t="shared" si="223"/>
        <v>0</v>
      </c>
      <c r="Q2429" t="str">
        <f t="shared" si="224"/>
        <v>technology</v>
      </c>
      <c r="R2429" t="str">
        <f t="shared" si="225"/>
        <v>web</v>
      </c>
      <c r="S2429" s="13">
        <f t="shared" si="226"/>
        <v>42318.616851851853</v>
      </c>
      <c r="T2429" s="13">
        <f t="shared" si="227"/>
        <v>42378.616851851853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 s="9">
        <v>25000</v>
      </c>
      <c r="E2430" s="9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8271</v>
      </c>
      <c r="O2430" s="7">
        <f t="shared" si="222"/>
        <v>0.49199999999999999</v>
      </c>
      <c r="P2430" s="5">
        <f t="shared" si="223"/>
        <v>20.5</v>
      </c>
      <c r="Q2430" t="str">
        <f t="shared" si="224"/>
        <v>technology</v>
      </c>
      <c r="R2430" t="str">
        <f t="shared" si="225"/>
        <v>web</v>
      </c>
      <c r="S2430" s="13">
        <f t="shared" si="226"/>
        <v>41927.71980324074</v>
      </c>
      <c r="T2430" s="13">
        <f t="shared" si="227"/>
        <v>41957.761469907404</v>
      </c>
    </row>
    <row r="2431" spans="1:20" ht="48" x14ac:dyDescent="0.2">
      <c r="A2431">
        <v>554</v>
      </c>
      <c r="B2431" s="3" t="s">
        <v>555</v>
      </c>
      <c r="C2431" s="3" t="s">
        <v>4664</v>
      </c>
      <c r="D2431" s="9">
        <v>3870</v>
      </c>
      <c r="E2431" s="9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8271</v>
      </c>
      <c r="O2431" s="7">
        <f t="shared" si="222"/>
        <v>36.589147286821706</v>
      </c>
      <c r="P2431" s="5">
        <f t="shared" si="223"/>
        <v>64.36363636363636</v>
      </c>
      <c r="Q2431" t="str">
        <f t="shared" si="224"/>
        <v>technology</v>
      </c>
      <c r="R2431" t="str">
        <f t="shared" si="225"/>
        <v>web</v>
      </c>
      <c r="S2431" s="13">
        <f t="shared" si="226"/>
        <v>41901.684861111113</v>
      </c>
      <c r="T2431" s="13">
        <f t="shared" si="227"/>
        <v>41931.684861111113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 s="9">
        <v>7500</v>
      </c>
      <c r="E2432" s="9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8271</v>
      </c>
      <c r="O2432" s="7">
        <f t="shared" si="222"/>
        <v>0</v>
      </c>
      <c r="P2432" s="5">
        <f t="shared" si="223"/>
        <v>0</v>
      </c>
      <c r="Q2432" t="str">
        <f t="shared" si="224"/>
        <v>technology</v>
      </c>
      <c r="R2432" t="str">
        <f t="shared" si="225"/>
        <v>web</v>
      </c>
      <c r="S2432" s="13">
        <f t="shared" si="226"/>
        <v>42503.353506944448</v>
      </c>
      <c r="T2432" s="13">
        <f t="shared" si="227"/>
        <v>42533.353506944448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 s="9">
        <v>8000</v>
      </c>
      <c r="E2433" s="9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8271</v>
      </c>
      <c r="O2433" s="7">
        <f t="shared" si="222"/>
        <v>2.5</v>
      </c>
      <c r="P2433" s="5">
        <f t="shared" si="223"/>
        <v>200</v>
      </c>
      <c r="Q2433" t="str">
        <f t="shared" si="224"/>
        <v>technology</v>
      </c>
      <c r="R2433" t="str">
        <f t="shared" si="225"/>
        <v>web</v>
      </c>
      <c r="S2433" s="13">
        <f t="shared" si="226"/>
        <v>42345.860150462962</v>
      </c>
      <c r="T2433" s="13">
        <f t="shared" si="227"/>
        <v>42375.860150462962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 s="9">
        <v>150000</v>
      </c>
      <c r="E2434" s="9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8271</v>
      </c>
      <c r="O2434" s="7">
        <f t="shared" ref="O2434:O2497" si="228">(E2434/D2434)*100</f>
        <v>0.91066666666666674</v>
      </c>
      <c r="P2434" s="5">
        <f t="shared" ref="P2434:P2497" si="229">IFERROR(E2434/L2434,0)</f>
        <v>68.3</v>
      </c>
      <c r="Q2434" t="str">
        <f t="shared" ref="Q2434:Q2497" si="230">LEFT(N2434,FIND("/",N2434)-1)</f>
        <v>technology</v>
      </c>
      <c r="R2434" t="str">
        <f t="shared" ref="R2434:R2497" si="231">RIGHT(N2434,LEN(N2434)-FIND("/",N2434))</f>
        <v>web</v>
      </c>
      <c r="S2434" s="13">
        <f t="shared" ref="S2434:S2497" si="232">(((J2434/60)/60)/24)+DATE(1970,1,1)</f>
        <v>42676.942164351851</v>
      </c>
      <c r="T2434" s="13">
        <f t="shared" ref="T2434:T2497" si="233">(((I2434/60)/60)/24)+DATE(1970,1,1)</f>
        <v>42706.983831018515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 s="9">
        <v>750</v>
      </c>
      <c r="E2435" s="9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8271</v>
      </c>
      <c r="O2435" s="7">
        <f t="shared" si="228"/>
        <v>0</v>
      </c>
      <c r="P2435" s="5">
        <f t="shared" si="229"/>
        <v>0</v>
      </c>
      <c r="Q2435" t="str">
        <f t="shared" si="230"/>
        <v>technology</v>
      </c>
      <c r="R2435" t="str">
        <f t="shared" si="231"/>
        <v>web</v>
      </c>
      <c r="S2435" s="13">
        <f t="shared" si="232"/>
        <v>42057.883159722223</v>
      </c>
      <c r="T2435" s="13">
        <f t="shared" si="233"/>
        <v>42087.841493055559</v>
      </c>
    </row>
    <row r="2436" spans="1:20" ht="48" x14ac:dyDescent="0.2">
      <c r="A2436">
        <v>559</v>
      </c>
      <c r="B2436" s="3" t="s">
        <v>560</v>
      </c>
      <c r="C2436" s="3" t="s">
        <v>4669</v>
      </c>
      <c r="D2436" s="9">
        <v>240000</v>
      </c>
      <c r="E2436" s="9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8271</v>
      </c>
      <c r="O2436" s="7">
        <f t="shared" si="228"/>
        <v>2.0833333333333336E-2</v>
      </c>
      <c r="P2436" s="5">
        <f t="shared" si="229"/>
        <v>50</v>
      </c>
      <c r="Q2436" t="str">
        <f t="shared" si="230"/>
        <v>technology</v>
      </c>
      <c r="R2436" t="str">
        <f t="shared" si="231"/>
        <v>web</v>
      </c>
      <c r="S2436" s="13">
        <f t="shared" si="232"/>
        <v>42321.283101851848</v>
      </c>
      <c r="T2436" s="13">
        <f t="shared" si="233"/>
        <v>42351.283101851848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 s="9">
        <v>100000</v>
      </c>
      <c r="E2437" s="9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8271</v>
      </c>
      <c r="O2437" s="7">
        <f t="shared" si="228"/>
        <v>1.2E-2</v>
      </c>
      <c r="P2437" s="5">
        <f t="shared" si="229"/>
        <v>4</v>
      </c>
      <c r="Q2437" t="str">
        <f t="shared" si="230"/>
        <v>technology</v>
      </c>
      <c r="R2437" t="str">
        <f t="shared" si="231"/>
        <v>web</v>
      </c>
      <c r="S2437" s="13">
        <f t="shared" si="232"/>
        <v>41960.771354166667</v>
      </c>
      <c r="T2437" s="13">
        <f t="shared" si="233"/>
        <v>41990.771354166667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 s="9">
        <v>15000</v>
      </c>
      <c r="E2438" s="9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8271</v>
      </c>
      <c r="O2438" s="7">
        <f t="shared" si="228"/>
        <v>0.36666666666666664</v>
      </c>
      <c r="P2438" s="5">
        <f t="shared" si="229"/>
        <v>27.5</v>
      </c>
      <c r="Q2438" t="str">
        <f t="shared" si="230"/>
        <v>technology</v>
      </c>
      <c r="R2438" t="str">
        <f t="shared" si="231"/>
        <v>web</v>
      </c>
      <c r="S2438" s="13">
        <f t="shared" si="232"/>
        <v>42268.658715277779</v>
      </c>
      <c r="T2438" s="13">
        <f t="shared" si="233"/>
        <v>42303.658715277779</v>
      </c>
    </row>
    <row r="2439" spans="1:20" ht="48" x14ac:dyDescent="0.2">
      <c r="A2439">
        <v>562</v>
      </c>
      <c r="B2439" s="3" t="s">
        <v>563</v>
      </c>
      <c r="C2439" s="3" t="s">
        <v>4672</v>
      </c>
      <c r="D2439" s="9">
        <v>50000</v>
      </c>
      <c r="E2439" s="9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8271</v>
      </c>
      <c r="O2439" s="7">
        <f t="shared" si="228"/>
        <v>0</v>
      </c>
      <c r="P2439" s="5">
        <f t="shared" si="229"/>
        <v>0</v>
      </c>
      <c r="Q2439" t="str">
        <f t="shared" si="230"/>
        <v>technology</v>
      </c>
      <c r="R2439" t="str">
        <f t="shared" si="231"/>
        <v>web</v>
      </c>
      <c r="S2439" s="13">
        <f t="shared" si="232"/>
        <v>42692.389062500006</v>
      </c>
      <c r="T2439" s="13">
        <f t="shared" si="233"/>
        <v>42722.389062500006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 s="9">
        <v>75000</v>
      </c>
      <c r="E2440" s="9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8271</v>
      </c>
      <c r="O2440" s="7">
        <f t="shared" si="228"/>
        <v>9.0666666666666659E-2</v>
      </c>
      <c r="P2440" s="5">
        <f t="shared" si="229"/>
        <v>34</v>
      </c>
      <c r="Q2440" t="str">
        <f t="shared" si="230"/>
        <v>technology</v>
      </c>
      <c r="R2440" t="str">
        <f t="shared" si="231"/>
        <v>web</v>
      </c>
      <c r="S2440" s="13">
        <f t="shared" si="232"/>
        <v>42022.069988425923</v>
      </c>
      <c r="T2440" s="13">
        <f t="shared" si="233"/>
        <v>42052.069988425923</v>
      </c>
    </row>
    <row r="2441" spans="1:20" ht="48" x14ac:dyDescent="0.2">
      <c r="A2441">
        <v>564</v>
      </c>
      <c r="B2441" s="3" t="s">
        <v>565</v>
      </c>
      <c r="C2441" s="3" t="s">
        <v>4674</v>
      </c>
      <c r="D2441" s="9">
        <v>18000</v>
      </c>
      <c r="E2441" s="9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8271</v>
      </c>
      <c r="O2441" s="7">
        <f t="shared" si="228"/>
        <v>5.5555555555555558E-3</v>
      </c>
      <c r="P2441" s="5">
        <f t="shared" si="229"/>
        <v>1</v>
      </c>
      <c r="Q2441" t="str">
        <f t="shared" si="230"/>
        <v>technology</v>
      </c>
      <c r="R2441" t="str">
        <f t="shared" si="231"/>
        <v>web</v>
      </c>
      <c r="S2441" s="13">
        <f t="shared" si="232"/>
        <v>42411.942997685182</v>
      </c>
      <c r="T2441" s="13">
        <f t="shared" si="233"/>
        <v>42441.942997685182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 s="9">
        <v>25000</v>
      </c>
      <c r="E2442" s="9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8271</v>
      </c>
      <c r="O2442" s="7">
        <f t="shared" si="228"/>
        <v>0</v>
      </c>
      <c r="P2442" s="5">
        <f t="shared" si="229"/>
        <v>0</v>
      </c>
      <c r="Q2442" t="str">
        <f t="shared" si="230"/>
        <v>technology</v>
      </c>
      <c r="R2442" t="str">
        <f t="shared" si="231"/>
        <v>web</v>
      </c>
      <c r="S2442" s="13">
        <f t="shared" si="232"/>
        <v>42165.785289351858</v>
      </c>
      <c r="T2442" s="13">
        <f t="shared" si="233"/>
        <v>42195.785289351858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 s="9">
        <v>5000</v>
      </c>
      <c r="E2443" s="9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8271</v>
      </c>
      <c r="O2443" s="7">
        <f t="shared" si="228"/>
        <v>0.02</v>
      </c>
      <c r="P2443" s="5">
        <f t="shared" si="229"/>
        <v>1</v>
      </c>
      <c r="Q2443" t="str">
        <f t="shared" si="230"/>
        <v>technology</v>
      </c>
      <c r="R2443" t="str">
        <f t="shared" si="231"/>
        <v>web</v>
      </c>
      <c r="S2443" s="13">
        <f t="shared" si="232"/>
        <v>42535.68440972222</v>
      </c>
      <c r="T2443" s="13">
        <f t="shared" si="233"/>
        <v>42565.68440972222</v>
      </c>
    </row>
    <row r="2444" spans="1:20" ht="48" x14ac:dyDescent="0.2">
      <c r="A2444">
        <v>567</v>
      </c>
      <c r="B2444" s="3" t="s">
        <v>568</v>
      </c>
      <c r="C2444" s="3" t="s">
        <v>4677</v>
      </c>
      <c r="D2444" s="9">
        <v>10000</v>
      </c>
      <c r="E2444" s="9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8271</v>
      </c>
      <c r="O2444" s="7">
        <f t="shared" si="228"/>
        <v>0</v>
      </c>
      <c r="P2444" s="5">
        <f t="shared" si="229"/>
        <v>0</v>
      </c>
      <c r="Q2444" t="str">
        <f t="shared" si="230"/>
        <v>technology</v>
      </c>
      <c r="R2444" t="str">
        <f t="shared" si="231"/>
        <v>web</v>
      </c>
      <c r="S2444" s="13">
        <f t="shared" si="232"/>
        <v>41975.842523148152</v>
      </c>
      <c r="T2444" s="13">
        <f t="shared" si="233"/>
        <v>42005.842523148152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 s="9">
        <v>24500</v>
      </c>
      <c r="E2445" s="9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8271</v>
      </c>
      <c r="O2445" s="7">
        <f t="shared" si="228"/>
        <v>1</v>
      </c>
      <c r="P2445" s="5">
        <f t="shared" si="229"/>
        <v>49</v>
      </c>
      <c r="Q2445" t="str">
        <f t="shared" si="230"/>
        <v>technology</v>
      </c>
      <c r="R2445" t="str">
        <f t="shared" si="231"/>
        <v>web</v>
      </c>
      <c r="S2445" s="13">
        <f t="shared" si="232"/>
        <v>42348.9215625</v>
      </c>
      <c r="T2445" s="13">
        <f t="shared" si="233"/>
        <v>42385.458333333328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 s="9">
        <v>2500</v>
      </c>
      <c r="E2446" s="9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8271</v>
      </c>
      <c r="O2446" s="7">
        <f t="shared" si="228"/>
        <v>0.8</v>
      </c>
      <c r="P2446" s="5">
        <f t="shared" si="229"/>
        <v>20</v>
      </c>
      <c r="Q2446" t="str">
        <f t="shared" si="230"/>
        <v>technology</v>
      </c>
      <c r="R2446" t="str">
        <f t="shared" si="231"/>
        <v>web</v>
      </c>
      <c r="S2446" s="13">
        <f t="shared" si="232"/>
        <v>42340.847361111111</v>
      </c>
      <c r="T2446" s="13">
        <f t="shared" si="233"/>
        <v>42370.847361111111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 s="9">
        <v>85000</v>
      </c>
      <c r="E2447" s="9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8271</v>
      </c>
      <c r="O2447" s="7">
        <f t="shared" si="228"/>
        <v>0.16705882352941176</v>
      </c>
      <c r="P2447" s="5">
        <f t="shared" si="229"/>
        <v>142</v>
      </c>
      <c r="Q2447" t="str">
        <f t="shared" si="230"/>
        <v>technology</v>
      </c>
      <c r="R2447" t="str">
        <f t="shared" si="231"/>
        <v>web</v>
      </c>
      <c r="S2447" s="13">
        <f t="shared" si="232"/>
        <v>42388.798252314817</v>
      </c>
      <c r="T2447" s="13">
        <f t="shared" si="233"/>
        <v>42418.798252314817</v>
      </c>
    </row>
    <row r="2448" spans="1:20" ht="48" x14ac:dyDescent="0.2">
      <c r="A2448">
        <v>571</v>
      </c>
      <c r="B2448" s="3" t="s">
        <v>572</v>
      </c>
      <c r="C2448" s="3" t="s">
        <v>4681</v>
      </c>
      <c r="D2448" s="9">
        <v>25000</v>
      </c>
      <c r="E2448" s="9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8271</v>
      </c>
      <c r="O2448" s="7">
        <f t="shared" si="228"/>
        <v>0.42399999999999999</v>
      </c>
      <c r="P2448" s="5">
        <f t="shared" si="229"/>
        <v>53</v>
      </c>
      <c r="Q2448" t="str">
        <f t="shared" si="230"/>
        <v>technology</v>
      </c>
      <c r="R2448" t="str">
        <f t="shared" si="231"/>
        <v>web</v>
      </c>
      <c r="S2448" s="13">
        <f t="shared" si="232"/>
        <v>42192.816238425927</v>
      </c>
      <c r="T2448" s="13">
        <f t="shared" si="233"/>
        <v>42212.165972222225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 s="9">
        <v>2500</v>
      </c>
      <c r="E2449" s="9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8271</v>
      </c>
      <c r="O2449" s="7">
        <f t="shared" si="228"/>
        <v>0</v>
      </c>
      <c r="P2449" s="5">
        <f t="shared" si="229"/>
        <v>0</v>
      </c>
      <c r="Q2449" t="str">
        <f t="shared" si="230"/>
        <v>technology</v>
      </c>
      <c r="R2449" t="str">
        <f t="shared" si="231"/>
        <v>web</v>
      </c>
      <c r="S2449" s="13">
        <f t="shared" si="232"/>
        <v>42282.71629629629</v>
      </c>
      <c r="T2449" s="13">
        <f t="shared" si="233"/>
        <v>42312.757962962962</v>
      </c>
    </row>
    <row r="2450" spans="1:20" ht="48" x14ac:dyDescent="0.2">
      <c r="A2450">
        <v>573</v>
      </c>
      <c r="B2450" s="3" t="s">
        <v>574</v>
      </c>
      <c r="C2450" s="3" t="s">
        <v>4683</v>
      </c>
      <c r="D2450" s="9">
        <v>88888</v>
      </c>
      <c r="E2450" s="9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8271</v>
      </c>
      <c r="O2450" s="7">
        <f t="shared" si="228"/>
        <v>0.38925389253892539</v>
      </c>
      <c r="P2450" s="5">
        <f t="shared" si="229"/>
        <v>38.444444444444443</v>
      </c>
      <c r="Q2450" t="str">
        <f t="shared" si="230"/>
        <v>technology</v>
      </c>
      <c r="R2450" t="str">
        <f t="shared" si="231"/>
        <v>web</v>
      </c>
      <c r="S2450" s="13">
        <f t="shared" si="232"/>
        <v>41963.050127314811</v>
      </c>
      <c r="T2450" s="13">
        <f t="shared" si="233"/>
        <v>42022.05</v>
      </c>
    </row>
    <row r="2451" spans="1:20" ht="48" x14ac:dyDescent="0.2">
      <c r="A2451">
        <v>574</v>
      </c>
      <c r="B2451" s="3" t="s">
        <v>575</v>
      </c>
      <c r="C2451" s="3" t="s">
        <v>4684</v>
      </c>
      <c r="D2451" s="9">
        <v>11180</v>
      </c>
      <c r="E2451" s="9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8271</v>
      </c>
      <c r="O2451" s="7">
        <f t="shared" si="228"/>
        <v>0.7155635062611807</v>
      </c>
      <c r="P2451" s="5">
        <f t="shared" si="229"/>
        <v>20</v>
      </c>
      <c r="Q2451" t="str">
        <f t="shared" si="230"/>
        <v>technology</v>
      </c>
      <c r="R2451" t="str">
        <f t="shared" si="231"/>
        <v>web</v>
      </c>
      <c r="S2451" s="13">
        <f t="shared" si="232"/>
        <v>42632.443368055552</v>
      </c>
      <c r="T2451" s="13">
        <f t="shared" si="233"/>
        <v>42662.443368055552</v>
      </c>
    </row>
    <row r="2452" spans="1:20" ht="48" x14ac:dyDescent="0.2">
      <c r="A2452">
        <v>575</v>
      </c>
      <c r="B2452" s="3" t="s">
        <v>576</v>
      </c>
      <c r="C2452" s="3" t="s">
        <v>4685</v>
      </c>
      <c r="D2452" s="9">
        <v>60000</v>
      </c>
      <c r="E2452" s="9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8271</v>
      </c>
      <c r="O2452" s="7">
        <f t="shared" si="228"/>
        <v>0.43166666666666664</v>
      </c>
      <c r="P2452" s="5">
        <f t="shared" si="229"/>
        <v>64.75</v>
      </c>
      <c r="Q2452" t="str">
        <f t="shared" si="230"/>
        <v>technology</v>
      </c>
      <c r="R2452" t="str">
        <f t="shared" si="231"/>
        <v>web</v>
      </c>
      <c r="S2452" s="13">
        <f t="shared" si="232"/>
        <v>42138.692627314813</v>
      </c>
      <c r="T2452" s="13">
        <f t="shared" si="233"/>
        <v>42168.692627314813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 s="9">
        <v>80000</v>
      </c>
      <c r="E2453" s="9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8271</v>
      </c>
      <c r="O2453" s="7">
        <f t="shared" si="228"/>
        <v>1.25E-3</v>
      </c>
      <c r="P2453" s="5">
        <f t="shared" si="229"/>
        <v>1</v>
      </c>
      <c r="Q2453" t="str">
        <f t="shared" si="230"/>
        <v>technology</v>
      </c>
      <c r="R2453" t="str">
        <f t="shared" si="231"/>
        <v>web</v>
      </c>
      <c r="S2453" s="13">
        <f t="shared" si="232"/>
        <v>42031.471666666665</v>
      </c>
      <c r="T2453" s="13">
        <f t="shared" si="233"/>
        <v>42091.43</v>
      </c>
    </row>
    <row r="2454" spans="1:20" ht="48" x14ac:dyDescent="0.2">
      <c r="A2454">
        <v>577</v>
      </c>
      <c r="B2454" s="3" t="s">
        <v>578</v>
      </c>
      <c r="C2454" s="3" t="s">
        <v>4687</v>
      </c>
      <c r="D2454" s="9">
        <v>5000</v>
      </c>
      <c r="E2454" s="9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8271</v>
      </c>
      <c r="O2454" s="7">
        <f t="shared" si="228"/>
        <v>0.2</v>
      </c>
      <c r="P2454" s="5">
        <f t="shared" si="229"/>
        <v>10</v>
      </c>
      <c r="Q2454" t="str">
        <f t="shared" si="230"/>
        <v>technology</v>
      </c>
      <c r="R2454" t="str">
        <f t="shared" si="231"/>
        <v>web</v>
      </c>
      <c r="S2454" s="13">
        <f t="shared" si="232"/>
        <v>42450.589143518519</v>
      </c>
      <c r="T2454" s="13">
        <f t="shared" si="233"/>
        <v>42510.589143518519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 s="9">
        <v>125000</v>
      </c>
      <c r="E2455" s="9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8271</v>
      </c>
      <c r="O2455" s="7">
        <f t="shared" si="228"/>
        <v>1.12E-2</v>
      </c>
      <c r="P2455" s="5">
        <f t="shared" si="229"/>
        <v>2</v>
      </c>
      <c r="Q2455" t="str">
        <f t="shared" si="230"/>
        <v>technology</v>
      </c>
      <c r="R2455" t="str">
        <f t="shared" si="231"/>
        <v>web</v>
      </c>
      <c r="S2455" s="13">
        <f t="shared" si="232"/>
        <v>42230.578622685185</v>
      </c>
      <c r="T2455" s="13">
        <f t="shared" si="233"/>
        <v>42254.578622685185</v>
      </c>
    </row>
    <row r="2456" spans="1:20" ht="32" x14ac:dyDescent="0.2">
      <c r="A2456">
        <v>579</v>
      </c>
      <c r="B2456" s="3" t="s">
        <v>580</v>
      </c>
      <c r="C2456" s="3" t="s">
        <v>4689</v>
      </c>
      <c r="D2456" s="9">
        <v>12000</v>
      </c>
      <c r="E2456" s="9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8271</v>
      </c>
      <c r="O2456" s="7">
        <f t="shared" si="228"/>
        <v>1.4583333333333333</v>
      </c>
      <c r="P2456" s="5">
        <f t="shared" si="229"/>
        <v>35</v>
      </c>
      <c r="Q2456" t="str">
        <f t="shared" si="230"/>
        <v>technology</v>
      </c>
      <c r="R2456" t="str">
        <f t="shared" si="231"/>
        <v>web</v>
      </c>
      <c r="S2456" s="13">
        <f t="shared" si="232"/>
        <v>41968.852118055554</v>
      </c>
      <c r="T2456" s="13">
        <f t="shared" si="233"/>
        <v>41998.852118055554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 s="9">
        <v>3000</v>
      </c>
      <c r="E2457" s="9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8271</v>
      </c>
      <c r="O2457" s="7">
        <f t="shared" si="228"/>
        <v>3.3333333333333333E-2</v>
      </c>
      <c r="P2457" s="5">
        <f t="shared" si="229"/>
        <v>1</v>
      </c>
      <c r="Q2457" t="str">
        <f t="shared" si="230"/>
        <v>technology</v>
      </c>
      <c r="R2457" t="str">
        <f t="shared" si="231"/>
        <v>web</v>
      </c>
      <c r="S2457" s="13">
        <f t="shared" si="232"/>
        <v>42605.908182870371</v>
      </c>
      <c r="T2457" s="13">
        <f t="shared" si="233"/>
        <v>42635.908182870371</v>
      </c>
    </row>
    <row r="2458" spans="1:20" ht="48" x14ac:dyDescent="0.2">
      <c r="A2458">
        <v>581</v>
      </c>
      <c r="B2458" s="3" t="s">
        <v>582</v>
      </c>
      <c r="C2458" s="3" t="s">
        <v>4691</v>
      </c>
      <c r="D2458" s="9">
        <v>400</v>
      </c>
      <c r="E2458" s="9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8271</v>
      </c>
      <c r="O2458" s="7">
        <f t="shared" si="228"/>
        <v>0</v>
      </c>
      <c r="P2458" s="5">
        <f t="shared" si="229"/>
        <v>0</v>
      </c>
      <c r="Q2458" t="str">
        <f t="shared" si="230"/>
        <v>technology</v>
      </c>
      <c r="R2458" t="str">
        <f t="shared" si="231"/>
        <v>web</v>
      </c>
      <c r="S2458" s="13">
        <f t="shared" si="232"/>
        <v>42188.012777777782</v>
      </c>
      <c r="T2458" s="13">
        <f t="shared" si="233"/>
        <v>42218.012777777782</v>
      </c>
    </row>
    <row r="2459" spans="1:20" ht="48" x14ac:dyDescent="0.2">
      <c r="A2459">
        <v>582</v>
      </c>
      <c r="B2459" s="3" t="s">
        <v>583</v>
      </c>
      <c r="C2459" s="3" t="s">
        <v>4692</v>
      </c>
      <c r="D2459" s="9">
        <v>100000</v>
      </c>
      <c r="E2459" s="9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8271</v>
      </c>
      <c r="O2459" s="7">
        <f t="shared" si="228"/>
        <v>0</v>
      </c>
      <c r="P2459" s="5">
        <f t="shared" si="229"/>
        <v>0</v>
      </c>
      <c r="Q2459" t="str">
        <f t="shared" si="230"/>
        <v>technology</v>
      </c>
      <c r="R2459" t="str">
        <f t="shared" si="231"/>
        <v>web</v>
      </c>
      <c r="S2459" s="13">
        <f t="shared" si="232"/>
        <v>42055.739803240736</v>
      </c>
      <c r="T2459" s="13">
        <f t="shared" si="233"/>
        <v>42078.75</v>
      </c>
    </row>
    <row r="2460" spans="1:20" ht="32" x14ac:dyDescent="0.2">
      <c r="A2460">
        <v>583</v>
      </c>
      <c r="B2460" s="3" t="s">
        <v>584</v>
      </c>
      <c r="C2460" s="3" t="s">
        <v>4693</v>
      </c>
      <c r="D2460" s="9">
        <v>9000</v>
      </c>
      <c r="E2460" s="9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8271</v>
      </c>
      <c r="O2460" s="7">
        <f t="shared" si="228"/>
        <v>1.1111111111111112E-2</v>
      </c>
      <c r="P2460" s="5">
        <f t="shared" si="229"/>
        <v>1</v>
      </c>
      <c r="Q2460" t="str">
        <f t="shared" si="230"/>
        <v>technology</v>
      </c>
      <c r="R2460" t="str">
        <f t="shared" si="231"/>
        <v>web</v>
      </c>
      <c r="S2460" s="13">
        <f t="shared" si="232"/>
        <v>42052.93850694444</v>
      </c>
      <c r="T2460" s="13">
        <f t="shared" si="233"/>
        <v>42082.896840277783</v>
      </c>
    </row>
    <row r="2461" spans="1:20" ht="32" x14ac:dyDescent="0.2">
      <c r="A2461">
        <v>584</v>
      </c>
      <c r="B2461" s="3" t="s">
        <v>585</v>
      </c>
      <c r="C2461" s="3" t="s">
        <v>4694</v>
      </c>
      <c r="D2461" s="9">
        <v>1000</v>
      </c>
      <c r="E2461" s="9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8271</v>
      </c>
      <c r="O2461" s="7">
        <f t="shared" si="228"/>
        <v>1</v>
      </c>
      <c r="P2461" s="5">
        <f t="shared" si="229"/>
        <v>5</v>
      </c>
      <c r="Q2461" t="str">
        <f t="shared" si="230"/>
        <v>technology</v>
      </c>
      <c r="R2461" t="str">
        <f t="shared" si="231"/>
        <v>web</v>
      </c>
      <c r="S2461" s="13">
        <f t="shared" si="232"/>
        <v>42049.716620370367</v>
      </c>
      <c r="T2461" s="13">
        <f t="shared" si="233"/>
        <v>42079.674953703703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 s="9">
        <v>9000</v>
      </c>
      <c r="E2462" s="9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8271</v>
      </c>
      <c r="O2462" s="7">
        <f t="shared" si="228"/>
        <v>0</v>
      </c>
      <c r="P2462" s="5">
        <f t="shared" si="229"/>
        <v>0</v>
      </c>
      <c r="Q2462" t="str">
        <f t="shared" si="230"/>
        <v>technology</v>
      </c>
      <c r="R2462" t="str">
        <f t="shared" si="231"/>
        <v>web</v>
      </c>
      <c r="S2462" s="13">
        <f t="shared" si="232"/>
        <v>42283.3909375</v>
      </c>
      <c r="T2462" s="13">
        <f t="shared" si="233"/>
        <v>42339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 s="9">
        <v>10000</v>
      </c>
      <c r="E2463" s="9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8271</v>
      </c>
      <c r="O2463" s="7">
        <f t="shared" si="228"/>
        <v>0.55999999999999994</v>
      </c>
      <c r="P2463" s="5">
        <f t="shared" si="229"/>
        <v>14</v>
      </c>
      <c r="Q2463" t="str">
        <f t="shared" si="230"/>
        <v>technology</v>
      </c>
      <c r="R2463" t="str">
        <f t="shared" si="231"/>
        <v>web</v>
      </c>
      <c r="S2463" s="13">
        <f t="shared" si="232"/>
        <v>42020.854247685187</v>
      </c>
      <c r="T2463" s="13">
        <f t="shared" si="233"/>
        <v>42050.854247685187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 s="9">
        <v>30000</v>
      </c>
      <c r="E2464" s="9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8271</v>
      </c>
      <c r="O2464" s="7">
        <f t="shared" si="228"/>
        <v>9.0833333333333339</v>
      </c>
      <c r="P2464" s="5">
        <f t="shared" si="229"/>
        <v>389.28571428571428</v>
      </c>
      <c r="Q2464" t="str">
        <f t="shared" si="230"/>
        <v>technology</v>
      </c>
      <c r="R2464" t="str">
        <f t="shared" si="231"/>
        <v>web</v>
      </c>
      <c r="S2464" s="13">
        <f t="shared" si="232"/>
        <v>42080.757326388892</v>
      </c>
      <c r="T2464" s="13">
        <f t="shared" si="233"/>
        <v>42110.757326388892</v>
      </c>
    </row>
    <row r="2465" spans="1:20" ht="48" x14ac:dyDescent="0.2">
      <c r="A2465">
        <v>588</v>
      </c>
      <c r="B2465" s="3" t="s">
        <v>589</v>
      </c>
      <c r="C2465" s="3" t="s">
        <v>4698</v>
      </c>
      <c r="D2465" s="9">
        <v>9000</v>
      </c>
      <c r="E2465" s="9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8271</v>
      </c>
      <c r="O2465" s="7">
        <f t="shared" si="228"/>
        <v>3.3444444444444441</v>
      </c>
      <c r="P2465" s="5">
        <f t="shared" si="229"/>
        <v>150.5</v>
      </c>
      <c r="Q2465" t="str">
        <f t="shared" si="230"/>
        <v>technology</v>
      </c>
      <c r="R2465" t="str">
        <f t="shared" si="231"/>
        <v>web</v>
      </c>
      <c r="S2465" s="13">
        <f t="shared" si="232"/>
        <v>42631.769513888896</v>
      </c>
      <c r="T2465" s="13">
        <f t="shared" si="233"/>
        <v>42691.811180555553</v>
      </c>
    </row>
    <row r="2466" spans="1:20" ht="16" x14ac:dyDescent="0.2">
      <c r="A2466">
        <v>589</v>
      </c>
      <c r="B2466" s="3" t="s">
        <v>590</v>
      </c>
      <c r="C2466" s="3" t="s">
        <v>4699</v>
      </c>
      <c r="D2466" s="9">
        <v>7500</v>
      </c>
      <c r="E2466" s="9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8271</v>
      </c>
      <c r="O2466" s="7">
        <f t="shared" si="228"/>
        <v>1.3333333333333334E-2</v>
      </c>
      <c r="P2466" s="5">
        <f t="shared" si="229"/>
        <v>1</v>
      </c>
      <c r="Q2466" t="str">
        <f t="shared" si="230"/>
        <v>technology</v>
      </c>
      <c r="R2466" t="str">
        <f t="shared" si="231"/>
        <v>web</v>
      </c>
      <c r="S2466" s="13">
        <f t="shared" si="232"/>
        <v>42178.614571759259</v>
      </c>
      <c r="T2466" s="13">
        <f t="shared" si="233"/>
        <v>42193.614571759259</v>
      </c>
    </row>
    <row r="2467" spans="1:20" ht="48" x14ac:dyDescent="0.2">
      <c r="A2467">
        <v>590</v>
      </c>
      <c r="B2467" s="3" t="s">
        <v>591</v>
      </c>
      <c r="C2467" s="3" t="s">
        <v>4700</v>
      </c>
      <c r="D2467" s="9">
        <v>5000</v>
      </c>
      <c r="E2467" s="9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8271</v>
      </c>
      <c r="O2467" s="7">
        <f t="shared" si="228"/>
        <v>4.46</v>
      </c>
      <c r="P2467" s="5">
        <f t="shared" si="229"/>
        <v>24.777777777777779</v>
      </c>
      <c r="Q2467" t="str">
        <f t="shared" si="230"/>
        <v>technology</v>
      </c>
      <c r="R2467" t="str">
        <f t="shared" si="231"/>
        <v>web</v>
      </c>
      <c r="S2467" s="13">
        <f t="shared" si="232"/>
        <v>42377.554756944446</v>
      </c>
      <c r="T2467" s="13">
        <f t="shared" si="233"/>
        <v>42408.542361111111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 s="9">
        <v>100000</v>
      </c>
      <c r="E2468" s="9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8271</v>
      </c>
      <c r="O2468" s="7">
        <f t="shared" si="228"/>
        <v>6.0999999999999999E-2</v>
      </c>
      <c r="P2468" s="5">
        <f t="shared" si="229"/>
        <v>30.5</v>
      </c>
      <c r="Q2468" t="str">
        <f t="shared" si="230"/>
        <v>technology</v>
      </c>
      <c r="R2468" t="str">
        <f t="shared" si="231"/>
        <v>web</v>
      </c>
      <c r="S2468" s="13">
        <f t="shared" si="232"/>
        <v>42177.543171296296</v>
      </c>
      <c r="T2468" s="13">
        <f t="shared" si="233"/>
        <v>42207.543171296296</v>
      </c>
    </row>
    <row r="2469" spans="1:20" ht="48" x14ac:dyDescent="0.2">
      <c r="A2469">
        <v>592</v>
      </c>
      <c r="B2469" s="3" t="s">
        <v>593</v>
      </c>
      <c r="C2469" s="3" t="s">
        <v>4702</v>
      </c>
      <c r="D2469" s="9">
        <v>7500</v>
      </c>
      <c r="E2469" s="9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8271</v>
      </c>
      <c r="O2469" s="7">
        <f t="shared" si="228"/>
        <v>3.3333333333333335</v>
      </c>
      <c r="P2469" s="5">
        <f t="shared" si="229"/>
        <v>250</v>
      </c>
      <c r="Q2469" t="str">
        <f t="shared" si="230"/>
        <v>technology</v>
      </c>
      <c r="R2469" t="str">
        <f t="shared" si="231"/>
        <v>web</v>
      </c>
      <c r="S2469" s="13">
        <f t="shared" si="232"/>
        <v>41946.232175925928</v>
      </c>
      <c r="T2469" s="13">
        <f t="shared" si="233"/>
        <v>41976.232175925921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 s="9">
        <v>500</v>
      </c>
      <c r="E2470" s="9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7">
        <f t="shared" si="228"/>
        <v>23</v>
      </c>
      <c r="P2470" s="5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3">
        <f t="shared" si="232"/>
        <v>42070.677604166667</v>
      </c>
      <c r="T2470" s="13">
        <f t="shared" si="233"/>
        <v>42100.635937500003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 s="9">
        <v>25000</v>
      </c>
      <c r="E2471" s="9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8271</v>
      </c>
      <c r="O2471" s="7">
        <f t="shared" si="228"/>
        <v>0.104</v>
      </c>
      <c r="P2471" s="5">
        <f t="shared" si="229"/>
        <v>13</v>
      </c>
      <c r="Q2471" t="str">
        <f t="shared" si="230"/>
        <v>technology</v>
      </c>
      <c r="R2471" t="str">
        <f t="shared" si="231"/>
        <v>web</v>
      </c>
      <c r="S2471" s="13">
        <f t="shared" si="232"/>
        <v>42446.780162037037</v>
      </c>
      <c r="T2471" s="13">
        <f t="shared" si="233"/>
        <v>42476.780162037037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 s="9">
        <v>100000</v>
      </c>
      <c r="E2472" s="9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8271</v>
      </c>
      <c r="O2472" s="7">
        <f t="shared" si="228"/>
        <v>0.42599999999999999</v>
      </c>
      <c r="P2472" s="5">
        <f t="shared" si="229"/>
        <v>53.25</v>
      </c>
      <c r="Q2472" t="str">
        <f t="shared" si="230"/>
        <v>technology</v>
      </c>
      <c r="R2472" t="str">
        <f t="shared" si="231"/>
        <v>web</v>
      </c>
      <c r="S2472" s="13">
        <f t="shared" si="232"/>
        <v>42083.069884259254</v>
      </c>
      <c r="T2472" s="13">
        <f t="shared" si="233"/>
        <v>42128.069884259254</v>
      </c>
    </row>
    <row r="2473" spans="1:20" ht="32" x14ac:dyDescent="0.2">
      <c r="A2473">
        <v>596</v>
      </c>
      <c r="B2473" s="3" t="s">
        <v>597</v>
      </c>
      <c r="C2473" s="3" t="s">
        <v>4706</v>
      </c>
      <c r="D2473" s="9">
        <v>20000</v>
      </c>
      <c r="E2473" s="9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8271</v>
      </c>
      <c r="O2473" s="7">
        <f t="shared" si="228"/>
        <v>0.03</v>
      </c>
      <c r="P2473" s="5">
        <f t="shared" si="229"/>
        <v>3</v>
      </c>
      <c r="Q2473" t="str">
        <f t="shared" si="230"/>
        <v>technology</v>
      </c>
      <c r="R2473" t="str">
        <f t="shared" si="231"/>
        <v>web</v>
      </c>
      <c r="S2473" s="13">
        <f t="shared" si="232"/>
        <v>42646.896898148145</v>
      </c>
      <c r="T2473" s="13">
        <f t="shared" si="233"/>
        <v>42676.896898148145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 s="9">
        <v>7500</v>
      </c>
      <c r="E2474" s="9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8271</v>
      </c>
      <c r="O2474" s="7">
        <f t="shared" si="228"/>
        <v>0.26666666666666666</v>
      </c>
      <c r="P2474" s="5">
        <f t="shared" si="229"/>
        <v>10</v>
      </c>
      <c r="Q2474" t="str">
        <f t="shared" si="230"/>
        <v>technology</v>
      </c>
      <c r="R2474" t="str">
        <f t="shared" si="231"/>
        <v>web</v>
      </c>
      <c r="S2474" s="13">
        <f t="shared" si="232"/>
        <v>42545.705266203702</v>
      </c>
      <c r="T2474" s="13">
        <f t="shared" si="233"/>
        <v>42582.666666666672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 s="9">
        <v>2500</v>
      </c>
      <c r="E2475" s="9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8271</v>
      </c>
      <c r="O2475" s="7">
        <f t="shared" si="228"/>
        <v>34</v>
      </c>
      <c r="P2475" s="5">
        <f t="shared" si="229"/>
        <v>121.42857142857143</v>
      </c>
      <c r="Q2475" t="str">
        <f t="shared" si="230"/>
        <v>technology</v>
      </c>
      <c r="R2475" t="str">
        <f t="shared" si="231"/>
        <v>web</v>
      </c>
      <c r="S2475" s="13">
        <f t="shared" si="232"/>
        <v>41948.00209490741</v>
      </c>
      <c r="T2475" s="13">
        <f t="shared" si="233"/>
        <v>41978.00209490741</v>
      </c>
    </row>
    <row r="2476" spans="1:20" ht="48" x14ac:dyDescent="0.2">
      <c r="A2476">
        <v>599</v>
      </c>
      <c r="B2476" s="3" t="s">
        <v>600</v>
      </c>
      <c r="C2476" s="3" t="s">
        <v>4709</v>
      </c>
      <c r="D2476" s="9">
        <v>50000</v>
      </c>
      <c r="E2476" s="9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8271</v>
      </c>
      <c r="O2476" s="7">
        <f t="shared" si="228"/>
        <v>6.2E-2</v>
      </c>
      <c r="P2476" s="5">
        <f t="shared" si="229"/>
        <v>15.5</v>
      </c>
      <c r="Q2476" t="str">
        <f t="shared" si="230"/>
        <v>technology</v>
      </c>
      <c r="R2476" t="str">
        <f t="shared" si="231"/>
        <v>web</v>
      </c>
      <c r="S2476" s="13">
        <f t="shared" si="232"/>
        <v>42047.812523148154</v>
      </c>
      <c r="T2476" s="13">
        <f t="shared" si="233"/>
        <v>42071.636111111111</v>
      </c>
    </row>
    <row r="2477" spans="1:20" ht="48" x14ac:dyDescent="0.2">
      <c r="A2477">
        <v>660</v>
      </c>
      <c r="B2477" s="3" t="s">
        <v>661</v>
      </c>
      <c r="C2477" s="3" t="s">
        <v>4770</v>
      </c>
      <c r="D2477" s="9">
        <v>50000</v>
      </c>
      <c r="E2477" s="9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8272</v>
      </c>
      <c r="O2477" s="7">
        <f t="shared" si="228"/>
        <v>3.0579999999999998</v>
      </c>
      <c r="P2477" s="5">
        <f t="shared" si="229"/>
        <v>84.944444444444443</v>
      </c>
      <c r="Q2477" t="str">
        <f t="shared" si="230"/>
        <v>technology</v>
      </c>
      <c r="R2477" t="str">
        <f t="shared" si="231"/>
        <v>wearables</v>
      </c>
      <c r="S2477" s="13">
        <f t="shared" si="232"/>
        <v>41922.741655092592</v>
      </c>
      <c r="T2477" s="13">
        <f t="shared" si="233"/>
        <v>41952.783321759263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 s="9">
        <v>10000</v>
      </c>
      <c r="E2478" s="9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8272</v>
      </c>
      <c r="O2478" s="7">
        <f t="shared" si="228"/>
        <v>0.95</v>
      </c>
      <c r="P2478" s="5">
        <f t="shared" si="229"/>
        <v>10.555555555555555</v>
      </c>
      <c r="Q2478" t="str">
        <f t="shared" si="230"/>
        <v>technology</v>
      </c>
      <c r="R2478" t="str">
        <f t="shared" si="231"/>
        <v>wearables</v>
      </c>
      <c r="S2478" s="13">
        <f t="shared" si="232"/>
        <v>42636.645358796297</v>
      </c>
      <c r="T2478" s="13">
        <f t="shared" si="233"/>
        <v>42666.645358796297</v>
      </c>
    </row>
    <row r="2479" spans="1:20" ht="32" x14ac:dyDescent="0.2">
      <c r="A2479">
        <v>662</v>
      </c>
      <c r="B2479" s="3" t="s">
        <v>663</v>
      </c>
      <c r="C2479" s="3" t="s">
        <v>4772</v>
      </c>
      <c r="D2479" s="9">
        <v>39000</v>
      </c>
      <c r="E2479" s="9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8272</v>
      </c>
      <c r="O2479" s="7">
        <f t="shared" si="228"/>
        <v>0.4</v>
      </c>
      <c r="P2479" s="5">
        <f t="shared" si="229"/>
        <v>39</v>
      </c>
      <c r="Q2479" t="str">
        <f t="shared" si="230"/>
        <v>technology</v>
      </c>
      <c r="R2479" t="str">
        <f t="shared" si="231"/>
        <v>wearables</v>
      </c>
      <c r="S2479" s="13">
        <f t="shared" si="232"/>
        <v>41990.438043981485</v>
      </c>
      <c r="T2479" s="13">
        <f t="shared" si="233"/>
        <v>42020.438043981485</v>
      </c>
    </row>
    <row r="2480" spans="1:20" ht="48" x14ac:dyDescent="0.2">
      <c r="A2480">
        <v>663</v>
      </c>
      <c r="B2480" s="3" t="s">
        <v>664</v>
      </c>
      <c r="C2480" s="3" t="s">
        <v>4773</v>
      </c>
      <c r="D2480" s="9">
        <v>200000</v>
      </c>
      <c r="E2480" s="9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8272</v>
      </c>
      <c r="O2480" s="7">
        <f t="shared" si="228"/>
        <v>0.35000000000000003</v>
      </c>
      <c r="P2480" s="5">
        <f t="shared" si="229"/>
        <v>100</v>
      </c>
      <c r="Q2480" t="str">
        <f t="shared" si="230"/>
        <v>technology</v>
      </c>
      <c r="R2480" t="str">
        <f t="shared" si="231"/>
        <v>wearables</v>
      </c>
      <c r="S2480" s="13">
        <f t="shared" si="232"/>
        <v>42173.843240740738</v>
      </c>
      <c r="T2480" s="13">
        <f t="shared" si="233"/>
        <v>42203.843240740738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 s="9">
        <v>12000</v>
      </c>
      <c r="E2481" s="9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8272</v>
      </c>
      <c r="O2481" s="7">
        <f t="shared" si="228"/>
        <v>7.5333333333333332</v>
      </c>
      <c r="P2481" s="5">
        <f t="shared" si="229"/>
        <v>31.172413793103448</v>
      </c>
      <c r="Q2481" t="str">
        <f t="shared" si="230"/>
        <v>technology</v>
      </c>
      <c r="R2481" t="str">
        <f t="shared" si="231"/>
        <v>wearables</v>
      </c>
      <c r="S2481" s="13">
        <f t="shared" si="232"/>
        <v>42077.666377314818</v>
      </c>
      <c r="T2481" s="13">
        <f t="shared" si="233"/>
        <v>42107.666377314818</v>
      </c>
    </row>
    <row r="2482" spans="1:20" ht="48" x14ac:dyDescent="0.2">
      <c r="A2482">
        <v>665</v>
      </c>
      <c r="B2482" s="3" t="s">
        <v>666</v>
      </c>
      <c r="C2482" s="3" t="s">
        <v>4775</v>
      </c>
      <c r="D2482" s="9">
        <v>10000</v>
      </c>
      <c r="E2482" s="9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8272</v>
      </c>
      <c r="O2482" s="7">
        <f t="shared" si="228"/>
        <v>18.64</v>
      </c>
      <c r="P2482" s="5">
        <f t="shared" si="229"/>
        <v>155.33333333333334</v>
      </c>
      <c r="Q2482" t="str">
        <f t="shared" si="230"/>
        <v>technology</v>
      </c>
      <c r="R2482" t="str">
        <f t="shared" si="231"/>
        <v>wearables</v>
      </c>
      <c r="S2482" s="13">
        <f t="shared" si="232"/>
        <v>42688.711354166662</v>
      </c>
      <c r="T2482" s="13">
        <f t="shared" si="233"/>
        <v>42748.711354166662</v>
      </c>
    </row>
    <row r="2483" spans="1:20" ht="48" x14ac:dyDescent="0.2">
      <c r="A2483">
        <v>666</v>
      </c>
      <c r="B2483" s="3" t="s">
        <v>667</v>
      </c>
      <c r="C2483" s="3" t="s">
        <v>4776</v>
      </c>
      <c r="D2483" s="9">
        <v>200000</v>
      </c>
      <c r="E2483" s="9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8272</v>
      </c>
      <c r="O2483" s="7">
        <f t="shared" si="228"/>
        <v>4.0000000000000001E-3</v>
      </c>
      <c r="P2483" s="5">
        <f t="shared" si="229"/>
        <v>2</v>
      </c>
      <c r="Q2483" t="str">
        <f t="shared" si="230"/>
        <v>technology</v>
      </c>
      <c r="R2483" t="str">
        <f t="shared" si="231"/>
        <v>wearables</v>
      </c>
      <c r="S2483" s="13">
        <f t="shared" si="232"/>
        <v>41838.832152777781</v>
      </c>
      <c r="T2483" s="13">
        <f t="shared" si="233"/>
        <v>41868.832152777781</v>
      </c>
    </row>
    <row r="2484" spans="1:20" ht="48" x14ac:dyDescent="0.2">
      <c r="A2484">
        <v>667</v>
      </c>
      <c r="B2484" s="3" t="s">
        <v>668</v>
      </c>
      <c r="C2484" s="3" t="s">
        <v>4777</v>
      </c>
      <c r="D2484" s="9">
        <v>50000</v>
      </c>
      <c r="E2484" s="9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8272</v>
      </c>
      <c r="O2484" s="7">
        <f t="shared" si="228"/>
        <v>10.02</v>
      </c>
      <c r="P2484" s="5">
        <f t="shared" si="229"/>
        <v>178.92857142857142</v>
      </c>
      <c r="Q2484" t="str">
        <f t="shared" si="230"/>
        <v>technology</v>
      </c>
      <c r="R2484" t="str">
        <f t="shared" si="231"/>
        <v>wearables</v>
      </c>
      <c r="S2484" s="13">
        <f t="shared" si="232"/>
        <v>42632.373414351852</v>
      </c>
      <c r="T2484" s="13">
        <f t="shared" si="233"/>
        <v>42672.373414351852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 s="9">
        <v>15000</v>
      </c>
      <c r="E2485" s="9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8272</v>
      </c>
      <c r="O2485" s="7">
        <f t="shared" si="228"/>
        <v>4.5600000000000005</v>
      </c>
      <c r="P2485" s="5">
        <f t="shared" si="229"/>
        <v>27.36</v>
      </c>
      <c r="Q2485" t="str">
        <f t="shared" si="230"/>
        <v>technology</v>
      </c>
      <c r="R2485" t="str">
        <f t="shared" si="231"/>
        <v>wearables</v>
      </c>
      <c r="S2485" s="13">
        <f t="shared" si="232"/>
        <v>42090.831273148149</v>
      </c>
      <c r="T2485" s="13">
        <f t="shared" si="233"/>
        <v>42135.831273148149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 s="9">
        <v>200000</v>
      </c>
      <c r="E2486" s="9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8272</v>
      </c>
      <c r="O2486" s="7">
        <f t="shared" si="228"/>
        <v>21.5075</v>
      </c>
      <c r="P2486" s="5">
        <f t="shared" si="229"/>
        <v>1536.25</v>
      </c>
      <c r="Q2486" t="str">
        <f t="shared" si="230"/>
        <v>technology</v>
      </c>
      <c r="R2486" t="str">
        <f t="shared" si="231"/>
        <v>wearables</v>
      </c>
      <c r="S2486" s="13">
        <f t="shared" si="232"/>
        <v>42527.625671296293</v>
      </c>
      <c r="T2486" s="13">
        <f t="shared" si="233"/>
        <v>42557.625671296293</v>
      </c>
    </row>
    <row r="2487" spans="1:20" ht="48" x14ac:dyDescent="0.2">
      <c r="A2487">
        <v>670</v>
      </c>
      <c r="B2487" s="3" t="s">
        <v>671</v>
      </c>
      <c r="C2487" s="3" t="s">
        <v>4780</v>
      </c>
      <c r="D2487" s="9">
        <v>90000</v>
      </c>
      <c r="E2487" s="9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8272</v>
      </c>
      <c r="O2487" s="7">
        <f t="shared" si="228"/>
        <v>29.276666666666667</v>
      </c>
      <c r="P2487" s="5">
        <f t="shared" si="229"/>
        <v>84.99677419354839</v>
      </c>
      <c r="Q2487" t="str">
        <f t="shared" si="230"/>
        <v>technology</v>
      </c>
      <c r="R2487" t="str">
        <f t="shared" si="231"/>
        <v>wearables</v>
      </c>
      <c r="S2487" s="13">
        <f t="shared" si="232"/>
        <v>42506.709722222222</v>
      </c>
      <c r="T2487" s="13">
        <f t="shared" si="233"/>
        <v>42540.340277777781</v>
      </c>
    </row>
    <row r="2488" spans="1:20" ht="48" x14ac:dyDescent="0.2">
      <c r="A2488">
        <v>671</v>
      </c>
      <c r="B2488" s="3" t="s">
        <v>672</v>
      </c>
      <c r="C2488" s="3" t="s">
        <v>4781</v>
      </c>
      <c r="D2488" s="9">
        <v>30000</v>
      </c>
      <c r="E2488" s="9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8272</v>
      </c>
      <c r="O2488" s="7">
        <f t="shared" si="228"/>
        <v>39.426666666666662</v>
      </c>
      <c r="P2488" s="5">
        <f t="shared" si="229"/>
        <v>788.5333333333333</v>
      </c>
      <c r="Q2488" t="str">
        <f t="shared" si="230"/>
        <v>technology</v>
      </c>
      <c r="R2488" t="str">
        <f t="shared" si="231"/>
        <v>wearables</v>
      </c>
      <c r="S2488" s="13">
        <f t="shared" si="232"/>
        <v>41984.692731481482</v>
      </c>
      <c r="T2488" s="13">
        <f t="shared" si="233"/>
        <v>42018.166666666672</v>
      </c>
    </row>
    <row r="2489" spans="1:20" ht="48" x14ac:dyDescent="0.2">
      <c r="A2489">
        <v>672</v>
      </c>
      <c r="B2489" s="3" t="s">
        <v>673</v>
      </c>
      <c r="C2489" s="3" t="s">
        <v>4782</v>
      </c>
      <c r="D2489" s="9">
        <v>50000</v>
      </c>
      <c r="E2489" s="9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8272</v>
      </c>
      <c r="O2489" s="7">
        <f t="shared" si="228"/>
        <v>21.628</v>
      </c>
      <c r="P2489" s="5">
        <f t="shared" si="229"/>
        <v>50.29767441860465</v>
      </c>
      <c r="Q2489" t="str">
        <f t="shared" si="230"/>
        <v>technology</v>
      </c>
      <c r="R2489" t="str">
        <f t="shared" si="231"/>
        <v>wearables</v>
      </c>
      <c r="S2489" s="13">
        <f t="shared" si="232"/>
        <v>41974.219490740739</v>
      </c>
      <c r="T2489" s="13">
        <f t="shared" si="233"/>
        <v>42005.207638888889</v>
      </c>
    </row>
    <row r="2490" spans="1:20" ht="48" x14ac:dyDescent="0.2">
      <c r="A2490">
        <v>673</v>
      </c>
      <c r="B2490" s="3" t="s">
        <v>674</v>
      </c>
      <c r="C2490" s="3" t="s">
        <v>4783</v>
      </c>
      <c r="D2490" s="9">
        <v>100000</v>
      </c>
      <c r="E2490" s="9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8272</v>
      </c>
      <c r="O2490" s="7">
        <f t="shared" si="228"/>
        <v>0.20500000000000002</v>
      </c>
      <c r="P2490" s="5">
        <f t="shared" si="229"/>
        <v>68.333333333333329</v>
      </c>
      <c r="Q2490" t="str">
        <f t="shared" si="230"/>
        <v>technology</v>
      </c>
      <c r="R2490" t="str">
        <f t="shared" si="231"/>
        <v>wearables</v>
      </c>
      <c r="S2490" s="13">
        <f t="shared" si="232"/>
        <v>41838.840474537035</v>
      </c>
      <c r="T2490" s="13">
        <f t="shared" si="233"/>
        <v>41883.840474537035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 s="9">
        <v>50000</v>
      </c>
      <c r="E2491" s="9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8272</v>
      </c>
      <c r="O2491" s="7">
        <f t="shared" si="228"/>
        <v>0.03</v>
      </c>
      <c r="P2491" s="5">
        <f t="shared" si="229"/>
        <v>7.5</v>
      </c>
      <c r="Q2491" t="str">
        <f t="shared" si="230"/>
        <v>technology</v>
      </c>
      <c r="R2491" t="str">
        <f t="shared" si="231"/>
        <v>wearables</v>
      </c>
      <c r="S2491" s="13">
        <f t="shared" si="232"/>
        <v>41803.116053240738</v>
      </c>
      <c r="T2491" s="13">
        <f t="shared" si="233"/>
        <v>41863.116053240738</v>
      </c>
    </row>
    <row r="2492" spans="1:20" ht="48" x14ac:dyDescent="0.2">
      <c r="A2492">
        <v>675</v>
      </c>
      <c r="B2492" s="3" t="s">
        <v>676</v>
      </c>
      <c r="C2492" s="3" t="s">
        <v>4785</v>
      </c>
      <c r="D2492" s="9">
        <v>6000</v>
      </c>
      <c r="E2492" s="9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8272</v>
      </c>
      <c r="O2492" s="7">
        <f t="shared" si="228"/>
        <v>14.85</v>
      </c>
      <c r="P2492" s="5">
        <f t="shared" si="229"/>
        <v>34.269230769230766</v>
      </c>
      <c r="Q2492" t="str">
        <f t="shared" si="230"/>
        <v>technology</v>
      </c>
      <c r="R2492" t="str">
        <f t="shared" si="231"/>
        <v>wearables</v>
      </c>
      <c r="S2492" s="13">
        <f t="shared" si="232"/>
        <v>41975.930601851855</v>
      </c>
      <c r="T2492" s="13">
        <f t="shared" si="233"/>
        <v>42005.290972222225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 s="9">
        <v>100000</v>
      </c>
      <c r="E2493" s="9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8272</v>
      </c>
      <c r="O2493" s="7">
        <f t="shared" si="228"/>
        <v>1.4710000000000001</v>
      </c>
      <c r="P2493" s="5">
        <f t="shared" si="229"/>
        <v>61.291666666666664</v>
      </c>
      <c r="Q2493" t="str">
        <f t="shared" si="230"/>
        <v>technology</v>
      </c>
      <c r="R2493" t="str">
        <f t="shared" si="231"/>
        <v>wearables</v>
      </c>
      <c r="S2493" s="13">
        <f t="shared" si="232"/>
        <v>42012.768298611118</v>
      </c>
      <c r="T2493" s="13">
        <f t="shared" si="233"/>
        <v>42042.768298611118</v>
      </c>
    </row>
    <row r="2494" spans="1:20" ht="48" x14ac:dyDescent="0.2">
      <c r="A2494">
        <v>677</v>
      </c>
      <c r="B2494" s="3" t="s">
        <v>678</v>
      </c>
      <c r="C2494" s="3" t="s">
        <v>4787</v>
      </c>
      <c r="D2494" s="9">
        <v>50000</v>
      </c>
      <c r="E2494" s="9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8272</v>
      </c>
      <c r="O2494" s="7">
        <f t="shared" si="228"/>
        <v>25.584</v>
      </c>
      <c r="P2494" s="5">
        <f t="shared" si="229"/>
        <v>133.25</v>
      </c>
      <c r="Q2494" t="str">
        <f t="shared" si="230"/>
        <v>technology</v>
      </c>
      <c r="R2494" t="str">
        <f t="shared" si="231"/>
        <v>wearables</v>
      </c>
      <c r="S2494" s="13">
        <f t="shared" si="232"/>
        <v>42504.403877314813</v>
      </c>
      <c r="T2494" s="13">
        <f t="shared" si="233"/>
        <v>42549.403877314813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 s="9">
        <v>29000</v>
      </c>
      <c r="E2495" s="9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8272</v>
      </c>
      <c r="O2495" s="7">
        <f t="shared" si="228"/>
        <v>3.8206896551724134</v>
      </c>
      <c r="P2495" s="5">
        <f t="shared" si="229"/>
        <v>65.17647058823529</v>
      </c>
      <c r="Q2495" t="str">
        <f t="shared" si="230"/>
        <v>technology</v>
      </c>
      <c r="R2495" t="str">
        <f t="shared" si="231"/>
        <v>wearables</v>
      </c>
      <c r="S2495" s="13">
        <f t="shared" si="232"/>
        <v>42481.376597222217</v>
      </c>
      <c r="T2495" s="13">
        <f t="shared" si="233"/>
        <v>42511.376597222217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 s="9">
        <v>57000</v>
      </c>
      <c r="E2496" s="9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8272</v>
      </c>
      <c r="O2496" s="7">
        <f t="shared" si="228"/>
        <v>15.485964912280703</v>
      </c>
      <c r="P2496" s="5">
        <f t="shared" si="229"/>
        <v>93.90425531914893</v>
      </c>
      <c r="Q2496" t="str">
        <f t="shared" si="230"/>
        <v>technology</v>
      </c>
      <c r="R2496" t="str">
        <f t="shared" si="231"/>
        <v>wearables</v>
      </c>
      <c r="S2496" s="13">
        <f t="shared" si="232"/>
        <v>42556.695706018523</v>
      </c>
      <c r="T2496" s="13">
        <f t="shared" si="233"/>
        <v>42616.695706018523</v>
      </c>
    </row>
    <row r="2497" spans="1:20" ht="48" x14ac:dyDescent="0.2">
      <c r="A2497">
        <v>680</v>
      </c>
      <c r="B2497" s="3" t="s">
        <v>681</v>
      </c>
      <c r="C2497" s="3" t="s">
        <v>4790</v>
      </c>
      <c r="D2497" s="9">
        <v>75000</v>
      </c>
      <c r="E2497" s="9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8272</v>
      </c>
      <c r="O2497" s="7">
        <f t="shared" si="228"/>
        <v>25.912000000000003</v>
      </c>
      <c r="P2497" s="5">
        <f t="shared" si="229"/>
        <v>150.65116279069767</v>
      </c>
      <c r="Q2497" t="str">
        <f t="shared" si="230"/>
        <v>technology</v>
      </c>
      <c r="R2497" t="str">
        <f t="shared" si="231"/>
        <v>wearables</v>
      </c>
      <c r="S2497" s="13">
        <f t="shared" si="232"/>
        <v>41864.501516203702</v>
      </c>
      <c r="T2497" s="13">
        <f t="shared" si="233"/>
        <v>41899.501516203702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 s="9">
        <v>2500</v>
      </c>
      <c r="E2498" s="9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8272</v>
      </c>
      <c r="O2498" s="7">
        <f t="shared" ref="O2498:O2561" si="234">(E2498/D2498)*100</f>
        <v>0.04</v>
      </c>
      <c r="P2498" s="5">
        <f t="shared" ref="P2498:P2561" si="235">IFERROR(E2498/L2498,0)</f>
        <v>1</v>
      </c>
      <c r="Q2498" t="str">
        <f t="shared" ref="Q2498:Q2561" si="236">LEFT(N2498,FIND("/",N2498)-1)</f>
        <v>technology</v>
      </c>
      <c r="R2498" t="str">
        <f t="shared" ref="R2498:R2561" si="237">RIGHT(N2498,LEN(N2498)-FIND("/",N2498))</f>
        <v>wearables</v>
      </c>
      <c r="S2498" s="13">
        <f t="shared" ref="S2498:S2561" si="238">(((J2498/60)/60)/24)+DATE(1970,1,1)</f>
        <v>42639.805601851855</v>
      </c>
      <c r="T2498" s="13">
        <f t="shared" ref="T2498:T2561" si="239">(((I2498/60)/60)/24)+DATE(1970,1,1)</f>
        <v>42669.805601851855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 s="9">
        <v>50000</v>
      </c>
      <c r="E2499" s="9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8272</v>
      </c>
      <c r="O2499" s="7">
        <f t="shared" si="234"/>
        <v>0.106</v>
      </c>
      <c r="P2499" s="5">
        <f t="shared" si="235"/>
        <v>13.25</v>
      </c>
      <c r="Q2499" t="str">
        <f t="shared" si="236"/>
        <v>technology</v>
      </c>
      <c r="R2499" t="str">
        <f t="shared" si="237"/>
        <v>wearables</v>
      </c>
      <c r="S2499" s="13">
        <f t="shared" si="238"/>
        <v>42778.765300925923</v>
      </c>
      <c r="T2499" s="13">
        <f t="shared" si="239"/>
        <v>42808.723634259266</v>
      </c>
    </row>
    <row r="2500" spans="1:20" ht="48" x14ac:dyDescent="0.2">
      <c r="A2500">
        <v>683</v>
      </c>
      <c r="B2500" s="3" t="s">
        <v>684</v>
      </c>
      <c r="C2500" s="3" t="s">
        <v>4793</v>
      </c>
      <c r="D2500" s="9">
        <v>35000</v>
      </c>
      <c r="E2500" s="9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8272</v>
      </c>
      <c r="O2500" s="7">
        <f t="shared" si="234"/>
        <v>0.85142857142857142</v>
      </c>
      <c r="P2500" s="5">
        <f t="shared" si="235"/>
        <v>99.333333333333329</v>
      </c>
      <c r="Q2500" t="str">
        <f t="shared" si="236"/>
        <v>technology</v>
      </c>
      <c r="R2500" t="str">
        <f t="shared" si="237"/>
        <v>wearables</v>
      </c>
      <c r="S2500" s="13">
        <f t="shared" si="238"/>
        <v>42634.900046296301</v>
      </c>
      <c r="T2500" s="13">
        <f t="shared" si="239"/>
        <v>42674.900046296301</v>
      </c>
    </row>
    <row r="2501" spans="1:20" ht="16" x14ac:dyDescent="0.2">
      <c r="A2501">
        <v>684</v>
      </c>
      <c r="B2501" s="3" t="s">
        <v>685</v>
      </c>
      <c r="C2501" s="3" t="s">
        <v>4794</v>
      </c>
      <c r="D2501" s="9">
        <v>320000</v>
      </c>
      <c r="E2501" s="9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8272</v>
      </c>
      <c r="O2501" s="7">
        <f t="shared" si="234"/>
        <v>7.4837500000000006</v>
      </c>
      <c r="P2501" s="5">
        <f t="shared" si="235"/>
        <v>177.39259259259259</v>
      </c>
      <c r="Q2501" t="str">
        <f t="shared" si="236"/>
        <v>technology</v>
      </c>
      <c r="R2501" t="str">
        <f t="shared" si="237"/>
        <v>wearables</v>
      </c>
      <c r="S2501" s="13">
        <f t="shared" si="238"/>
        <v>41809.473275462966</v>
      </c>
      <c r="T2501" s="13">
        <f t="shared" si="239"/>
        <v>41845.125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 s="9">
        <v>2000</v>
      </c>
      <c r="E2502" s="9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8272</v>
      </c>
      <c r="O2502" s="7">
        <f t="shared" si="234"/>
        <v>27.650000000000002</v>
      </c>
      <c r="P2502" s="5">
        <f t="shared" si="235"/>
        <v>55.3</v>
      </c>
      <c r="Q2502" t="str">
        <f t="shared" si="236"/>
        <v>technology</v>
      </c>
      <c r="R2502" t="str">
        <f t="shared" si="237"/>
        <v>wearables</v>
      </c>
      <c r="S2502" s="13">
        <f t="shared" si="238"/>
        <v>41971.866574074069</v>
      </c>
      <c r="T2502" s="13">
        <f t="shared" si="239"/>
        <v>42016.866574074069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 s="9">
        <v>500000</v>
      </c>
      <c r="E2503" s="9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8272</v>
      </c>
      <c r="O2503" s="7">
        <f t="shared" si="234"/>
        <v>0</v>
      </c>
      <c r="P2503" s="5">
        <f t="shared" si="235"/>
        <v>0</v>
      </c>
      <c r="Q2503" t="str">
        <f t="shared" si="236"/>
        <v>technology</v>
      </c>
      <c r="R2503" t="str">
        <f t="shared" si="237"/>
        <v>wearables</v>
      </c>
      <c r="S2503" s="13">
        <f t="shared" si="238"/>
        <v>42189.673263888893</v>
      </c>
      <c r="T2503" s="13">
        <f t="shared" si="239"/>
        <v>42219.673263888893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 s="9">
        <v>100000</v>
      </c>
      <c r="E2504" s="9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8272</v>
      </c>
      <c r="O2504" s="7">
        <f t="shared" si="234"/>
        <v>3.55</v>
      </c>
      <c r="P2504" s="5">
        <f t="shared" si="235"/>
        <v>591.66666666666663</v>
      </c>
      <c r="Q2504" t="str">
        <f t="shared" si="236"/>
        <v>technology</v>
      </c>
      <c r="R2504" t="str">
        <f t="shared" si="237"/>
        <v>wearables</v>
      </c>
      <c r="S2504" s="13">
        <f t="shared" si="238"/>
        <v>42711.750613425931</v>
      </c>
      <c r="T2504" s="13">
        <f t="shared" si="239"/>
        <v>42771.750613425931</v>
      </c>
    </row>
    <row r="2505" spans="1:20" ht="48" x14ac:dyDescent="0.2">
      <c r="A2505">
        <v>688</v>
      </c>
      <c r="B2505" s="3" t="s">
        <v>689</v>
      </c>
      <c r="C2505" s="3" t="s">
        <v>4798</v>
      </c>
      <c r="D2505" s="9">
        <v>20000</v>
      </c>
      <c r="E2505" s="9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8272</v>
      </c>
      <c r="O2505" s="7">
        <f t="shared" si="234"/>
        <v>72.989999999999995</v>
      </c>
      <c r="P2505" s="5">
        <f t="shared" si="235"/>
        <v>405.5</v>
      </c>
      <c r="Q2505" t="str">
        <f t="shared" si="236"/>
        <v>technology</v>
      </c>
      <c r="R2505" t="str">
        <f t="shared" si="237"/>
        <v>wearables</v>
      </c>
      <c r="S2505" s="13">
        <f t="shared" si="238"/>
        <v>42262.104780092588</v>
      </c>
      <c r="T2505" s="13">
        <f t="shared" si="239"/>
        <v>42292.104780092588</v>
      </c>
    </row>
    <row r="2506" spans="1:20" ht="48" x14ac:dyDescent="0.2">
      <c r="A2506">
        <v>689</v>
      </c>
      <c r="B2506" s="3" t="s">
        <v>690</v>
      </c>
      <c r="C2506" s="3" t="s">
        <v>4799</v>
      </c>
      <c r="D2506" s="9">
        <v>200000</v>
      </c>
      <c r="E2506" s="9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8272</v>
      </c>
      <c r="O2506" s="7">
        <f t="shared" si="234"/>
        <v>57.648750000000007</v>
      </c>
      <c r="P2506" s="5">
        <f t="shared" si="235"/>
        <v>343.14732142857144</v>
      </c>
      <c r="Q2506" t="str">
        <f t="shared" si="236"/>
        <v>technology</v>
      </c>
      <c r="R2506" t="str">
        <f t="shared" si="237"/>
        <v>wearables</v>
      </c>
      <c r="S2506" s="13">
        <f t="shared" si="238"/>
        <v>42675.66778935185</v>
      </c>
      <c r="T2506" s="13">
        <f t="shared" si="239"/>
        <v>42712.207638888889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 s="9">
        <v>20000</v>
      </c>
      <c r="E2507" s="9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8272</v>
      </c>
      <c r="O2507" s="7">
        <f t="shared" si="234"/>
        <v>12.34</v>
      </c>
      <c r="P2507" s="5">
        <f t="shared" si="235"/>
        <v>72.588235294117652</v>
      </c>
      <c r="Q2507" t="str">
        <f t="shared" si="236"/>
        <v>technology</v>
      </c>
      <c r="R2507" t="str">
        <f t="shared" si="237"/>
        <v>wearables</v>
      </c>
      <c r="S2507" s="13">
        <f t="shared" si="238"/>
        <v>42579.634733796294</v>
      </c>
      <c r="T2507" s="13">
        <f t="shared" si="239"/>
        <v>42622.25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 s="9">
        <v>50000</v>
      </c>
      <c r="E2508" s="9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8272</v>
      </c>
      <c r="O2508" s="7">
        <f t="shared" si="234"/>
        <v>0.52</v>
      </c>
      <c r="P2508" s="5">
        <f t="shared" si="235"/>
        <v>26</v>
      </c>
      <c r="Q2508" t="str">
        <f t="shared" si="236"/>
        <v>technology</v>
      </c>
      <c r="R2508" t="str">
        <f t="shared" si="237"/>
        <v>wearables</v>
      </c>
      <c r="S2508" s="13">
        <f t="shared" si="238"/>
        <v>42158.028310185182</v>
      </c>
      <c r="T2508" s="13">
        <f t="shared" si="239"/>
        <v>42186.028310185182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 s="9">
        <v>20000</v>
      </c>
      <c r="E2509" s="9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8272</v>
      </c>
      <c r="O2509" s="7">
        <f t="shared" si="234"/>
        <v>6.5299999999999994</v>
      </c>
      <c r="P2509" s="5">
        <f t="shared" si="235"/>
        <v>6.4975124378109452</v>
      </c>
      <c r="Q2509" t="str">
        <f t="shared" si="236"/>
        <v>technology</v>
      </c>
      <c r="R2509" t="str">
        <f t="shared" si="237"/>
        <v>wearables</v>
      </c>
      <c r="S2509" s="13">
        <f t="shared" si="238"/>
        <v>42696.37572916667</v>
      </c>
      <c r="T2509" s="13">
        <f t="shared" si="239"/>
        <v>42726.37572916667</v>
      </c>
    </row>
    <row r="2510" spans="1:20" ht="32" x14ac:dyDescent="0.2">
      <c r="A2510">
        <v>693</v>
      </c>
      <c r="B2510" s="3" t="s">
        <v>694</v>
      </c>
      <c r="C2510" s="3" t="s">
        <v>4803</v>
      </c>
      <c r="D2510" s="9">
        <v>100000</v>
      </c>
      <c r="E2510" s="9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8272</v>
      </c>
      <c r="O2510" s="7">
        <f t="shared" si="234"/>
        <v>35.338000000000001</v>
      </c>
      <c r="P2510" s="5">
        <f t="shared" si="235"/>
        <v>119.38513513513513</v>
      </c>
      <c r="Q2510" t="str">
        <f t="shared" si="236"/>
        <v>technology</v>
      </c>
      <c r="R2510" t="str">
        <f t="shared" si="237"/>
        <v>wearables</v>
      </c>
      <c r="S2510" s="13">
        <f t="shared" si="238"/>
        <v>42094.808182870373</v>
      </c>
      <c r="T2510" s="13">
        <f t="shared" si="239"/>
        <v>42124.808182870373</v>
      </c>
    </row>
    <row r="2511" spans="1:20" ht="48" x14ac:dyDescent="0.2">
      <c r="A2511">
        <v>694</v>
      </c>
      <c r="B2511" s="3" t="s">
        <v>695</v>
      </c>
      <c r="C2511" s="3" t="s">
        <v>4804</v>
      </c>
      <c r="D2511" s="9">
        <v>150000</v>
      </c>
      <c r="E2511" s="9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8272</v>
      </c>
      <c r="O2511" s="7">
        <f t="shared" si="234"/>
        <v>0.39333333333333331</v>
      </c>
      <c r="P2511" s="5">
        <f t="shared" si="235"/>
        <v>84.285714285714292</v>
      </c>
      <c r="Q2511" t="str">
        <f t="shared" si="236"/>
        <v>technology</v>
      </c>
      <c r="R2511" t="str">
        <f t="shared" si="237"/>
        <v>wearables</v>
      </c>
      <c r="S2511" s="13">
        <f t="shared" si="238"/>
        <v>42737.663877314815</v>
      </c>
      <c r="T2511" s="13">
        <f t="shared" si="239"/>
        <v>42767.663877314815</v>
      </c>
    </row>
    <row r="2512" spans="1:20" ht="48" x14ac:dyDescent="0.2">
      <c r="A2512">
        <v>695</v>
      </c>
      <c r="B2512" s="3" t="s">
        <v>696</v>
      </c>
      <c r="C2512" s="3" t="s">
        <v>4805</v>
      </c>
      <c r="D2512" s="9">
        <v>60000</v>
      </c>
      <c r="E2512" s="9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8272</v>
      </c>
      <c r="O2512" s="7">
        <f t="shared" si="234"/>
        <v>1.06</v>
      </c>
      <c r="P2512" s="5">
        <f t="shared" si="235"/>
        <v>90.857142857142861</v>
      </c>
      <c r="Q2512" t="str">
        <f t="shared" si="236"/>
        <v>technology</v>
      </c>
      <c r="R2512" t="str">
        <f t="shared" si="237"/>
        <v>wearables</v>
      </c>
      <c r="S2512" s="13">
        <f t="shared" si="238"/>
        <v>41913.521064814813</v>
      </c>
      <c r="T2512" s="13">
        <f t="shared" si="239"/>
        <v>41943.521064814813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 s="9">
        <v>175000</v>
      </c>
      <c r="E2513" s="9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8272</v>
      </c>
      <c r="O2513" s="7">
        <f t="shared" si="234"/>
        <v>5.7142857142857147E-4</v>
      </c>
      <c r="P2513" s="5">
        <f t="shared" si="235"/>
        <v>1</v>
      </c>
      <c r="Q2513" t="str">
        <f t="shared" si="236"/>
        <v>technology</v>
      </c>
      <c r="R2513" t="str">
        <f t="shared" si="237"/>
        <v>wearables</v>
      </c>
      <c r="S2513" s="13">
        <f t="shared" si="238"/>
        <v>41815.927106481482</v>
      </c>
      <c r="T2513" s="13">
        <f t="shared" si="239"/>
        <v>41845.927106481482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 s="9">
        <v>5000</v>
      </c>
      <c r="E2514" s="9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8272</v>
      </c>
      <c r="O2514" s="7">
        <f t="shared" si="234"/>
        <v>46.379999999999995</v>
      </c>
      <c r="P2514" s="5">
        <f t="shared" si="235"/>
        <v>20.342105263157894</v>
      </c>
      <c r="Q2514" t="str">
        <f t="shared" si="236"/>
        <v>technology</v>
      </c>
      <c r="R2514" t="str">
        <f t="shared" si="237"/>
        <v>wearables</v>
      </c>
      <c r="S2514" s="13">
        <f t="shared" si="238"/>
        <v>42388.523020833338</v>
      </c>
      <c r="T2514" s="13">
        <f t="shared" si="239"/>
        <v>42403.523020833338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 s="9">
        <v>100000</v>
      </c>
      <c r="E2515" s="9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8272</v>
      </c>
      <c r="O2515" s="7">
        <f t="shared" si="234"/>
        <v>15.39</v>
      </c>
      <c r="P2515" s="5">
        <f t="shared" si="235"/>
        <v>530.68965517241384</v>
      </c>
      <c r="Q2515" t="str">
        <f t="shared" si="236"/>
        <v>technology</v>
      </c>
      <c r="R2515" t="str">
        <f t="shared" si="237"/>
        <v>wearables</v>
      </c>
      <c r="S2515" s="13">
        <f t="shared" si="238"/>
        <v>41866.931076388886</v>
      </c>
      <c r="T2515" s="13">
        <f t="shared" si="239"/>
        <v>41900.083333333336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 s="9">
        <v>130000</v>
      </c>
      <c r="E2516" s="9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8272</v>
      </c>
      <c r="O2516" s="7">
        <f t="shared" si="234"/>
        <v>82.422107692307705</v>
      </c>
      <c r="P2516" s="5">
        <f t="shared" si="235"/>
        <v>120.39184269662923</v>
      </c>
      <c r="Q2516" t="str">
        <f t="shared" si="236"/>
        <v>technology</v>
      </c>
      <c r="R2516" t="str">
        <f t="shared" si="237"/>
        <v>wearables</v>
      </c>
      <c r="S2516" s="13">
        <f t="shared" si="238"/>
        <v>41563.485509259262</v>
      </c>
      <c r="T2516" s="13">
        <f t="shared" si="239"/>
        <v>41600.666666666664</v>
      </c>
    </row>
    <row r="2517" spans="1:20" ht="48" x14ac:dyDescent="0.2">
      <c r="A2517">
        <v>700</v>
      </c>
      <c r="B2517" s="3" t="s">
        <v>701</v>
      </c>
      <c r="C2517" s="3" t="s">
        <v>4810</v>
      </c>
      <c r="D2517" s="9">
        <v>15000</v>
      </c>
      <c r="E2517" s="9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8272</v>
      </c>
      <c r="O2517" s="7">
        <f t="shared" si="234"/>
        <v>2.6866666666666665</v>
      </c>
      <c r="P2517" s="5">
        <f t="shared" si="235"/>
        <v>13</v>
      </c>
      <c r="Q2517" t="str">
        <f t="shared" si="236"/>
        <v>technology</v>
      </c>
      <c r="R2517" t="str">
        <f t="shared" si="237"/>
        <v>wearables</v>
      </c>
      <c r="S2517" s="13">
        <f t="shared" si="238"/>
        <v>42715.688437500001</v>
      </c>
      <c r="T2517" s="13">
        <f t="shared" si="239"/>
        <v>42745.688437500001</v>
      </c>
    </row>
    <row r="2518" spans="1:20" ht="48" x14ac:dyDescent="0.2">
      <c r="A2518">
        <v>701</v>
      </c>
      <c r="B2518" s="3" t="s">
        <v>702</v>
      </c>
      <c r="C2518" s="3" t="s">
        <v>4811</v>
      </c>
      <c r="D2518" s="9">
        <v>23000</v>
      </c>
      <c r="E2518" s="9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8272</v>
      </c>
      <c r="O2518" s="7">
        <f t="shared" si="234"/>
        <v>26.6</v>
      </c>
      <c r="P2518" s="5">
        <f t="shared" si="235"/>
        <v>291.33333333333331</v>
      </c>
      <c r="Q2518" t="str">
        <f t="shared" si="236"/>
        <v>technology</v>
      </c>
      <c r="R2518" t="str">
        <f t="shared" si="237"/>
        <v>wearables</v>
      </c>
      <c r="S2518" s="13">
        <f t="shared" si="238"/>
        <v>41813.662962962961</v>
      </c>
      <c r="T2518" s="13">
        <f t="shared" si="239"/>
        <v>41843.662962962961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 s="9">
        <v>15000</v>
      </c>
      <c r="E2519" s="9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8272</v>
      </c>
      <c r="O2519" s="7">
        <f t="shared" si="234"/>
        <v>30.813400000000001</v>
      </c>
      <c r="P2519" s="5">
        <f t="shared" si="235"/>
        <v>124.9191891891892</v>
      </c>
      <c r="Q2519" t="str">
        <f t="shared" si="236"/>
        <v>technology</v>
      </c>
      <c r="R2519" t="str">
        <f t="shared" si="237"/>
        <v>wearables</v>
      </c>
      <c r="S2519" s="13">
        <f t="shared" si="238"/>
        <v>42668.726701388892</v>
      </c>
      <c r="T2519" s="13">
        <f t="shared" si="239"/>
        <v>42698.768368055549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 s="9">
        <v>15000</v>
      </c>
      <c r="E2520" s="9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8272</v>
      </c>
      <c r="O2520" s="7">
        <f t="shared" si="234"/>
        <v>5.58</v>
      </c>
      <c r="P2520" s="5">
        <f t="shared" si="235"/>
        <v>119.57142857142857</v>
      </c>
      <c r="Q2520" t="str">
        <f t="shared" si="236"/>
        <v>technology</v>
      </c>
      <c r="R2520" t="str">
        <f t="shared" si="237"/>
        <v>wearables</v>
      </c>
      <c r="S2520" s="13">
        <f t="shared" si="238"/>
        <v>42711.950798611113</v>
      </c>
      <c r="T2520" s="13">
        <f t="shared" si="239"/>
        <v>42766.98055555555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 s="9">
        <v>55000</v>
      </c>
      <c r="E2521" s="9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8272</v>
      </c>
      <c r="O2521" s="7">
        <f t="shared" si="234"/>
        <v>0.87454545454545463</v>
      </c>
      <c r="P2521" s="5">
        <f t="shared" si="235"/>
        <v>120.25</v>
      </c>
      <c r="Q2521" t="str">
        <f t="shared" si="236"/>
        <v>technology</v>
      </c>
      <c r="R2521" t="str">
        <f t="shared" si="237"/>
        <v>wearables</v>
      </c>
      <c r="S2521" s="13">
        <f t="shared" si="238"/>
        <v>42726.192916666667</v>
      </c>
      <c r="T2521" s="13">
        <f t="shared" si="239"/>
        <v>42786.192916666667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 s="9">
        <v>100000</v>
      </c>
      <c r="E2522" s="9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8272</v>
      </c>
      <c r="O2522" s="7">
        <f t="shared" si="234"/>
        <v>0.97699999999999987</v>
      </c>
      <c r="P2522" s="5">
        <f t="shared" si="235"/>
        <v>195.4</v>
      </c>
      <c r="Q2522" t="str">
        <f t="shared" si="236"/>
        <v>technology</v>
      </c>
      <c r="R2522" t="str">
        <f t="shared" si="237"/>
        <v>wearables</v>
      </c>
      <c r="S2522" s="13">
        <f t="shared" si="238"/>
        <v>42726.491643518515</v>
      </c>
      <c r="T2522" s="13">
        <f t="shared" si="239"/>
        <v>42756.491643518515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 s="9">
        <v>100000</v>
      </c>
      <c r="E2523" s="9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8272</v>
      </c>
      <c r="O2523" s="7">
        <f t="shared" si="234"/>
        <v>0</v>
      </c>
      <c r="P2523" s="5">
        <f t="shared" si="235"/>
        <v>0</v>
      </c>
      <c r="Q2523" t="str">
        <f t="shared" si="236"/>
        <v>technology</v>
      </c>
      <c r="R2523" t="str">
        <f t="shared" si="237"/>
        <v>wearables</v>
      </c>
      <c r="S2523" s="13">
        <f t="shared" si="238"/>
        <v>42676.995173611111</v>
      </c>
      <c r="T2523" s="13">
        <f t="shared" si="239"/>
        <v>42718.777083333334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 s="9">
        <v>68000</v>
      </c>
      <c r="E2524" s="9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8272</v>
      </c>
      <c r="O2524" s="7">
        <f t="shared" si="234"/>
        <v>78.927352941176466</v>
      </c>
      <c r="P2524" s="5">
        <f t="shared" si="235"/>
        <v>117.69868421052631</v>
      </c>
      <c r="Q2524" t="str">
        <f t="shared" si="236"/>
        <v>technology</v>
      </c>
      <c r="R2524" t="str">
        <f t="shared" si="237"/>
        <v>wearables</v>
      </c>
      <c r="S2524" s="13">
        <f t="shared" si="238"/>
        <v>42696.663506944446</v>
      </c>
      <c r="T2524" s="13">
        <f t="shared" si="239"/>
        <v>42736.663506944446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 s="9">
        <v>40000</v>
      </c>
      <c r="E2525" s="9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8272</v>
      </c>
      <c r="O2525" s="7">
        <f t="shared" si="234"/>
        <v>22.092500000000001</v>
      </c>
      <c r="P2525" s="5">
        <f t="shared" si="235"/>
        <v>23.948509485094849</v>
      </c>
      <c r="Q2525" t="str">
        <f t="shared" si="236"/>
        <v>technology</v>
      </c>
      <c r="R2525" t="str">
        <f t="shared" si="237"/>
        <v>wearables</v>
      </c>
      <c r="S2525" s="13">
        <f t="shared" si="238"/>
        <v>41835.581018518518</v>
      </c>
      <c r="T2525" s="13">
        <f t="shared" si="239"/>
        <v>41895.581018518518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 s="9">
        <v>15000</v>
      </c>
      <c r="E2526" s="9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8272</v>
      </c>
      <c r="O2526" s="7">
        <f t="shared" si="234"/>
        <v>0.40666666666666662</v>
      </c>
      <c r="P2526" s="5">
        <f t="shared" si="235"/>
        <v>30.5</v>
      </c>
      <c r="Q2526" t="str">
        <f t="shared" si="236"/>
        <v>technology</v>
      </c>
      <c r="R2526" t="str">
        <f t="shared" si="237"/>
        <v>wearables</v>
      </c>
      <c r="S2526" s="13">
        <f t="shared" si="238"/>
        <v>41948.041192129633</v>
      </c>
      <c r="T2526" s="13">
        <f t="shared" si="239"/>
        <v>41978.041192129633</v>
      </c>
    </row>
    <row r="2527" spans="1:20" ht="32" x14ac:dyDescent="0.2">
      <c r="A2527">
        <v>710</v>
      </c>
      <c r="B2527" s="3" t="s">
        <v>711</v>
      </c>
      <c r="C2527" s="3" t="s">
        <v>4820</v>
      </c>
      <c r="D2527" s="9">
        <v>1200</v>
      </c>
      <c r="E2527" s="9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8272</v>
      </c>
      <c r="O2527" s="7">
        <f t="shared" si="234"/>
        <v>0</v>
      </c>
      <c r="P2527" s="5">
        <f t="shared" si="235"/>
        <v>0</v>
      </c>
      <c r="Q2527" t="str">
        <f t="shared" si="236"/>
        <v>technology</v>
      </c>
      <c r="R2527" t="str">
        <f t="shared" si="237"/>
        <v>wearables</v>
      </c>
      <c r="S2527" s="13">
        <f t="shared" si="238"/>
        <v>41837.984976851854</v>
      </c>
      <c r="T2527" s="13">
        <f t="shared" si="239"/>
        <v>41871.030555555553</v>
      </c>
    </row>
    <row r="2528" spans="1:20" ht="48" x14ac:dyDescent="0.2">
      <c r="A2528">
        <v>711</v>
      </c>
      <c r="B2528" s="3" t="s">
        <v>712</v>
      </c>
      <c r="C2528" s="3" t="s">
        <v>4821</v>
      </c>
      <c r="D2528" s="9">
        <v>100000</v>
      </c>
      <c r="E2528" s="9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8272</v>
      </c>
      <c r="O2528" s="7">
        <f t="shared" si="234"/>
        <v>33.790999999999997</v>
      </c>
      <c r="P2528" s="5">
        <f t="shared" si="235"/>
        <v>99.973372781065095</v>
      </c>
      <c r="Q2528" t="str">
        <f t="shared" si="236"/>
        <v>technology</v>
      </c>
      <c r="R2528" t="str">
        <f t="shared" si="237"/>
        <v>wearables</v>
      </c>
      <c r="S2528" s="13">
        <f t="shared" si="238"/>
        <v>42678.459120370375</v>
      </c>
      <c r="T2528" s="13">
        <f t="shared" si="239"/>
        <v>42718.500787037032</v>
      </c>
    </row>
    <row r="2529" spans="1:20" ht="48" x14ac:dyDescent="0.2">
      <c r="A2529">
        <v>712</v>
      </c>
      <c r="B2529" s="3" t="s">
        <v>713</v>
      </c>
      <c r="C2529" s="3" t="s">
        <v>4822</v>
      </c>
      <c r="D2529" s="9">
        <v>48500</v>
      </c>
      <c r="E2529" s="9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8272</v>
      </c>
      <c r="O2529" s="7">
        <f t="shared" si="234"/>
        <v>0.21649484536082475</v>
      </c>
      <c r="P2529" s="5">
        <f t="shared" si="235"/>
        <v>26.25</v>
      </c>
      <c r="Q2529" t="str">
        <f t="shared" si="236"/>
        <v>technology</v>
      </c>
      <c r="R2529" t="str">
        <f t="shared" si="237"/>
        <v>wearables</v>
      </c>
      <c r="S2529" s="13">
        <f t="shared" si="238"/>
        <v>42384.680925925932</v>
      </c>
      <c r="T2529" s="13">
        <f t="shared" si="239"/>
        <v>42414.680925925932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 s="9">
        <v>25000</v>
      </c>
      <c r="E2530" s="9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8272</v>
      </c>
      <c r="O2530" s="7">
        <f t="shared" si="234"/>
        <v>0.79600000000000004</v>
      </c>
      <c r="P2530" s="5">
        <f t="shared" si="235"/>
        <v>199</v>
      </c>
      <c r="Q2530" t="str">
        <f t="shared" si="236"/>
        <v>technology</v>
      </c>
      <c r="R2530" t="str">
        <f t="shared" si="237"/>
        <v>wearables</v>
      </c>
      <c r="S2530" s="13">
        <f t="shared" si="238"/>
        <v>42496.529305555552</v>
      </c>
      <c r="T2530" s="13">
        <f t="shared" si="239"/>
        <v>42526.529305555552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 s="9">
        <v>15000</v>
      </c>
      <c r="E2531" s="9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8272</v>
      </c>
      <c r="O2531" s="7">
        <f t="shared" si="234"/>
        <v>14.993333333333334</v>
      </c>
      <c r="P2531" s="5">
        <f t="shared" si="235"/>
        <v>80.321428571428569</v>
      </c>
      <c r="Q2531" t="str">
        <f t="shared" si="236"/>
        <v>technology</v>
      </c>
      <c r="R2531" t="str">
        <f t="shared" si="237"/>
        <v>wearables</v>
      </c>
      <c r="S2531" s="13">
        <f t="shared" si="238"/>
        <v>42734.787986111114</v>
      </c>
      <c r="T2531" s="13">
        <f t="shared" si="239"/>
        <v>42794.787986111114</v>
      </c>
    </row>
    <row r="2532" spans="1:20" ht="48" x14ac:dyDescent="0.2">
      <c r="A2532">
        <v>715</v>
      </c>
      <c r="B2532" s="3" t="s">
        <v>716</v>
      </c>
      <c r="C2532" s="3" t="s">
        <v>4825</v>
      </c>
      <c r="D2532" s="9">
        <v>27500</v>
      </c>
      <c r="E2532" s="9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8272</v>
      </c>
      <c r="O2532" s="7">
        <f t="shared" si="234"/>
        <v>5.0509090909090908</v>
      </c>
      <c r="P2532" s="5">
        <f t="shared" si="235"/>
        <v>115.75</v>
      </c>
      <c r="Q2532" t="str">
        <f t="shared" si="236"/>
        <v>technology</v>
      </c>
      <c r="R2532" t="str">
        <f t="shared" si="237"/>
        <v>wearables</v>
      </c>
      <c r="S2532" s="13">
        <f t="shared" si="238"/>
        <v>42273.090740740736</v>
      </c>
      <c r="T2532" s="13">
        <f t="shared" si="239"/>
        <v>42313.132407407407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 s="9">
        <v>7000</v>
      </c>
      <c r="E2533" s="9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8272</v>
      </c>
      <c r="O2533" s="7">
        <f t="shared" si="234"/>
        <v>10.214285714285715</v>
      </c>
      <c r="P2533" s="5">
        <f t="shared" si="235"/>
        <v>44.6875</v>
      </c>
      <c r="Q2533" t="str">
        <f t="shared" si="236"/>
        <v>technology</v>
      </c>
      <c r="R2533" t="str">
        <f t="shared" si="237"/>
        <v>wearables</v>
      </c>
      <c r="S2533" s="13">
        <f t="shared" si="238"/>
        <v>41940.658645833333</v>
      </c>
      <c r="T2533" s="13">
        <f t="shared" si="239"/>
        <v>41974</v>
      </c>
    </row>
    <row r="2534" spans="1:20" ht="16" x14ac:dyDescent="0.2">
      <c r="A2534">
        <v>717</v>
      </c>
      <c r="B2534" s="3" t="s">
        <v>718</v>
      </c>
      <c r="C2534" s="3" t="s">
        <v>4827</v>
      </c>
      <c r="D2534" s="9">
        <v>100000</v>
      </c>
      <c r="E2534" s="9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8272</v>
      </c>
      <c r="O2534" s="7">
        <f t="shared" si="234"/>
        <v>0.30499999999999999</v>
      </c>
      <c r="P2534" s="5">
        <f t="shared" si="235"/>
        <v>76.25</v>
      </c>
      <c r="Q2534" t="str">
        <f t="shared" si="236"/>
        <v>technology</v>
      </c>
      <c r="R2534" t="str">
        <f t="shared" si="237"/>
        <v>wearables</v>
      </c>
      <c r="S2534" s="13">
        <f t="shared" si="238"/>
        <v>41857.854189814818</v>
      </c>
      <c r="T2534" s="13">
        <f t="shared" si="239"/>
        <v>41887.854189814818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 s="9">
        <v>12000</v>
      </c>
      <c r="E2535" s="9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8272</v>
      </c>
      <c r="O2535" s="7">
        <f t="shared" si="234"/>
        <v>0.75</v>
      </c>
      <c r="P2535" s="5">
        <f t="shared" si="235"/>
        <v>22.5</v>
      </c>
      <c r="Q2535" t="str">
        <f t="shared" si="236"/>
        <v>technology</v>
      </c>
      <c r="R2535" t="str">
        <f t="shared" si="237"/>
        <v>wearables</v>
      </c>
      <c r="S2535" s="13">
        <f t="shared" si="238"/>
        <v>42752.845451388886</v>
      </c>
      <c r="T2535" s="13">
        <f t="shared" si="239"/>
        <v>42784.249305555553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 s="9">
        <v>15000</v>
      </c>
      <c r="E2536" s="9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8272</v>
      </c>
      <c r="O2536" s="7">
        <f t="shared" si="234"/>
        <v>1.2933333333333332</v>
      </c>
      <c r="P2536" s="5">
        <f t="shared" si="235"/>
        <v>19.399999999999999</v>
      </c>
      <c r="Q2536" t="str">
        <f t="shared" si="236"/>
        <v>technology</v>
      </c>
      <c r="R2536" t="str">
        <f t="shared" si="237"/>
        <v>wearables</v>
      </c>
      <c r="S2536" s="13">
        <f t="shared" si="238"/>
        <v>42409.040231481486</v>
      </c>
      <c r="T2536" s="13">
        <f t="shared" si="239"/>
        <v>42423.040231481486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 s="9">
        <v>2200</v>
      </c>
      <c r="E2537" s="9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8274</v>
      </c>
      <c r="O2537" s="7">
        <f t="shared" si="234"/>
        <v>0</v>
      </c>
      <c r="P2537" s="5">
        <f t="shared" si="235"/>
        <v>0</v>
      </c>
      <c r="Q2537" t="str">
        <f t="shared" si="236"/>
        <v>publishing</v>
      </c>
      <c r="R2537" t="str">
        <f t="shared" si="237"/>
        <v>fiction</v>
      </c>
      <c r="S2537" s="13">
        <f t="shared" si="238"/>
        <v>42670.764039351852</v>
      </c>
      <c r="T2537" s="13">
        <f t="shared" si="239"/>
        <v>42700.805706018517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 s="9">
        <v>5000</v>
      </c>
      <c r="E2538" s="9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8274</v>
      </c>
      <c r="O2538" s="7">
        <f t="shared" si="234"/>
        <v>4.7</v>
      </c>
      <c r="P2538" s="5">
        <f t="shared" si="235"/>
        <v>39.166666666666664</v>
      </c>
      <c r="Q2538" t="str">
        <f t="shared" si="236"/>
        <v>publishing</v>
      </c>
      <c r="R2538" t="str">
        <f t="shared" si="237"/>
        <v>fiction</v>
      </c>
      <c r="S2538" s="13">
        <f t="shared" si="238"/>
        <v>41642.751458333332</v>
      </c>
      <c r="T2538" s="13">
        <f t="shared" si="239"/>
        <v>41672.751458333332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 s="9">
        <v>3500</v>
      </c>
      <c r="E2539" s="9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8274</v>
      </c>
      <c r="O2539" s="7">
        <f t="shared" si="234"/>
        <v>0</v>
      </c>
      <c r="P2539" s="5">
        <f t="shared" si="235"/>
        <v>0</v>
      </c>
      <c r="Q2539" t="str">
        <f t="shared" si="236"/>
        <v>publishing</v>
      </c>
      <c r="R2539" t="str">
        <f t="shared" si="237"/>
        <v>fiction</v>
      </c>
      <c r="S2539" s="13">
        <f t="shared" si="238"/>
        <v>42690.858449074076</v>
      </c>
      <c r="T2539" s="13">
        <f t="shared" si="239"/>
        <v>42708.25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 s="9">
        <v>4290</v>
      </c>
      <c r="E2540" s="9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8274</v>
      </c>
      <c r="O2540" s="7">
        <f t="shared" si="234"/>
        <v>0.11655011655011654</v>
      </c>
      <c r="P2540" s="5">
        <f t="shared" si="235"/>
        <v>5</v>
      </c>
      <c r="Q2540" t="str">
        <f t="shared" si="236"/>
        <v>publishing</v>
      </c>
      <c r="R2540" t="str">
        <f t="shared" si="237"/>
        <v>fiction</v>
      </c>
      <c r="S2540" s="13">
        <f t="shared" si="238"/>
        <v>41471.446851851848</v>
      </c>
      <c r="T2540" s="13">
        <f t="shared" si="239"/>
        <v>41501.446851851848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 s="9">
        <v>5000</v>
      </c>
      <c r="E2541" s="9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8274</v>
      </c>
      <c r="O2541" s="7">
        <f t="shared" si="234"/>
        <v>0</v>
      </c>
      <c r="P2541" s="5">
        <f t="shared" si="235"/>
        <v>0</v>
      </c>
      <c r="Q2541" t="str">
        <f t="shared" si="236"/>
        <v>publishing</v>
      </c>
      <c r="R2541" t="str">
        <f t="shared" si="237"/>
        <v>fiction</v>
      </c>
      <c r="S2541" s="13">
        <f t="shared" si="238"/>
        <v>42227.173159722224</v>
      </c>
      <c r="T2541" s="13">
        <f t="shared" si="239"/>
        <v>42257.173159722224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 s="9">
        <v>7000</v>
      </c>
      <c r="E2542" s="9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8274</v>
      </c>
      <c r="O2542" s="7">
        <f t="shared" si="234"/>
        <v>36.014285714285712</v>
      </c>
      <c r="P2542" s="5">
        <f t="shared" si="235"/>
        <v>57.295454545454547</v>
      </c>
      <c r="Q2542" t="str">
        <f t="shared" si="236"/>
        <v>publishing</v>
      </c>
      <c r="R2542" t="str">
        <f t="shared" si="237"/>
        <v>fiction</v>
      </c>
      <c r="S2542" s="13">
        <f t="shared" si="238"/>
        <v>41901.542638888888</v>
      </c>
      <c r="T2542" s="13">
        <f t="shared" si="239"/>
        <v>41931.542638888888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 s="9">
        <v>4000</v>
      </c>
      <c r="E2543" s="9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8274</v>
      </c>
      <c r="O2543" s="7">
        <f t="shared" si="234"/>
        <v>0</v>
      </c>
      <c r="P2543" s="5">
        <f t="shared" si="235"/>
        <v>0</v>
      </c>
      <c r="Q2543" t="str">
        <f t="shared" si="236"/>
        <v>publishing</v>
      </c>
      <c r="R2543" t="str">
        <f t="shared" si="237"/>
        <v>fiction</v>
      </c>
      <c r="S2543" s="13">
        <f t="shared" si="238"/>
        <v>42021.783368055556</v>
      </c>
      <c r="T2543" s="13">
        <f t="shared" si="239"/>
        <v>42051.783368055556</v>
      </c>
    </row>
    <row r="2544" spans="1:20" ht="64" x14ac:dyDescent="0.2">
      <c r="A2544">
        <v>767</v>
      </c>
      <c r="B2544" s="3" t="s">
        <v>768</v>
      </c>
      <c r="C2544" s="3" t="s">
        <v>4877</v>
      </c>
      <c r="D2544" s="9">
        <v>5000</v>
      </c>
      <c r="E2544" s="9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8274</v>
      </c>
      <c r="O2544" s="7">
        <f t="shared" si="234"/>
        <v>3.54</v>
      </c>
      <c r="P2544" s="5">
        <f t="shared" si="235"/>
        <v>59</v>
      </c>
      <c r="Q2544" t="str">
        <f t="shared" si="236"/>
        <v>publishing</v>
      </c>
      <c r="R2544" t="str">
        <f t="shared" si="237"/>
        <v>fiction</v>
      </c>
      <c r="S2544" s="13">
        <f t="shared" si="238"/>
        <v>42115.143634259264</v>
      </c>
      <c r="T2544" s="13">
        <f t="shared" si="239"/>
        <v>42145.143634259264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 s="9">
        <v>2500</v>
      </c>
      <c r="E2545" s="9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8274</v>
      </c>
      <c r="O2545" s="7">
        <f t="shared" si="234"/>
        <v>0</v>
      </c>
      <c r="P2545" s="5">
        <f t="shared" si="235"/>
        <v>0</v>
      </c>
      <c r="Q2545" t="str">
        <f t="shared" si="236"/>
        <v>publishing</v>
      </c>
      <c r="R2545" t="str">
        <f t="shared" si="237"/>
        <v>fiction</v>
      </c>
      <c r="S2545" s="13">
        <f t="shared" si="238"/>
        <v>41594.207060185188</v>
      </c>
      <c r="T2545" s="13">
        <f t="shared" si="239"/>
        <v>41624.207060185188</v>
      </c>
    </row>
    <row r="2546" spans="1:20" ht="48" x14ac:dyDescent="0.2">
      <c r="A2546">
        <v>769</v>
      </c>
      <c r="B2546" s="3" t="s">
        <v>770</v>
      </c>
      <c r="C2546" s="3" t="s">
        <v>4879</v>
      </c>
      <c r="D2546" s="9">
        <v>4000</v>
      </c>
      <c r="E2546" s="9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8274</v>
      </c>
      <c r="O2546" s="7">
        <f t="shared" si="234"/>
        <v>41.4</v>
      </c>
      <c r="P2546" s="5">
        <f t="shared" si="235"/>
        <v>31.846153846153847</v>
      </c>
      <c r="Q2546" t="str">
        <f t="shared" si="236"/>
        <v>publishing</v>
      </c>
      <c r="R2546" t="str">
        <f t="shared" si="237"/>
        <v>fiction</v>
      </c>
      <c r="S2546" s="13">
        <f t="shared" si="238"/>
        <v>41604.996458333335</v>
      </c>
      <c r="T2546" s="13">
        <f t="shared" si="239"/>
        <v>41634.996458333335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 s="9">
        <v>17500</v>
      </c>
      <c r="E2547" s="9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8274</v>
      </c>
      <c r="O2547" s="7">
        <f t="shared" si="234"/>
        <v>0</v>
      </c>
      <c r="P2547" s="5">
        <f t="shared" si="235"/>
        <v>0</v>
      </c>
      <c r="Q2547" t="str">
        <f t="shared" si="236"/>
        <v>publishing</v>
      </c>
      <c r="R2547" t="str">
        <f t="shared" si="237"/>
        <v>fiction</v>
      </c>
      <c r="S2547" s="13">
        <f t="shared" si="238"/>
        <v>41289.999641203707</v>
      </c>
      <c r="T2547" s="13">
        <f t="shared" si="239"/>
        <v>41329.999641203707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 s="9">
        <v>38000</v>
      </c>
      <c r="E2548" s="9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8274</v>
      </c>
      <c r="O2548" s="7">
        <f t="shared" si="234"/>
        <v>2.6315789473684209E-2</v>
      </c>
      <c r="P2548" s="5">
        <f t="shared" si="235"/>
        <v>10</v>
      </c>
      <c r="Q2548" t="str">
        <f t="shared" si="236"/>
        <v>publishing</v>
      </c>
      <c r="R2548" t="str">
        <f t="shared" si="237"/>
        <v>fiction</v>
      </c>
      <c r="S2548" s="13">
        <f t="shared" si="238"/>
        <v>42349.824097222227</v>
      </c>
      <c r="T2548" s="13">
        <f t="shared" si="239"/>
        <v>42399.824097222227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 s="9">
        <v>1500</v>
      </c>
      <c r="E2549" s="9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8274</v>
      </c>
      <c r="O2549" s="7">
        <f t="shared" si="234"/>
        <v>3.3333333333333335</v>
      </c>
      <c r="P2549" s="5">
        <f t="shared" si="235"/>
        <v>50</v>
      </c>
      <c r="Q2549" t="str">
        <f t="shared" si="236"/>
        <v>publishing</v>
      </c>
      <c r="R2549" t="str">
        <f t="shared" si="237"/>
        <v>fiction</v>
      </c>
      <c r="S2549" s="13">
        <f t="shared" si="238"/>
        <v>40068.056932870371</v>
      </c>
      <c r="T2549" s="13">
        <f t="shared" si="239"/>
        <v>40118.165972222225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 s="9">
        <v>3759</v>
      </c>
      <c r="E2550" s="9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8274</v>
      </c>
      <c r="O2550" s="7">
        <f t="shared" si="234"/>
        <v>0.85129023676509719</v>
      </c>
      <c r="P2550" s="5">
        <f t="shared" si="235"/>
        <v>16</v>
      </c>
      <c r="Q2550" t="str">
        <f t="shared" si="236"/>
        <v>publishing</v>
      </c>
      <c r="R2550" t="str">
        <f t="shared" si="237"/>
        <v>fiction</v>
      </c>
      <c r="S2550" s="13">
        <f t="shared" si="238"/>
        <v>42100.735937499994</v>
      </c>
      <c r="T2550" s="13">
        <f t="shared" si="239"/>
        <v>42134.959027777775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 s="9">
        <v>500</v>
      </c>
      <c r="E2551" s="9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8274</v>
      </c>
      <c r="O2551" s="7">
        <f t="shared" si="234"/>
        <v>70.199999999999989</v>
      </c>
      <c r="P2551" s="5">
        <f t="shared" si="235"/>
        <v>39</v>
      </c>
      <c r="Q2551" t="str">
        <f t="shared" si="236"/>
        <v>publishing</v>
      </c>
      <c r="R2551" t="str">
        <f t="shared" si="237"/>
        <v>fiction</v>
      </c>
      <c r="S2551" s="13">
        <f t="shared" si="238"/>
        <v>41663.780300925922</v>
      </c>
      <c r="T2551" s="13">
        <f t="shared" si="239"/>
        <v>41693.780300925922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 s="9">
        <v>10000</v>
      </c>
      <c r="E2552" s="9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8274</v>
      </c>
      <c r="O2552" s="7">
        <f t="shared" si="234"/>
        <v>1.7000000000000002</v>
      </c>
      <c r="P2552" s="5">
        <f t="shared" si="235"/>
        <v>34</v>
      </c>
      <c r="Q2552" t="str">
        <f t="shared" si="236"/>
        <v>publishing</v>
      </c>
      <c r="R2552" t="str">
        <f t="shared" si="237"/>
        <v>fiction</v>
      </c>
      <c r="S2552" s="13">
        <f t="shared" si="238"/>
        <v>40863.060127314813</v>
      </c>
      <c r="T2552" s="13">
        <f t="shared" si="239"/>
        <v>40893.060127314813</v>
      </c>
    </row>
    <row r="2553" spans="1:20" ht="48" x14ac:dyDescent="0.2">
      <c r="A2553">
        <v>776</v>
      </c>
      <c r="B2553" s="3" t="s">
        <v>777</v>
      </c>
      <c r="C2553" s="3" t="s">
        <v>4886</v>
      </c>
      <c r="D2553" s="9">
        <v>7000</v>
      </c>
      <c r="E2553" s="9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8274</v>
      </c>
      <c r="O2553" s="7">
        <f t="shared" si="234"/>
        <v>51.4</v>
      </c>
      <c r="P2553" s="5">
        <f t="shared" si="235"/>
        <v>63.122807017543863</v>
      </c>
      <c r="Q2553" t="str">
        <f t="shared" si="236"/>
        <v>publishing</v>
      </c>
      <c r="R2553" t="str">
        <f t="shared" si="237"/>
        <v>fiction</v>
      </c>
      <c r="S2553" s="13">
        <f t="shared" si="238"/>
        <v>42250.685706018514</v>
      </c>
      <c r="T2553" s="13">
        <f t="shared" si="239"/>
        <v>42288.208333333328</v>
      </c>
    </row>
    <row r="2554" spans="1:20" ht="48" x14ac:dyDescent="0.2">
      <c r="A2554">
        <v>777</v>
      </c>
      <c r="B2554" s="3" t="s">
        <v>778</v>
      </c>
      <c r="C2554" s="3" t="s">
        <v>4887</v>
      </c>
      <c r="D2554" s="9">
        <v>3000</v>
      </c>
      <c r="E2554" s="9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8274</v>
      </c>
      <c r="O2554" s="7">
        <f t="shared" si="234"/>
        <v>0.70000000000000007</v>
      </c>
      <c r="P2554" s="5">
        <f t="shared" si="235"/>
        <v>7</v>
      </c>
      <c r="Q2554" t="str">
        <f t="shared" si="236"/>
        <v>publishing</v>
      </c>
      <c r="R2554" t="str">
        <f t="shared" si="237"/>
        <v>fiction</v>
      </c>
      <c r="S2554" s="13">
        <f t="shared" si="238"/>
        <v>41456.981215277774</v>
      </c>
      <c r="T2554" s="13">
        <f t="shared" si="239"/>
        <v>41486.981215277774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 s="9">
        <v>500</v>
      </c>
      <c r="E2555" s="9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8274</v>
      </c>
      <c r="O2555" s="7">
        <f t="shared" si="234"/>
        <v>0.4</v>
      </c>
      <c r="P2555" s="5">
        <f t="shared" si="235"/>
        <v>2</v>
      </c>
      <c r="Q2555" t="str">
        <f t="shared" si="236"/>
        <v>publishing</v>
      </c>
      <c r="R2555" t="str">
        <f t="shared" si="237"/>
        <v>fiction</v>
      </c>
      <c r="S2555" s="13">
        <f t="shared" si="238"/>
        <v>41729.702314814815</v>
      </c>
      <c r="T2555" s="13">
        <f t="shared" si="239"/>
        <v>41759.702314814815</v>
      </c>
    </row>
    <row r="2556" spans="1:20" ht="48" x14ac:dyDescent="0.2">
      <c r="A2556">
        <v>779</v>
      </c>
      <c r="B2556" s="3" t="s">
        <v>780</v>
      </c>
      <c r="C2556" s="3" t="s">
        <v>4889</v>
      </c>
      <c r="D2556" s="9">
        <v>15000</v>
      </c>
      <c r="E2556" s="9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8274</v>
      </c>
      <c r="O2556" s="7">
        <f t="shared" si="234"/>
        <v>2.666666666666667</v>
      </c>
      <c r="P2556" s="5">
        <f t="shared" si="235"/>
        <v>66.666666666666671</v>
      </c>
      <c r="Q2556" t="str">
        <f t="shared" si="236"/>
        <v>publishing</v>
      </c>
      <c r="R2556" t="str">
        <f t="shared" si="237"/>
        <v>fiction</v>
      </c>
      <c r="S2556" s="13">
        <f t="shared" si="238"/>
        <v>40436.68408564815</v>
      </c>
      <c r="T2556" s="13">
        <f t="shared" si="239"/>
        <v>40466.166666666664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 s="9">
        <v>14000</v>
      </c>
      <c r="E2557" s="9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8277</v>
      </c>
      <c r="O2557" s="7">
        <f t="shared" si="234"/>
        <v>18.142857142857142</v>
      </c>
      <c r="P2557" s="5">
        <f t="shared" si="235"/>
        <v>52.916666666666664</v>
      </c>
      <c r="Q2557" t="str">
        <f t="shared" si="236"/>
        <v>music</v>
      </c>
      <c r="R2557" t="str">
        <f t="shared" si="237"/>
        <v>jazz</v>
      </c>
      <c r="S2557" s="13">
        <f t="shared" si="238"/>
        <v>41570.482789351852</v>
      </c>
      <c r="T2557" s="13">
        <f t="shared" si="239"/>
        <v>41600.524456018517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 s="9">
        <v>4500</v>
      </c>
      <c r="E2558" s="9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8277</v>
      </c>
      <c r="O2558" s="7">
        <f t="shared" si="234"/>
        <v>2.2444444444444445</v>
      </c>
      <c r="P2558" s="5">
        <f t="shared" si="235"/>
        <v>50.5</v>
      </c>
      <c r="Q2558" t="str">
        <f t="shared" si="236"/>
        <v>music</v>
      </c>
      <c r="R2558" t="str">
        <f t="shared" si="237"/>
        <v>jazz</v>
      </c>
      <c r="S2558" s="13">
        <f t="shared" si="238"/>
        <v>42599.965324074074</v>
      </c>
      <c r="T2558" s="13">
        <f t="shared" si="239"/>
        <v>42629.965324074074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 s="9">
        <v>50000</v>
      </c>
      <c r="E2559" s="9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8277</v>
      </c>
      <c r="O2559" s="7">
        <f t="shared" si="234"/>
        <v>0.33999999999999997</v>
      </c>
      <c r="P2559" s="5">
        <f t="shared" si="235"/>
        <v>42.5</v>
      </c>
      <c r="Q2559" t="str">
        <f t="shared" si="236"/>
        <v>music</v>
      </c>
      <c r="R2559" t="str">
        <f t="shared" si="237"/>
        <v>jazz</v>
      </c>
      <c r="S2559" s="13">
        <f t="shared" si="238"/>
        <v>41559.5549537037</v>
      </c>
      <c r="T2559" s="13">
        <f t="shared" si="239"/>
        <v>41589.596620370372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 s="9">
        <v>2000</v>
      </c>
      <c r="E2560" s="9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8277</v>
      </c>
      <c r="O2560" s="7">
        <f t="shared" si="234"/>
        <v>4.5</v>
      </c>
      <c r="P2560" s="5">
        <f t="shared" si="235"/>
        <v>18</v>
      </c>
      <c r="Q2560" t="str">
        <f t="shared" si="236"/>
        <v>music</v>
      </c>
      <c r="R2560" t="str">
        <f t="shared" si="237"/>
        <v>jazz</v>
      </c>
      <c r="S2560" s="13">
        <f t="shared" si="238"/>
        <v>40921.117662037039</v>
      </c>
      <c r="T2560" s="13">
        <f t="shared" si="239"/>
        <v>40951.117662037039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 s="9">
        <v>6500</v>
      </c>
      <c r="E2561" s="9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8277</v>
      </c>
      <c r="O2561" s="7">
        <f t="shared" si="234"/>
        <v>41.53846153846154</v>
      </c>
      <c r="P2561" s="5">
        <f t="shared" si="235"/>
        <v>34.177215189873415</v>
      </c>
      <c r="Q2561" t="str">
        <f t="shared" si="236"/>
        <v>music</v>
      </c>
      <c r="R2561" t="str">
        <f t="shared" si="237"/>
        <v>jazz</v>
      </c>
      <c r="S2561" s="13">
        <f t="shared" si="238"/>
        <v>41541.106921296298</v>
      </c>
      <c r="T2561" s="13">
        <f t="shared" si="239"/>
        <v>41563.415972222225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 s="9">
        <v>2200</v>
      </c>
      <c r="E2562" s="9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8277</v>
      </c>
      <c r="O2562" s="7">
        <f t="shared" ref="O2562:O2625" si="240">(E2562/D2562)*100</f>
        <v>2.0454545454545454</v>
      </c>
      <c r="P2562" s="5">
        <f t="shared" ref="P2562:P2625" si="241">IFERROR(E2562/L2562,0)</f>
        <v>22.5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jazz</v>
      </c>
      <c r="S2562" s="13">
        <f t="shared" ref="S2562:S2625" si="244">(((J2562/60)/60)/24)+DATE(1970,1,1)</f>
        <v>41230.77311342593</v>
      </c>
      <c r="T2562" s="13">
        <f t="shared" ref="T2562:T2625" si="245">(((I2562/60)/60)/24)+DATE(1970,1,1)</f>
        <v>41290.77311342593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 s="9">
        <v>3500</v>
      </c>
      <c r="E2563" s="9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8277</v>
      </c>
      <c r="O2563" s="7">
        <f t="shared" si="240"/>
        <v>18.285714285714285</v>
      </c>
      <c r="P2563" s="5">
        <f t="shared" si="241"/>
        <v>58.18181818181818</v>
      </c>
      <c r="Q2563" t="str">
        <f t="shared" si="242"/>
        <v>music</v>
      </c>
      <c r="R2563" t="str">
        <f t="shared" si="243"/>
        <v>jazz</v>
      </c>
      <c r="S2563" s="13">
        <f t="shared" si="244"/>
        <v>42025.637939814813</v>
      </c>
      <c r="T2563" s="13">
        <f t="shared" si="245"/>
        <v>42063.631944444445</v>
      </c>
    </row>
    <row r="2564" spans="1:20" ht="48" x14ac:dyDescent="0.2">
      <c r="A2564">
        <v>867</v>
      </c>
      <c r="B2564" s="3" t="s">
        <v>868</v>
      </c>
      <c r="C2564" s="3" t="s">
        <v>4977</v>
      </c>
      <c r="D2564" s="9">
        <v>5000</v>
      </c>
      <c r="E2564" s="9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8277</v>
      </c>
      <c r="O2564" s="7">
        <f t="shared" si="240"/>
        <v>24.02</v>
      </c>
      <c r="P2564" s="5">
        <f t="shared" si="241"/>
        <v>109.18181818181819</v>
      </c>
      <c r="Q2564" t="str">
        <f t="shared" si="242"/>
        <v>music</v>
      </c>
      <c r="R2564" t="str">
        <f t="shared" si="243"/>
        <v>jazz</v>
      </c>
      <c r="S2564" s="13">
        <f t="shared" si="244"/>
        <v>40088.105393518519</v>
      </c>
      <c r="T2564" s="13">
        <f t="shared" si="245"/>
        <v>40148.207638888889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 s="9">
        <v>45000</v>
      </c>
      <c r="E2565" s="9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8277</v>
      </c>
      <c r="O2565" s="7">
        <f t="shared" si="240"/>
        <v>0.1111111111111111</v>
      </c>
      <c r="P2565" s="5">
        <f t="shared" si="241"/>
        <v>50</v>
      </c>
      <c r="Q2565" t="str">
        <f t="shared" si="242"/>
        <v>music</v>
      </c>
      <c r="R2565" t="str">
        <f t="shared" si="243"/>
        <v>jazz</v>
      </c>
      <c r="S2565" s="13">
        <f t="shared" si="244"/>
        <v>41616.027754629627</v>
      </c>
      <c r="T2565" s="13">
        <f t="shared" si="245"/>
        <v>41646.027754629627</v>
      </c>
    </row>
    <row r="2566" spans="1:20" ht="48" x14ac:dyDescent="0.2">
      <c r="A2566">
        <v>869</v>
      </c>
      <c r="B2566" s="3" t="s">
        <v>870</v>
      </c>
      <c r="C2566" s="3" t="s">
        <v>4979</v>
      </c>
      <c r="D2566" s="9">
        <v>8800</v>
      </c>
      <c r="E2566" s="9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8277</v>
      </c>
      <c r="O2566" s="7">
        <f t="shared" si="240"/>
        <v>11.818181818181818</v>
      </c>
      <c r="P2566" s="5">
        <f t="shared" si="241"/>
        <v>346.66666666666669</v>
      </c>
      <c r="Q2566" t="str">
        <f t="shared" si="242"/>
        <v>music</v>
      </c>
      <c r="R2566" t="str">
        <f t="shared" si="243"/>
        <v>jazz</v>
      </c>
      <c r="S2566" s="13">
        <f t="shared" si="244"/>
        <v>41342.845567129632</v>
      </c>
      <c r="T2566" s="13">
        <f t="shared" si="245"/>
        <v>41372.803900462961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 s="9">
        <v>20000</v>
      </c>
      <c r="E2567" s="9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8277</v>
      </c>
      <c r="O2567" s="7">
        <f t="shared" si="240"/>
        <v>0.31</v>
      </c>
      <c r="P2567" s="5">
        <f t="shared" si="241"/>
        <v>12.4</v>
      </c>
      <c r="Q2567" t="str">
        <f t="shared" si="242"/>
        <v>music</v>
      </c>
      <c r="R2567" t="str">
        <f t="shared" si="243"/>
        <v>jazz</v>
      </c>
      <c r="S2567" s="13">
        <f t="shared" si="244"/>
        <v>41488.022256944445</v>
      </c>
      <c r="T2567" s="13">
        <f t="shared" si="245"/>
        <v>41518.022256944445</v>
      </c>
    </row>
    <row r="2568" spans="1:20" ht="48" x14ac:dyDescent="0.2">
      <c r="A2568">
        <v>871</v>
      </c>
      <c r="B2568" s="3" t="s">
        <v>872</v>
      </c>
      <c r="C2568" s="3" t="s">
        <v>4981</v>
      </c>
      <c r="D2568" s="9">
        <v>6000</v>
      </c>
      <c r="E2568" s="9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8277</v>
      </c>
      <c r="O2568" s="7">
        <f t="shared" si="240"/>
        <v>5.416666666666667</v>
      </c>
      <c r="P2568" s="5">
        <f t="shared" si="241"/>
        <v>27.083333333333332</v>
      </c>
      <c r="Q2568" t="str">
        <f t="shared" si="242"/>
        <v>music</v>
      </c>
      <c r="R2568" t="str">
        <f t="shared" si="243"/>
        <v>jazz</v>
      </c>
      <c r="S2568" s="13">
        <f t="shared" si="244"/>
        <v>41577.561284722222</v>
      </c>
      <c r="T2568" s="13">
        <f t="shared" si="245"/>
        <v>41607.602951388886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 s="9">
        <v>8000</v>
      </c>
      <c r="E2569" s="9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8277</v>
      </c>
      <c r="O2569" s="7">
        <f t="shared" si="240"/>
        <v>0.8125</v>
      </c>
      <c r="P2569" s="5">
        <f t="shared" si="241"/>
        <v>32.5</v>
      </c>
      <c r="Q2569" t="str">
        <f t="shared" si="242"/>
        <v>music</v>
      </c>
      <c r="R2569" t="str">
        <f t="shared" si="243"/>
        <v>jazz</v>
      </c>
      <c r="S2569" s="13">
        <f t="shared" si="244"/>
        <v>40567.825543981482</v>
      </c>
      <c r="T2569" s="13">
        <f t="shared" si="245"/>
        <v>40612.825543981482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 s="9">
        <v>3500</v>
      </c>
      <c r="E2570" s="9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8277</v>
      </c>
      <c r="O2570" s="7">
        <f t="shared" si="240"/>
        <v>1.2857142857142856</v>
      </c>
      <c r="P2570" s="5">
        <f t="shared" si="241"/>
        <v>9</v>
      </c>
      <c r="Q2570" t="str">
        <f t="shared" si="242"/>
        <v>music</v>
      </c>
      <c r="R2570" t="str">
        <f t="shared" si="243"/>
        <v>jazz</v>
      </c>
      <c r="S2570" s="13">
        <f t="shared" si="244"/>
        <v>41184.167129629634</v>
      </c>
      <c r="T2570" s="13">
        <f t="shared" si="245"/>
        <v>41224.208796296298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 s="9">
        <v>3000</v>
      </c>
      <c r="E2571" s="9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8277</v>
      </c>
      <c r="O2571" s="7">
        <f t="shared" si="240"/>
        <v>24.333333333333336</v>
      </c>
      <c r="P2571" s="5">
        <f t="shared" si="241"/>
        <v>34.761904761904759</v>
      </c>
      <c r="Q2571" t="str">
        <f t="shared" si="242"/>
        <v>music</v>
      </c>
      <c r="R2571" t="str">
        <f t="shared" si="243"/>
        <v>jazz</v>
      </c>
      <c r="S2571" s="13">
        <f t="shared" si="244"/>
        <v>41368.583726851852</v>
      </c>
      <c r="T2571" s="13">
        <f t="shared" si="245"/>
        <v>41398.583726851852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 s="9">
        <v>5000</v>
      </c>
      <c r="E2572" s="9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8277</v>
      </c>
      <c r="O2572" s="7">
        <f t="shared" si="240"/>
        <v>0</v>
      </c>
      <c r="P2572" s="5">
        <f t="shared" si="241"/>
        <v>0</v>
      </c>
      <c r="Q2572" t="str">
        <f t="shared" si="242"/>
        <v>music</v>
      </c>
      <c r="R2572" t="str">
        <f t="shared" si="243"/>
        <v>jazz</v>
      </c>
      <c r="S2572" s="13">
        <f t="shared" si="244"/>
        <v>42248.723738425921</v>
      </c>
      <c r="T2572" s="13">
        <f t="shared" si="245"/>
        <v>42268.723738425921</v>
      </c>
    </row>
    <row r="2573" spans="1:20" ht="16" x14ac:dyDescent="0.2">
      <c r="A2573">
        <v>876</v>
      </c>
      <c r="B2573" s="3" t="s">
        <v>877</v>
      </c>
      <c r="C2573" s="3" t="s">
        <v>4986</v>
      </c>
      <c r="D2573" s="9">
        <v>3152</v>
      </c>
      <c r="E2573" s="9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8277</v>
      </c>
      <c r="O2573" s="7">
        <f t="shared" si="240"/>
        <v>40.799492385786799</v>
      </c>
      <c r="P2573" s="5">
        <f t="shared" si="241"/>
        <v>28.577777777777779</v>
      </c>
      <c r="Q2573" t="str">
        <f t="shared" si="242"/>
        <v>music</v>
      </c>
      <c r="R2573" t="str">
        <f t="shared" si="243"/>
        <v>jazz</v>
      </c>
      <c r="S2573" s="13">
        <f t="shared" si="244"/>
        <v>41276.496840277774</v>
      </c>
      <c r="T2573" s="13">
        <f t="shared" si="245"/>
        <v>41309.496840277774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 s="9">
        <v>2000</v>
      </c>
      <c r="E2574" s="9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8277</v>
      </c>
      <c r="O2574" s="7">
        <f t="shared" si="240"/>
        <v>67.55</v>
      </c>
      <c r="P2574" s="5">
        <f t="shared" si="241"/>
        <v>46.586206896551722</v>
      </c>
      <c r="Q2574" t="str">
        <f t="shared" si="242"/>
        <v>music</v>
      </c>
      <c r="R2574" t="str">
        <f t="shared" si="243"/>
        <v>jazz</v>
      </c>
      <c r="S2574" s="13">
        <f t="shared" si="244"/>
        <v>41597.788888888892</v>
      </c>
      <c r="T2574" s="13">
        <f t="shared" si="245"/>
        <v>41627.788888888892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 s="9">
        <v>5000</v>
      </c>
      <c r="E2575" s="9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8277</v>
      </c>
      <c r="O2575" s="7">
        <f t="shared" si="240"/>
        <v>1.3</v>
      </c>
      <c r="P2575" s="5">
        <f t="shared" si="241"/>
        <v>32.5</v>
      </c>
      <c r="Q2575" t="str">
        <f t="shared" si="242"/>
        <v>music</v>
      </c>
      <c r="R2575" t="str">
        <f t="shared" si="243"/>
        <v>jazz</v>
      </c>
      <c r="S2575" s="13">
        <f t="shared" si="244"/>
        <v>40505.232916666668</v>
      </c>
      <c r="T2575" s="13">
        <f t="shared" si="245"/>
        <v>40535.232916666668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 s="9">
        <v>2100</v>
      </c>
      <c r="E2576" s="9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8277</v>
      </c>
      <c r="O2576" s="7">
        <f t="shared" si="240"/>
        <v>30.666666666666664</v>
      </c>
      <c r="P2576" s="5">
        <f t="shared" si="241"/>
        <v>21.466666666666665</v>
      </c>
      <c r="Q2576" t="str">
        <f t="shared" si="242"/>
        <v>music</v>
      </c>
      <c r="R2576" t="str">
        <f t="shared" si="243"/>
        <v>jazz</v>
      </c>
      <c r="S2576" s="13">
        <f t="shared" si="244"/>
        <v>41037.829918981479</v>
      </c>
      <c r="T2576" s="13">
        <f t="shared" si="245"/>
        <v>41058.829918981479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 s="9">
        <v>3780</v>
      </c>
      <c r="E2577" s="9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8278</v>
      </c>
      <c r="O2577" s="7">
        <f t="shared" si="240"/>
        <v>2.9894179894179893</v>
      </c>
      <c r="P2577" s="5">
        <f t="shared" si="241"/>
        <v>14.125</v>
      </c>
      <c r="Q2577" t="str">
        <f t="shared" si="242"/>
        <v>music</v>
      </c>
      <c r="R2577" t="str">
        <f t="shared" si="243"/>
        <v>indie rock</v>
      </c>
      <c r="S2577" s="13">
        <f t="shared" si="244"/>
        <v>41179.32104166667</v>
      </c>
      <c r="T2577" s="13">
        <f t="shared" si="245"/>
        <v>41212.32104166667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 s="9">
        <v>3750</v>
      </c>
      <c r="E2578" s="9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8278</v>
      </c>
      <c r="O2578" s="7">
        <f t="shared" si="240"/>
        <v>0.8</v>
      </c>
      <c r="P2578" s="5">
        <f t="shared" si="241"/>
        <v>30</v>
      </c>
      <c r="Q2578" t="str">
        <f t="shared" si="242"/>
        <v>music</v>
      </c>
      <c r="R2578" t="str">
        <f t="shared" si="243"/>
        <v>indie rock</v>
      </c>
      <c r="S2578" s="13">
        <f t="shared" si="244"/>
        <v>40877.25099537037</v>
      </c>
      <c r="T2578" s="13">
        <f t="shared" si="245"/>
        <v>40922.25099537037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 s="9">
        <v>1500</v>
      </c>
      <c r="E2579" s="9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8278</v>
      </c>
      <c r="O2579" s="7">
        <f t="shared" si="240"/>
        <v>20.133333333333333</v>
      </c>
      <c r="P2579" s="5">
        <f t="shared" si="241"/>
        <v>21.571428571428573</v>
      </c>
      <c r="Q2579" t="str">
        <f t="shared" si="242"/>
        <v>music</v>
      </c>
      <c r="R2579" t="str">
        <f t="shared" si="243"/>
        <v>indie rock</v>
      </c>
      <c r="S2579" s="13">
        <f t="shared" si="244"/>
        <v>40759.860532407409</v>
      </c>
      <c r="T2579" s="13">
        <f t="shared" si="245"/>
        <v>40792.860532407409</v>
      </c>
    </row>
    <row r="2580" spans="1:20" ht="48" x14ac:dyDescent="0.2">
      <c r="A2580">
        <v>883</v>
      </c>
      <c r="B2580" s="3" t="s">
        <v>884</v>
      </c>
      <c r="C2580" s="3" t="s">
        <v>4993</v>
      </c>
      <c r="D2580" s="9">
        <v>5000</v>
      </c>
      <c r="E2580" s="9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8278</v>
      </c>
      <c r="O2580" s="7">
        <f t="shared" si="240"/>
        <v>40.020000000000003</v>
      </c>
      <c r="P2580" s="5">
        <f t="shared" si="241"/>
        <v>83.375</v>
      </c>
      <c r="Q2580" t="str">
        <f t="shared" si="242"/>
        <v>music</v>
      </c>
      <c r="R2580" t="str">
        <f t="shared" si="243"/>
        <v>indie rock</v>
      </c>
      <c r="S2580" s="13">
        <f t="shared" si="244"/>
        <v>42371.935590277775</v>
      </c>
      <c r="T2580" s="13">
        <f t="shared" si="245"/>
        <v>42431.935590277775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 s="9">
        <v>2000</v>
      </c>
      <c r="E2581" s="9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8278</v>
      </c>
      <c r="O2581" s="7">
        <f t="shared" si="240"/>
        <v>1</v>
      </c>
      <c r="P2581" s="5">
        <f t="shared" si="241"/>
        <v>10</v>
      </c>
      <c r="Q2581" t="str">
        <f t="shared" si="242"/>
        <v>music</v>
      </c>
      <c r="R2581" t="str">
        <f t="shared" si="243"/>
        <v>indie rock</v>
      </c>
      <c r="S2581" s="13">
        <f t="shared" si="244"/>
        <v>40981.802615740737</v>
      </c>
      <c r="T2581" s="13">
        <f t="shared" si="245"/>
        <v>41041.104861111111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 s="9">
        <v>1000</v>
      </c>
      <c r="E2582" s="9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8278</v>
      </c>
      <c r="O2582" s="7">
        <f t="shared" si="240"/>
        <v>75</v>
      </c>
      <c r="P2582" s="5">
        <f t="shared" si="241"/>
        <v>35.714285714285715</v>
      </c>
      <c r="Q2582" t="str">
        <f t="shared" si="242"/>
        <v>music</v>
      </c>
      <c r="R2582" t="str">
        <f t="shared" si="243"/>
        <v>indie rock</v>
      </c>
      <c r="S2582" s="13">
        <f t="shared" si="244"/>
        <v>42713.941099537042</v>
      </c>
      <c r="T2582" s="13">
        <f t="shared" si="245"/>
        <v>42734.941099537042</v>
      </c>
    </row>
    <row r="2583" spans="1:20" ht="48" x14ac:dyDescent="0.2">
      <c r="A2583">
        <v>886</v>
      </c>
      <c r="B2583" s="3" t="s">
        <v>887</v>
      </c>
      <c r="C2583" s="3" t="s">
        <v>4996</v>
      </c>
      <c r="D2583" s="9">
        <v>500</v>
      </c>
      <c r="E2583" s="9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8278</v>
      </c>
      <c r="O2583" s="7">
        <f t="shared" si="240"/>
        <v>41</v>
      </c>
      <c r="P2583" s="5">
        <f t="shared" si="241"/>
        <v>29.285714285714285</v>
      </c>
      <c r="Q2583" t="str">
        <f t="shared" si="242"/>
        <v>music</v>
      </c>
      <c r="R2583" t="str">
        <f t="shared" si="243"/>
        <v>indie rock</v>
      </c>
      <c r="S2583" s="13">
        <f t="shared" si="244"/>
        <v>42603.870520833334</v>
      </c>
      <c r="T2583" s="13">
        <f t="shared" si="245"/>
        <v>42628.870520833334</v>
      </c>
    </row>
    <row r="2584" spans="1:20" ht="48" x14ac:dyDescent="0.2">
      <c r="A2584">
        <v>887</v>
      </c>
      <c r="B2584" s="3" t="s">
        <v>888</v>
      </c>
      <c r="C2584" s="3" t="s">
        <v>4997</v>
      </c>
      <c r="D2584" s="9">
        <v>1000</v>
      </c>
      <c r="E2584" s="9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8278</v>
      </c>
      <c r="O2584" s="7">
        <f t="shared" si="240"/>
        <v>0</v>
      </c>
      <c r="P2584" s="5">
        <f t="shared" si="241"/>
        <v>0</v>
      </c>
      <c r="Q2584" t="str">
        <f t="shared" si="242"/>
        <v>music</v>
      </c>
      <c r="R2584" t="str">
        <f t="shared" si="243"/>
        <v>indie rock</v>
      </c>
      <c r="S2584" s="13">
        <f t="shared" si="244"/>
        <v>41026.958969907406</v>
      </c>
      <c r="T2584" s="13">
        <f t="shared" si="245"/>
        <v>41056.958969907406</v>
      </c>
    </row>
    <row r="2585" spans="1:20" ht="48" x14ac:dyDescent="0.2">
      <c r="A2585">
        <v>888</v>
      </c>
      <c r="B2585" s="3" t="s">
        <v>889</v>
      </c>
      <c r="C2585" s="3" t="s">
        <v>4998</v>
      </c>
      <c r="D2585" s="9">
        <v>1000</v>
      </c>
      <c r="E2585" s="9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8278</v>
      </c>
      <c r="O2585" s="7">
        <f t="shared" si="240"/>
        <v>7.1999999999999993</v>
      </c>
      <c r="P2585" s="5">
        <f t="shared" si="241"/>
        <v>18</v>
      </c>
      <c r="Q2585" t="str">
        <f t="shared" si="242"/>
        <v>music</v>
      </c>
      <c r="R2585" t="str">
        <f t="shared" si="243"/>
        <v>indie rock</v>
      </c>
      <c r="S2585" s="13">
        <f t="shared" si="244"/>
        <v>40751.753298611111</v>
      </c>
      <c r="T2585" s="13">
        <f t="shared" si="245"/>
        <v>40787.25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 s="9">
        <v>25000</v>
      </c>
      <c r="E2586" s="9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8278</v>
      </c>
      <c r="O2586" s="7">
        <f t="shared" si="240"/>
        <v>9.4412800000000008</v>
      </c>
      <c r="P2586" s="5">
        <f t="shared" si="241"/>
        <v>73.760000000000005</v>
      </c>
      <c r="Q2586" t="str">
        <f t="shared" si="242"/>
        <v>music</v>
      </c>
      <c r="R2586" t="str">
        <f t="shared" si="243"/>
        <v>indie rock</v>
      </c>
      <c r="S2586" s="13">
        <f t="shared" si="244"/>
        <v>41887.784062500003</v>
      </c>
      <c r="T2586" s="13">
        <f t="shared" si="245"/>
        <v>41917.784062500003</v>
      </c>
    </row>
    <row r="2587" spans="1:20" ht="48" x14ac:dyDescent="0.2">
      <c r="A2587">
        <v>890</v>
      </c>
      <c r="B2587" s="3" t="s">
        <v>891</v>
      </c>
      <c r="C2587" s="3" t="s">
        <v>5000</v>
      </c>
      <c r="D2587" s="9">
        <v>3000</v>
      </c>
      <c r="E2587" s="9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8278</v>
      </c>
      <c r="O2587" s="7">
        <f t="shared" si="240"/>
        <v>4.1666666666666661</v>
      </c>
      <c r="P2587" s="5">
        <f t="shared" si="241"/>
        <v>31.25</v>
      </c>
      <c r="Q2587" t="str">
        <f t="shared" si="242"/>
        <v>music</v>
      </c>
      <c r="R2587" t="str">
        <f t="shared" si="243"/>
        <v>indie rock</v>
      </c>
      <c r="S2587" s="13">
        <f t="shared" si="244"/>
        <v>41569.698831018519</v>
      </c>
      <c r="T2587" s="13">
        <f t="shared" si="245"/>
        <v>41599.740497685183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 s="9">
        <v>8000</v>
      </c>
      <c r="E2588" s="9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8278</v>
      </c>
      <c r="O2588" s="7">
        <f t="shared" si="240"/>
        <v>3.25</v>
      </c>
      <c r="P2588" s="5">
        <f t="shared" si="241"/>
        <v>28.888888888888889</v>
      </c>
      <c r="Q2588" t="str">
        <f t="shared" si="242"/>
        <v>music</v>
      </c>
      <c r="R2588" t="str">
        <f t="shared" si="243"/>
        <v>indie rock</v>
      </c>
      <c r="S2588" s="13">
        <f t="shared" si="244"/>
        <v>41842.031597222223</v>
      </c>
      <c r="T2588" s="13">
        <f t="shared" si="245"/>
        <v>41872.031597222223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 s="9">
        <v>6000</v>
      </c>
      <c r="E2589" s="9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8278</v>
      </c>
      <c r="O2589" s="7">
        <f t="shared" si="240"/>
        <v>40.75</v>
      </c>
      <c r="P2589" s="5">
        <f t="shared" si="241"/>
        <v>143.8235294117647</v>
      </c>
      <c r="Q2589" t="str">
        <f t="shared" si="242"/>
        <v>music</v>
      </c>
      <c r="R2589" t="str">
        <f t="shared" si="243"/>
        <v>indie rock</v>
      </c>
      <c r="S2589" s="13">
        <f t="shared" si="244"/>
        <v>40304.20003472222</v>
      </c>
      <c r="T2589" s="13">
        <f t="shared" si="245"/>
        <v>40391.166666666664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 s="9">
        <v>2000</v>
      </c>
      <c r="E2590" s="9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8278</v>
      </c>
      <c r="O2590" s="7">
        <f t="shared" si="240"/>
        <v>10</v>
      </c>
      <c r="P2590" s="5">
        <f t="shared" si="241"/>
        <v>40</v>
      </c>
      <c r="Q2590" t="str">
        <f t="shared" si="242"/>
        <v>music</v>
      </c>
      <c r="R2590" t="str">
        <f t="shared" si="243"/>
        <v>indie rock</v>
      </c>
      <c r="S2590" s="13">
        <f t="shared" si="244"/>
        <v>42065.897719907407</v>
      </c>
      <c r="T2590" s="13">
        <f t="shared" si="245"/>
        <v>42095.856053240743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 s="9">
        <v>20000</v>
      </c>
      <c r="E2591" s="9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8278</v>
      </c>
      <c r="O2591" s="7">
        <f t="shared" si="240"/>
        <v>39.17</v>
      </c>
      <c r="P2591" s="5">
        <f t="shared" si="241"/>
        <v>147.81132075471697</v>
      </c>
      <c r="Q2591" t="str">
        <f t="shared" si="242"/>
        <v>music</v>
      </c>
      <c r="R2591" t="str">
        <f t="shared" si="243"/>
        <v>indie rock</v>
      </c>
      <c r="S2591" s="13">
        <f t="shared" si="244"/>
        <v>42496.981597222228</v>
      </c>
      <c r="T2591" s="13">
        <f t="shared" si="245"/>
        <v>42526.981597222228</v>
      </c>
    </row>
    <row r="2592" spans="1:20" ht="48" x14ac:dyDescent="0.2">
      <c r="A2592">
        <v>895</v>
      </c>
      <c r="B2592" s="3" t="s">
        <v>896</v>
      </c>
      <c r="C2592" s="3" t="s">
        <v>5005</v>
      </c>
      <c r="D2592" s="9">
        <v>8000</v>
      </c>
      <c r="E2592" s="9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8278</v>
      </c>
      <c r="O2592" s="7">
        <f t="shared" si="240"/>
        <v>2.4375</v>
      </c>
      <c r="P2592" s="5">
        <f t="shared" si="241"/>
        <v>27.857142857142858</v>
      </c>
      <c r="Q2592" t="str">
        <f t="shared" si="242"/>
        <v>music</v>
      </c>
      <c r="R2592" t="str">
        <f t="shared" si="243"/>
        <v>indie rock</v>
      </c>
      <c r="S2592" s="13">
        <f t="shared" si="244"/>
        <v>40431.127650462964</v>
      </c>
      <c r="T2592" s="13">
        <f t="shared" si="245"/>
        <v>40476.127650462964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 s="9">
        <v>8000</v>
      </c>
      <c r="E2593" s="9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8278</v>
      </c>
      <c r="O2593" s="7">
        <f t="shared" si="240"/>
        <v>40</v>
      </c>
      <c r="P2593" s="5">
        <f t="shared" si="241"/>
        <v>44.444444444444443</v>
      </c>
      <c r="Q2593" t="str">
        <f t="shared" si="242"/>
        <v>music</v>
      </c>
      <c r="R2593" t="str">
        <f t="shared" si="243"/>
        <v>indie rock</v>
      </c>
      <c r="S2593" s="13">
        <f t="shared" si="244"/>
        <v>42218.872986111113</v>
      </c>
      <c r="T2593" s="13">
        <f t="shared" si="245"/>
        <v>42244.166666666672</v>
      </c>
    </row>
    <row r="2594" spans="1:20" ht="48" x14ac:dyDescent="0.2">
      <c r="A2594">
        <v>897</v>
      </c>
      <c r="B2594" s="3" t="s">
        <v>898</v>
      </c>
      <c r="C2594" s="3" t="s">
        <v>5007</v>
      </c>
      <c r="D2594" s="9">
        <v>3000</v>
      </c>
      <c r="E2594" s="9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8278</v>
      </c>
      <c r="O2594" s="7">
        <f t="shared" si="240"/>
        <v>0</v>
      </c>
      <c r="P2594" s="5">
        <f t="shared" si="241"/>
        <v>0</v>
      </c>
      <c r="Q2594" t="str">
        <f t="shared" si="242"/>
        <v>music</v>
      </c>
      <c r="R2594" t="str">
        <f t="shared" si="243"/>
        <v>indie rock</v>
      </c>
      <c r="S2594" s="13">
        <f t="shared" si="244"/>
        <v>41211.688750000001</v>
      </c>
      <c r="T2594" s="13">
        <f t="shared" si="245"/>
        <v>41241.730416666665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 s="9">
        <v>2500</v>
      </c>
      <c r="E2595" s="9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8278</v>
      </c>
      <c r="O2595" s="7">
        <f t="shared" si="240"/>
        <v>2.8000000000000003</v>
      </c>
      <c r="P2595" s="5">
        <f t="shared" si="241"/>
        <v>35</v>
      </c>
      <c r="Q2595" t="str">
        <f t="shared" si="242"/>
        <v>music</v>
      </c>
      <c r="R2595" t="str">
        <f t="shared" si="243"/>
        <v>indie rock</v>
      </c>
      <c r="S2595" s="13">
        <f t="shared" si="244"/>
        <v>40878.758217592593</v>
      </c>
      <c r="T2595" s="13">
        <f t="shared" si="245"/>
        <v>40923.758217592593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 s="9">
        <v>750</v>
      </c>
      <c r="E2596" s="9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8278</v>
      </c>
      <c r="O2596" s="7">
        <f t="shared" si="240"/>
        <v>37.333333333333336</v>
      </c>
      <c r="P2596" s="5">
        <f t="shared" si="241"/>
        <v>35</v>
      </c>
      <c r="Q2596" t="str">
        <f t="shared" si="242"/>
        <v>music</v>
      </c>
      <c r="R2596" t="str">
        <f t="shared" si="243"/>
        <v>indie rock</v>
      </c>
      <c r="S2596" s="13">
        <f t="shared" si="244"/>
        <v>40646.099097222221</v>
      </c>
      <c r="T2596" s="13">
        <f t="shared" si="245"/>
        <v>40691.099097222221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 s="9">
        <v>5000</v>
      </c>
      <c r="E2597" s="9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8277</v>
      </c>
      <c r="O2597" s="7">
        <f t="shared" si="240"/>
        <v>0.42</v>
      </c>
      <c r="P2597" s="5">
        <f t="shared" si="241"/>
        <v>10.5</v>
      </c>
      <c r="Q2597" t="str">
        <f t="shared" si="242"/>
        <v>music</v>
      </c>
      <c r="R2597" t="str">
        <f t="shared" si="243"/>
        <v>jazz</v>
      </c>
      <c r="S2597" s="13">
        <f t="shared" si="244"/>
        <v>42429.84956018519</v>
      </c>
      <c r="T2597" s="13">
        <f t="shared" si="245"/>
        <v>42459.807893518519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 s="9">
        <v>6500</v>
      </c>
      <c r="E2598" s="9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8277</v>
      </c>
      <c r="O2598" s="7">
        <f t="shared" si="240"/>
        <v>0</v>
      </c>
      <c r="P2598" s="5">
        <f t="shared" si="241"/>
        <v>0</v>
      </c>
      <c r="Q2598" t="str">
        <f t="shared" si="242"/>
        <v>music</v>
      </c>
      <c r="R2598" t="str">
        <f t="shared" si="243"/>
        <v>jazz</v>
      </c>
      <c r="S2598" s="13">
        <f t="shared" si="244"/>
        <v>40291.81150462963</v>
      </c>
      <c r="T2598" s="13">
        <f t="shared" si="245"/>
        <v>40337.799305555556</v>
      </c>
    </row>
    <row r="2599" spans="1:20" ht="48" x14ac:dyDescent="0.2">
      <c r="A2599">
        <v>902</v>
      </c>
      <c r="B2599" s="3" t="s">
        <v>903</v>
      </c>
      <c r="C2599" s="3" t="s">
        <v>5012</v>
      </c>
      <c r="D2599" s="9">
        <v>30000</v>
      </c>
      <c r="E2599" s="9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8277</v>
      </c>
      <c r="O2599" s="7">
        <f t="shared" si="240"/>
        <v>0.3</v>
      </c>
      <c r="P2599" s="5">
        <f t="shared" si="241"/>
        <v>30</v>
      </c>
      <c r="Q2599" t="str">
        <f t="shared" si="242"/>
        <v>music</v>
      </c>
      <c r="R2599" t="str">
        <f t="shared" si="243"/>
        <v>jazz</v>
      </c>
      <c r="S2599" s="13">
        <f t="shared" si="244"/>
        <v>41829.965532407405</v>
      </c>
      <c r="T2599" s="13">
        <f t="shared" si="245"/>
        <v>41881.645833333336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 s="9">
        <v>5000</v>
      </c>
      <c r="E2600" s="9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8277</v>
      </c>
      <c r="O2600" s="7">
        <f t="shared" si="240"/>
        <v>3.2</v>
      </c>
      <c r="P2600" s="5">
        <f t="shared" si="241"/>
        <v>40</v>
      </c>
      <c r="Q2600" t="str">
        <f t="shared" si="242"/>
        <v>music</v>
      </c>
      <c r="R2600" t="str">
        <f t="shared" si="243"/>
        <v>jazz</v>
      </c>
      <c r="S2600" s="13">
        <f t="shared" si="244"/>
        <v>41149.796064814815</v>
      </c>
      <c r="T2600" s="13">
        <f t="shared" si="245"/>
        <v>41175.100694444445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 s="9">
        <v>50000</v>
      </c>
      <c r="E2601" s="9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8277</v>
      </c>
      <c r="O2601" s="7">
        <f t="shared" si="240"/>
        <v>0.30199999999999999</v>
      </c>
      <c r="P2601" s="5">
        <f t="shared" si="241"/>
        <v>50.333333333333336</v>
      </c>
      <c r="Q2601" t="str">
        <f t="shared" si="242"/>
        <v>music</v>
      </c>
      <c r="R2601" t="str">
        <f t="shared" si="243"/>
        <v>jazz</v>
      </c>
      <c r="S2601" s="13">
        <f t="shared" si="244"/>
        <v>42342.080289351856</v>
      </c>
      <c r="T2601" s="13">
        <f t="shared" si="245"/>
        <v>42372.080289351856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 s="9">
        <v>6500</v>
      </c>
      <c r="E2602" s="9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8277</v>
      </c>
      <c r="O2602" s="7">
        <f t="shared" si="240"/>
        <v>3.0153846153846153</v>
      </c>
      <c r="P2602" s="5">
        <f t="shared" si="241"/>
        <v>32.666666666666664</v>
      </c>
      <c r="Q2602" t="str">
        <f t="shared" si="242"/>
        <v>music</v>
      </c>
      <c r="R2602" t="str">
        <f t="shared" si="243"/>
        <v>jazz</v>
      </c>
      <c r="S2602" s="13">
        <f t="shared" si="244"/>
        <v>40507.239884259259</v>
      </c>
      <c r="T2602" s="13">
        <f t="shared" si="245"/>
        <v>40567.239884259259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 s="9">
        <v>15000</v>
      </c>
      <c r="E2603" s="9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8277</v>
      </c>
      <c r="O2603" s="7">
        <f t="shared" si="240"/>
        <v>0</v>
      </c>
      <c r="P2603" s="5">
        <f t="shared" si="241"/>
        <v>0</v>
      </c>
      <c r="Q2603" t="str">
        <f t="shared" si="242"/>
        <v>music</v>
      </c>
      <c r="R2603" t="str">
        <f t="shared" si="243"/>
        <v>jazz</v>
      </c>
      <c r="S2603" s="13">
        <f t="shared" si="244"/>
        <v>41681.189699074072</v>
      </c>
      <c r="T2603" s="13">
        <f t="shared" si="245"/>
        <v>41711.148032407407</v>
      </c>
    </row>
    <row r="2604" spans="1:20" ht="32" x14ac:dyDescent="0.2">
      <c r="A2604">
        <v>907</v>
      </c>
      <c r="B2604" s="3" t="s">
        <v>908</v>
      </c>
      <c r="C2604" s="3" t="s">
        <v>5017</v>
      </c>
      <c r="D2604" s="9">
        <v>2900</v>
      </c>
      <c r="E2604" s="9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8277</v>
      </c>
      <c r="O2604" s="7">
        <f t="shared" si="240"/>
        <v>0</v>
      </c>
      <c r="P2604" s="5">
        <f t="shared" si="241"/>
        <v>0</v>
      </c>
      <c r="Q2604" t="str">
        <f t="shared" si="242"/>
        <v>music</v>
      </c>
      <c r="R2604" t="str">
        <f t="shared" si="243"/>
        <v>jazz</v>
      </c>
      <c r="S2604" s="13">
        <f t="shared" si="244"/>
        <v>40767.192395833335</v>
      </c>
      <c r="T2604" s="13">
        <f t="shared" si="245"/>
        <v>40797.192395833335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 s="9">
        <v>2500</v>
      </c>
      <c r="E2605" s="9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8277</v>
      </c>
      <c r="O2605" s="7">
        <f t="shared" si="240"/>
        <v>0</v>
      </c>
      <c r="P2605" s="5">
        <f t="shared" si="241"/>
        <v>0</v>
      </c>
      <c r="Q2605" t="str">
        <f t="shared" si="242"/>
        <v>music</v>
      </c>
      <c r="R2605" t="str">
        <f t="shared" si="243"/>
        <v>jazz</v>
      </c>
      <c r="S2605" s="13">
        <f t="shared" si="244"/>
        <v>40340.801562499997</v>
      </c>
      <c r="T2605" s="13">
        <f t="shared" si="245"/>
        <v>40386.207638888889</v>
      </c>
    </row>
    <row r="2606" spans="1:20" ht="48" x14ac:dyDescent="0.2">
      <c r="A2606">
        <v>909</v>
      </c>
      <c r="B2606" s="3" t="s">
        <v>910</v>
      </c>
      <c r="C2606" s="3" t="s">
        <v>5019</v>
      </c>
      <c r="D2606" s="9">
        <v>16000</v>
      </c>
      <c r="E2606" s="9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8277</v>
      </c>
      <c r="O2606" s="7">
        <f t="shared" si="240"/>
        <v>3.25</v>
      </c>
      <c r="P2606" s="5">
        <f t="shared" si="241"/>
        <v>65</v>
      </c>
      <c r="Q2606" t="str">
        <f t="shared" si="242"/>
        <v>music</v>
      </c>
      <c r="R2606" t="str">
        <f t="shared" si="243"/>
        <v>jazz</v>
      </c>
      <c r="S2606" s="13">
        <f t="shared" si="244"/>
        <v>41081.69027777778</v>
      </c>
      <c r="T2606" s="13">
        <f t="shared" si="245"/>
        <v>41113.166666666664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 s="9">
        <v>550</v>
      </c>
      <c r="E2607" s="9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8277</v>
      </c>
      <c r="O2607" s="7">
        <f t="shared" si="240"/>
        <v>22.363636363636363</v>
      </c>
      <c r="P2607" s="5">
        <f t="shared" si="241"/>
        <v>24.6</v>
      </c>
      <c r="Q2607" t="str">
        <f t="shared" si="242"/>
        <v>music</v>
      </c>
      <c r="R2607" t="str">
        <f t="shared" si="243"/>
        <v>jazz</v>
      </c>
      <c r="S2607" s="13">
        <f t="shared" si="244"/>
        <v>42737.545358796298</v>
      </c>
      <c r="T2607" s="13">
        <f t="shared" si="245"/>
        <v>42797.545358796298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 s="9">
        <v>100000</v>
      </c>
      <c r="E2608" s="9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8277</v>
      </c>
      <c r="O2608" s="7">
        <f t="shared" si="240"/>
        <v>0</v>
      </c>
      <c r="P2608" s="5">
        <f t="shared" si="241"/>
        <v>0</v>
      </c>
      <c r="Q2608" t="str">
        <f t="shared" si="242"/>
        <v>music</v>
      </c>
      <c r="R2608" t="str">
        <f t="shared" si="243"/>
        <v>jazz</v>
      </c>
      <c r="S2608" s="13">
        <f t="shared" si="244"/>
        <v>41642.005150462966</v>
      </c>
      <c r="T2608" s="13">
        <f t="shared" si="245"/>
        <v>41663.005150462966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 s="9">
        <v>3500</v>
      </c>
      <c r="E2609" s="9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8277</v>
      </c>
      <c r="O2609" s="7">
        <f t="shared" si="240"/>
        <v>0.85714285714285721</v>
      </c>
      <c r="P2609" s="5">
        <f t="shared" si="241"/>
        <v>15</v>
      </c>
      <c r="Q2609" t="str">
        <f t="shared" si="242"/>
        <v>music</v>
      </c>
      <c r="R2609" t="str">
        <f t="shared" si="243"/>
        <v>jazz</v>
      </c>
      <c r="S2609" s="13">
        <f t="shared" si="244"/>
        <v>41194.109340277777</v>
      </c>
      <c r="T2609" s="13">
        <f t="shared" si="245"/>
        <v>41254.151006944441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 s="9">
        <v>30000</v>
      </c>
      <c r="E2610" s="9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8277</v>
      </c>
      <c r="O2610" s="7">
        <f t="shared" si="240"/>
        <v>6.6066666666666665</v>
      </c>
      <c r="P2610" s="5">
        <f t="shared" si="241"/>
        <v>82.583333333333329</v>
      </c>
      <c r="Q2610" t="str">
        <f t="shared" si="242"/>
        <v>music</v>
      </c>
      <c r="R2610" t="str">
        <f t="shared" si="243"/>
        <v>jazz</v>
      </c>
      <c r="S2610" s="13">
        <f t="shared" si="244"/>
        <v>41004.139108796298</v>
      </c>
      <c r="T2610" s="13">
        <f t="shared" si="245"/>
        <v>41034.139108796298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 s="9">
        <v>1500</v>
      </c>
      <c r="E2611" s="9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8277</v>
      </c>
      <c r="O2611" s="7">
        <f t="shared" si="240"/>
        <v>0</v>
      </c>
      <c r="P2611" s="5">
        <f t="shared" si="241"/>
        <v>0</v>
      </c>
      <c r="Q2611" t="str">
        <f t="shared" si="242"/>
        <v>music</v>
      </c>
      <c r="R2611" t="str">
        <f t="shared" si="243"/>
        <v>jazz</v>
      </c>
      <c r="S2611" s="13">
        <f t="shared" si="244"/>
        <v>41116.763275462967</v>
      </c>
      <c r="T2611" s="13">
        <f t="shared" si="245"/>
        <v>41146.763275462967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 s="9">
        <v>6500</v>
      </c>
      <c r="E2612" s="9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8277</v>
      </c>
      <c r="O2612" s="7">
        <f t="shared" si="240"/>
        <v>5.7692307692307692</v>
      </c>
      <c r="P2612" s="5">
        <f t="shared" si="241"/>
        <v>41.666666666666664</v>
      </c>
      <c r="Q2612" t="str">
        <f t="shared" si="242"/>
        <v>music</v>
      </c>
      <c r="R2612" t="str">
        <f t="shared" si="243"/>
        <v>jazz</v>
      </c>
      <c r="S2612" s="13">
        <f t="shared" si="244"/>
        <v>40937.679560185185</v>
      </c>
      <c r="T2612" s="13">
        <f t="shared" si="245"/>
        <v>40969.207638888889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 s="9">
        <v>3300</v>
      </c>
      <c r="E2613" s="9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8277</v>
      </c>
      <c r="O2613" s="7">
        <f t="shared" si="240"/>
        <v>0</v>
      </c>
      <c r="P2613" s="5">
        <f t="shared" si="241"/>
        <v>0</v>
      </c>
      <c r="Q2613" t="str">
        <f t="shared" si="242"/>
        <v>music</v>
      </c>
      <c r="R2613" t="str">
        <f t="shared" si="243"/>
        <v>jazz</v>
      </c>
      <c r="S2613" s="13">
        <f t="shared" si="244"/>
        <v>40434.853402777779</v>
      </c>
      <c r="T2613" s="13">
        <f t="shared" si="245"/>
        <v>40473.208333333336</v>
      </c>
    </row>
    <row r="2614" spans="1:20" ht="48" x14ac:dyDescent="0.2">
      <c r="A2614">
        <v>917</v>
      </c>
      <c r="B2614" s="3" t="s">
        <v>918</v>
      </c>
      <c r="C2614" s="3" t="s">
        <v>5027</v>
      </c>
      <c r="D2614" s="9">
        <v>5000</v>
      </c>
      <c r="E2614" s="9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8277</v>
      </c>
      <c r="O2614" s="7">
        <f t="shared" si="240"/>
        <v>0.6</v>
      </c>
      <c r="P2614" s="5">
        <f t="shared" si="241"/>
        <v>30</v>
      </c>
      <c r="Q2614" t="str">
        <f t="shared" si="242"/>
        <v>music</v>
      </c>
      <c r="R2614" t="str">
        <f t="shared" si="243"/>
        <v>jazz</v>
      </c>
      <c r="S2614" s="13">
        <f t="shared" si="244"/>
        <v>41802.94363425926</v>
      </c>
      <c r="T2614" s="13">
        <f t="shared" si="245"/>
        <v>41834.104166666664</v>
      </c>
    </row>
    <row r="2615" spans="1:20" ht="48" x14ac:dyDescent="0.2">
      <c r="A2615">
        <v>918</v>
      </c>
      <c r="B2615" s="3" t="s">
        <v>919</v>
      </c>
      <c r="C2615" s="3" t="s">
        <v>5028</v>
      </c>
      <c r="D2615" s="9">
        <v>3900</v>
      </c>
      <c r="E2615" s="9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8277</v>
      </c>
      <c r="O2615" s="7">
        <f t="shared" si="240"/>
        <v>5.0256410256410255</v>
      </c>
      <c r="P2615" s="5">
        <f t="shared" si="241"/>
        <v>19.600000000000001</v>
      </c>
      <c r="Q2615" t="str">
        <f t="shared" si="242"/>
        <v>music</v>
      </c>
      <c r="R2615" t="str">
        <f t="shared" si="243"/>
        <v>jazz</v>
      </c>
      <c r="S2615" s="13">
        <f t="shared" si="244"/>
        <v>41944.916215277779</v>
      </c>
      <c r="T2615" s="13">
        <f t="shared" si="245"/>
        <v>41974.957881944443</v>
      </c>
    </row>
    <row r="2616" spans="1:20" ht="16" x14ac:dyDescent="0.2">
      <c r="A2616">
        <v>919</v>
      </c>
      <c r="B2616" s="3" t="s">
        <v>920</v>
      </c>
      <c r="C2616" s="3" t="s">
        <v>5029</v>
      </c>
      <c r="D2616" s="9">
        <v>20000</v>
      </c>
      <c r="E2616" s="9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8277</v>
      </c>
      <c r="O2616" s="7">
        <f t="shared" si="240"/>
        <v>0.5</v>
      </c>
      <c r="P2616" s="5">
        <f t="shared" si="241"/>
        <v>100</v>
      </c>
      <c r="Q2616" t="str">
        <f t="shared" si="242"/>
        <v>music</v>
      </c>
      <c r="R2616" t="str">
        <f t="shared" si="243"/>
        <v>jazz</v>
      </c>
      <c r="S2616" s="13">
        <f t="shared" si="244"/>
        <v>41227.641724537039</v>
      </c>
      <c r="T2616" s="13">
        <f t="shared" si="245"/>
        <v>41262.641724537039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 s="9">
        <v>5500</v>
      </c>
      <c r="E2617" s="9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8277</v>
      </c>
      <c r="O2617" s="7">
        <f t="shared" si="240"/>
        <v>0</v>
      </c>
      <c r="P2617" s="5">
        <f t="shared" si="241"/>
        <v>0</v>
      </c>
      <c r="Q2617" t="str">
        <f t="shared" si="242"/>
        <v>music</v>
      </c>
      <c r="R2617" t="str">
        <f t="shared" si="243"/>
        <v>jazz</v>
      </c>
      <c r="S2617" s="13">
        <f t="shared" si="244"/>
        <v>41562.67155092593</v>
      </c>
      <c r="T2617" s="13">
        <f t="shared" si="245"/>
        <v>41592.713217592594</v>
      </c>
    </row>
    <row r="2618" spans="1:20" ht="48" x14ac:dyDescent="0.2">
      <c r="A2618">
        <v>921</v>
      </c>
      <c r="B2618" s="3" t="s">
        <v>922</v>
      </c>
      <c r="C2618" s="3" t="s">
        <v>5031</v>
      </c>
      <c r="D2618" s="9">
        <v>15000</v>
      </c>
      <c r="E2618" s="9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8277</v>
      </c>
      <c r="O2618" s="7">
        <f t="shared" si="240"/>
        <v>30.9</v>
      </c>
      <c r="P2618" s="5">
        <f t="shared" si="241"/>
        <v>231.75</v>
      </c>
      <c r="Q2618" t="str">
        <f t="shared" si="242"/>
        <v>music</v>
      </c>
      <c r="R2618" t="str">
        <f t="shared" si="243"/>
        <v>jazz</v>
      </c>
      <c r="S2618" s="13">
        <f t="shared" si="244"/>
        <v>40847.171018518515</v>
      </c>
      <c r="T2618" s="13">
        <f t="shared" si="245"/>
        <v>40889.212685185186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 s="9">
        <v>27000</v>
      </c>
      <c r="E2619" s="9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8277</v>
      </c>
      <c r="O2619" s="7">
        <f t="shared" si="240"/>
        <v>21.037037037037038</v>
      </c>
      <c r="P2619" s="5">
        <f t="shared" si="241"/>
        <v>189.33333333333334</v>
      </c>
      <c r="Q2619" t="str">
        <f t="shared" si="242"/>
        <v>music</v>
      </c>
      <c r="R2619" t="str">
        <f t="shared" si="243"/>
        <v>jazz</v>
      </c>
      <c r="S2619" s="13">
        <f t="shared" si="244"/>
        <v>41878.530011574076</v>
      </c>
      <c r="T2619" s="13">
        <f t="shared" si="245"/>
        <v>41913.530011574076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 s="9">
        <v>15000</v>
      </c>
      <c r="E2620" s="9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8277</v>
      </c>
      <c r="O2620" s="7">
        <f t="shared" si="240"/>
        <v>2.1999999999999997</v>
      </c>
      <c r="P2620" s="5">
        <f t="shared" si="241"/>
        <v>55</v>
      </c>
      <c r="Q2620" t="str">
        <f t="shared" si="242"/>
        <v>music</v>
      </c>
      <c r="R2620" t="str">
        <f t="shared" si="243"/>
        <v>jazz</v>
      </c>
      <c r="S2620" s="13">
        <f t="shared" si="244"/>
        <v>41934.959756944445</v>
      </c>
      <c r="T2620" s="13">
        <f t="shared" si="245"/>
        <v>41965.001423611116</v>
      </c>
    </row>
    <row r="2621" spans="1:20" ht="48" x14ac:dyDescent="0.2">
      <c r="A2621">
        <v>924</v>
      </c>
      <c r="B2621" s="3" t="s">
        <v>925</v>
      </c>
      <c r="C2621" s="3" t="s">
        <v>5034</v>
      </c>
      <c r="D2621" s="9">
        <v>3000</v>
      </c>
      <c r="E2621" s="9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8277</v>
      </c>
      <c r="O2621" s="7">
        <f t="shared" si="240"/>
        <v>10.9</v>
      </c>
      <c r="P2621" s="5">
        <f t="shared" si="241"/>
        <v>21.8</v>
      </c>
      <c r="Q2621" t="str">
        <f t="shared" si="242"/>
        <v>music</v>
      </c>
      <c r="R2621" t="str">
        <f t="shared" si="243"/>
        <v>jazz</v>
      </c>
      <c r="S2621" s="13">
        <f t="shared" si="244"/>
        <v>41288.942928240744</v>
      </c>
      <c r="T2621" s="13">
        <f t="shared" si="245"/>
        <v>41318.942928240744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 s="9">
        <v>6000</v>
      </c>
      <c r="E2622" s="9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8277</v>
      </c>
      <c r="O2622" s="7">
        <f t="shared" si="240"/>
        <v>2.666666666666667</v>
      </c>
      <c r="P2622" s="5">
        <f t="shared" si="241"/>
        <v>32</v>
      </c>
      <c r="Q2622" t="str">
        <f t="shared" si="242"/>
        <v>music</v>
      </c>
      <c r="R2622" t="str">
        <f t="shared" si="243"/>
        <v>jazz</v>
      </c>
      <c r="S2622" s="13">
        <f t="shared" si="244"/>
        <v>41575.880914351852</v>
      </c>
      <c r="T2622" s="13">
        <f t="shared" si="245"/>
        <v>41605.922581018516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 s="9">
        <v>7000</v>
      </c>
      <c r="E2623" s="9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8277</v>
      </c>
      <c r="O2623" s="7">
        <f t="shared" si="240"/>
        <v>0</v>
      </c>
      <c r="P2623" s="5">
        <f t="shared" si="241"/>
        <v>0</v>
      </c>
      <c r="Q2623" t="str">
        <f t="shared" si="242"/>
        <v>music</v>
      </c>
      <c r="R2623" t="str">
        <f t="shared" si="243"/>
        <v>jazz</v>
      </c>
      <c r="S2623" s="13">
        <f t="shared" si="244"/>
        <v>40338.02002314815</v>
      </c>
      <c r="T2623" s="13">
        <f t="shared" si="245"/>
        <v>40367.944444444445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 s="9">
        <v>20000</v>
      </c>
      <c r="E2624" s="9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8277</v>
      </c>
      <c r="O2624" s="7">
        <f t="shared" si="240"/>
        <v>0</v>
      </c>
      <c r="P2624" s="5">
        <f t="shared" si="241"/>
        <v>0</v>
      </c>
      <c r="Q2624" t="str">
        <f t="shared" si="242"/>
        <v>music</v>
      </c>
      <c r="R2624" t="str">
        <f t="shared" si="243"/>
        <v>jazz</v>
      </c>
      <c r="S2624" s="13">
        <f t="shared" si="244"/>
        <v>41013.822858796295</v>
      </c>
      <c r="T2624" s="13">
        <f t="shared" si="245"/>
        <v>41043.822858796295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 s="9">
        <v>14500</v>
      </c>
      <c r="E2625" s="9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8277</v>
      </c>
      <c r="O2625" s="7">
        <f t="shared" si="240"/>
        <v>10.86206896551724</v>
      </c>
      <c r="P2625" s="5">
        <f t="shared" si="241"/>
        <v>56.25</v>
      </c>
      <c r="Q2625" t="str">
        <f t="shared" si="242"/>
        <v>music</v>
      </c>
      <c r="R2625" t="str">
        <f t="shared" si="243"/>
        <v>jazz</v>
      </c>
      <c r="S2625" s="13">
        <f t="shared" si="244"/>
        <v>41180.86241898148</v>
      </c>
      <c r="T2625" s="13">
        <f t="shared" si="245"/>
        <v>41231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 s="9">
        <v>500</v>
      </c>
      <c r="E2626" s="9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8277</v>
      </c>
      <c r="O2626" s="7">
        <f t="shared" ref="O2626:O2689" si="246">(E2626/D2626)*100</f>
        <v>0</v>
      </c>
      <c r="P2626" s="5">
        <f t="shared" ref="P2626:P2689" si="247">IFERROR(E2626/L2626,0)</f>
        <v>0</v>
      </c>
      <c r="Q2626" t="str">
        <f t="shared" ref="Q2626:Q2689" si="248">LEFT(N2626,FIND("/",N2626)-1)</f>
        <v>music</v>
      </c>
      <c r="R2626" t="str">
        <f t="shared" ref="R2626:R2689" si="249">RIGHT(N2626,LEN(N2626)-FIND("/",N2626))</f>
        <v>jazz</v>
      </c>
      <c r="S2626" s="13">
        <f t="shared" ref="S2626:S2689" si="250">(((J2626/60)/60)/24)+DATE(1970,1,1)</f>
        <v>40978.238067129627</v>
      </c>
      <c r="T2626" s="13">
        <f t="shared" ref="T2626:T2689" si="251">(((I2626/60)/60)/24)+DATE(1970,1,1)</f>
        <v>41008.196400462963</v>
      </c>
    </row>
    <row r="2627" spans="1:20" ht="48" x14ac:dyDescent="0.2">
      <c r="A2627">
        <v>930</v>
      </c>
      <c r="B2627" s="3" t="s">
        <v>931</v>
      </c>
      <c r="C2627" s="3" t="s">
        <v>5040</v>
      </c>
      <c r="D2627" s="9">
        <v>900</v>
      </c>
      <c r="E2627" s="9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8277</v>
      </c>
      <c r="O2627" s="7">
        <f t="shared" si="246"/>
        <v>38.333333333333336</v>
      </c>
      <c r="P2627" s="5">
        <f t="shared" si="247"/>
        <v>69</v>
      </c>
      <c r="Q2627" t="str">
        <f t="shared" si="248"/>
        <v>music</v>
      </c>
      <c r="R2627" t="str">
        <f t="shared" si="249"/>
        <v>jazz</v>
      </c>
      <c r="S2627" s="13">
        <f t="shared" si="250"/>
        <v>40312.915578703702</v>
      </c>
      <c r="T2627" s="13">
        <f t="shared" si="251"/>
        <v>40354.897222222222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 s="9">
        <v>2000</v>
      </c>
      <c r="E2628" s="9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8277</v>
      </c>
      <c r="O2628" s="7">
        <f t="shared" si="246"/>
        <v>6.5500000000000007</v>
      </c>
      <c r="P2628" s="5">
        <f t="shared" si="247"/>
        <v>18.714285714285715</v>
      </c>
      <c r="Q2628" t="str">
        <f t="shared" si="248"/>
        <v>music</v>
      </c>
      <c r="R2628" t="str">
        <f t="shared" si="249"/>
        <v>jazz</v>
      </c>
      <c r="S2628" s="13">
        <f t="shared" si="250"/>
        <v>41680.359976851854</v>
      </c>
      <c r="T2628" s="13">
        <f t="shared" si="251"/>
        <v>41714.916666666664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 s="9">
        <v>9500</v>
      </c>
      <c r="E2629" s="9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8277</v>
      </c>
      <c r="O2629" s="7">
        <f t="shared" si="246"/>
        <v>14.536842105263158</v>
      </c>
      <c r="P2629" s="5">
        <f t="shared" si="247"/>
        <v>46.033333333333331</v>
      </c>
      <c r="Q2629" t="str">
        <f t="shared" si="248"/>
        <v>music</v>
      </c>
      <c r="R2629" t="str">
        <f t="shared" si="249"/>
        <v>jazz</v>
      </c>
      <c r="S2629" s="13">
        <f t="shared" si="250"/>
        <v>41310.969270833331</v>
      </c>
      <c r="T2629" s="13">
        <f t="shared" si="251"/>
        <v>41355.927604166667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 s="9">
        <v>2000</v>
      </c>
      <c r="E2630" s="9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8277</v>
      </c>
      <c r="O2630" s="7">
        <f t="shared" si="246"/>
        <v>6</v>
      </c>
      <c r="P2630" s="5">
        <f t="shared" si="247"/>
        <v>60</v>
      </c>
      <c r="Q2630" t="str">
        <f t="shared" si="248"/>
        <v>music</v>
      </c>
      <c r="R2630" t="str">
        <f t="shared" si="249"/>
        <v>jazz</v>
      </c>
      <c r="S2630" s="13">
        <f t="shared" si="250"/>
        <v>41711.169085648151</v>
      </c>
      <c r="T2630" s="13">
        <f t="shared" si="251"/>
        <v>41771.169085648151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 s="9">
        <v>5000</v>
      </c>
      <c r="E2631" s="9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8277</v>
      </c>
      <c r="O2631" s="7">
        <f t="shared" si="246"/>
        <v>30.4</v>
      </c>
      <c r="P2631" s="5">
        <f t="shared" si="247"/>
        <v>50.666666666666664</v>
      </c>
      <c r="Q2631" t="str">
        <f t="shared" si="248"/>
        <v>music</v>
      </c>
      <c r="R2631" t="str">
        <f t="shared" si="249"/>
        <v>jazz</v>
      </c>
      <c r="S2631" s="13">
        <f t="shared" si="250"/>
        <v>41733.737083333333</v>
      </c>
      <c r="T2631" s="13">
        <f t="shared" si="251"/>
        <v>41763.25</v>
      </c>
    </row>
    <row r="2632" spans="1:20" ht="48" x14ac:dyDescent="0.2">
      <c r="A2632">
        <v>935</v>
      </c>
      <c r="B2632" s="3" t="s">
        <v>936</v>
      </c>
      <c r="C2632" s="3" t="s">
        <v>5045</v>
      </c>
      <c r="D2632" s="9">
        <v>3500</v>
      </c>
      <c r="E2632" s="9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8277</v>
      </c>
      <c r="O2632" s="7">
        <f t="shared" si="246"/>
        <v>1.4285714285714286</v>
      </c>
      <c r="P2632" s="5">
        <f t="shared" si="247"/>
        <v>25</v>
      </c>
      <c r="Q2632" t="str">
        <f t="shared" si="248"/>
        <v>music</v>
      </c>
      <c r="R2632" t="str">
        <f t="shared" si="249"/>
        <v>jazz</v>
      </c>
      <c r="S2632" s="13">
        <f t="shared" si="250"/>
        <v>42368.333668981482</v>
      </c>
      <c r="T2632" s="13">
        <f t="shared" si="251"/>
        <v>42398.333668981482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 s="9">
        <v>1400</v>
      </c>
      <c r="E2633" s="9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8277</v>
      </c>
      <c r="O2633" s="7">
        <f t="shared" si="246"/>
        <v>0</v>
      </c>
      <c r="P2633" s="5">
        <f t="shared" si="247"/>
        <v>0</v>
      </c>
      <c r="Q2633" t="str">
        <f t="shared" si="248"/>
        <v>music</v>
      </c>
      <c r="R2633" t="str">
        <f t="shared" si="249"/>
        <v>jazz</v>
      </c>
      <c r="S2633" s="13">
        <f t="shared" si="250"/>
        <v>40883.024178240739</v>
      </c>
      <c r="T2633" s="13">
        <f t="shared" si="251"/>
        <v>40926.833333333336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 s="9">
        <v>3500</v>
      </c>
      <c r="E2634" s="9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8277</v>
      </c>
      <c r="O2634" s="7">
        <f t="shared" si="246"/>
        <v>1.1428571428571428</v>
      </c>
      <c r="P2634" s="5">
        <f t="shared" si="247"/>
        <v>20</v>
      </c>
      <c r="Q2634" t="str">
        <f t="shared" si="248"/>
        <v>music</v>
      </c>
      <c r="R2634" t="str">
        <f t="shared" si="249"/>
        <v>jazz</v>
      </c>
      <c r="S2634" s="13">
        <f t="shared" si="250"/>
        <v>41551.798113425924</v>
      </c>
      <c r="T2634" s="13">
        <f t="shared" si="251"/>
        <v>41581.839780092596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 s="9">
        <v>7000</v>
      </c>
      <c r="E2635" s="9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8277</v>
      </c>
      <c r="O2635" s="7">
        <f t="shared" si="246"/>
        <v>0.35714285714285715</v>
      </c>
      <c r="P2635" s="5">
        <f t="shared" si="247"/>
        <v>25</v>
      </c>
      <c r="Q2635" t="str">
        <f t="shared" si="248"/>
        <v>music</v>
      </c>
      <c r="R2635" t="str">
        <f t="shared" si="249"/>
        <v>jazz</v>
      </c>
      <c r="S2635" s="13">
        <f t="shared" si="250"/>
        <v>41124.479722222226</v>
      </c>
      <c r="T2635" s="13">
        <f t="shared" si="251"/>
        <v>41154.479722222226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 s="9">
        <v>2750</v>
      </c>
      <c r="E2636" s="9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8277</v>
      </c>
      <c r="O2636" s="7">
        <f t="shared" si="246"/>
        <v>1.4545454545454546</v>
      </c>
      <c r="P2636" s="5">
        <f t="shared" si="247"/>
        <v>20</v>
      </c>
      <c r="Q2636" t="str">
        <f t="shared" si="248"/>
        <v>music</v>
      </c>
      <c r="R2636" t="str">
        <f t="shared" si="249"/>
        <v>jazz</v>
      </c>
      <c r="S2636" s="13">
        <f t="shared" si="250"/>
        <v>41416.763171296298</v>
      </c>
      <c r="T2636" s="13">
        <f t="shared" si="251"/>
        <v>41455.831944444442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 s="9">
        <v>9000</v>
      </c>
      <c r="E2637" s="9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8272</v>
      </c>
      <c r="O2637" s="7">
        <f t="shared" si="246"/>
        <v>17.155555555555555</v>
      </c>
      <c r="P2637" s="5">
        <f t="shared" si="247"/>
        <v>110.28571428571429</v>
      </c>
      <c r="Q2637" t="str">
        <f t="shared" si="248"/>
        <v>technology</v>
      </c>
      <c r="R2637" t="str">
        <f t="shared" si="249"/>
        <v>wearables</v>
      </c>
      <c r="S2637" s="13">
        <f t="shared" si="250"/>
        <v>42182.008402777778</v>
      </c>
      <c r="T2637" s="13">
        <f t="shared" si="251"/>
        <v>42227.008402777778</v>
      </c>
    </row>
    <row r="2638" spans="1:20" ht="48" x14ac:dyDescent="0.2">
      <c r="A2638">
        <v>941</v>
      </c>
      <c r="B2638" s="3" t="s">
        <v>942</v>
      </c>
      <c r="C2638" s="3" t="s">
        <v>5051</v>
      </c>
      <c r="D2638" s="9">
        <v>50000</v>
      </c>
      <c r="E2638" s="9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8272</v>
      </c>
      <c r="O2638" s="7">
        <f t="shared" si="246"/>
        <v>2.3220000000000001</v>
      </c>
      <c r="P2638" s="5">
        <f t="shared" si="247"/>
        <v>37.451612903225808</v>
      </c>
      <c r="Q2638" t="str">
        <f t="shared" si="248"/>
        <v>technology</v>
      </c>
      <c r="R2638" t="str">
        <f t="shared" si="249"/>
        <v>wearables</v>
      </c>
      <c r="S2638" s="13">
        <f t="shared" si="250"/>
        <v>42746.096585648149</v>
      </c>
      <c r="T2638" s="13">
        <f t="shared" si="251"/>
        <v>42776.096585648149</v>
      </c>
    </row>
    <row r="2639" spans="1:20" ht="48" x14ac:dyDescent="0.2">
      <c r="A2639">
        <v>942</v>
      </c>
      <c r="B2639" s="3" t="s">
        <v>943</v>
      </c>
      <c r="C2639" s="3" t="s">
        <v>5052</v>
      </c>
      <c r="D2639" s="9">
        <v>7500</v>
      </c>
      <c r="E2639" s="9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8272</v>
      </c>
      <c r="O2639" s="7">
        <f t="shared" si="246"/>
        <v>8.9066666666666663</v>
      </c>
      <c r="P2639" s="5">
        <f t="shared" si="247"/>
        <v>41.75</v>
      </c>
      <c r="Q2639" t="str">
        <f t="shared" si="248"/>
        <v>technology</v>
      </c>
      <c r="R2639" t="str">
        <f t="shared" si="249"/>
        <v>wearables</v>
      </c>
      <c r="S2639" s="13">
        <f t="shared" si="250"/>
        <v>42382.843287037031</v>
      </c>
      <c r="T2639" s="13">
        <f t="shared" si="251"/>
        <v>42418.843287037031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 s="9">
        <v>3000</v>
      </c>
      <c r="E2640" s="9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8272</v>
      </c>
      <c r="O2640" s="7">
        <f t="shared" si="246"/>
        <v>9.6333333333333346</v>
      </c>
      <c r="P2640" s="5">
        <f t="shared" si="247"/>
        <v>24.083333333333332</v>
      </c>
      <c r="Q2640" t="str">
        <f t="shared" si="248"/>
        <v>technology</v>
      </c>
      <c r="R2640" t="str">
        <f t="shared" si="249"/>
        <v>wearables</v>
      </c>
      <c r="S2640" s="13">
        <f t="shared" si="250"/>
        <v>42673.66788194445</v>
      </c>
      <c r="T2640" s="13">
        <f t="shared" si="251"/>
        <v>42703.709548611107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 s="9">
        <v>50000</v>
      </c>
      <c r="E2641" s="9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8272</v>
      </c>
      <c r="O2641" s="7">
        <f t="shared" si="246"/>
        <v>13.325999999999999</v>
      </c>
      <c r="P2641" s="5">
        <f t="shared" si="247"/>
        <v>69.40625</v>
      </c>
      <c r="Q2641" t="str">
        <f t="shared" si="248"/>
        <v>technology</v>
      </c>
      <c r="R2641" t="str">
        <f t="shared" si="249"/>
        <v>wearables</v>
      </c>
      <c r="S2641" s="13">
        <f t="shared" si="250"/>
        <v>42444.583912037036</v>
      </c>
      <c r="T2641" s="13">
        <f t="shared" si="251"/>
        <v>42478.583333333328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 s="9">
        <v>100000</v>
      </c>
      <c r="E2642" s="9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8272</v>
      </c>
      <c r="O2642" s="7">
        <f t="shared" si="246"/>
        <v>2.484</v>
      </c>
      <c r="P2642" s="5">
        <f t="shared" si="247"/>
        <v>155.25</v>
      </c>
      <c r="Q2642" t="str">
        <f t="shared" si="248"/>
        <v>technology</v>
      </c>
      <c r="R2642" t="str">
        <f t="shared" si="249"/>
        <v>wearables</v>
      </c>
      <c r="S2642" s="13">
        <f t="shared" si="250"/>
        <v>42732.872986111113</v>
      </c>
      <c r="T2642" s="13">
        <f t="shared" si="251"/>
        <v>42784.999305555553</v>
      </c>
    </row>
    <row r="2643" spans="1:20" ht="32" x14ac:dyDescent="0.2">
      <c r="A2643">
        <v>946</v>
      </c>
      <c r="B2643" s="3" t="s">
        <v>947</v>
      </c>
      <c r="C2643" s="3" t="s">
        <v>5056</v>
      </c>
      <c r="D2643" s="9">
        <v>15000</v>
      </c>
      <c r="E2643" s="9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8272</v>
      </c>
      <c r="O2643" s="7">
        <f t="shared" si="246"/>
        <v>1.9066666666666665</v>
      </c>
      <c r="P2643" s="5">
        <f t="shared" si="247"/>
        <v>57.2</v>
      </c>
      <c r="Q2643" t="str">
        <f t="shared" si="248"/>
        <v>technology</v>
      </c>
      <c r="R2643" t="str">
        <f t="shared" si="249"/>
        <v>wearables</v>
      </c>
      <c r="S2643" s="13">
        <f t="shared" si="250"/>
        <v>42592.750555555554</v>
      </c>
      <c r="T2643" s="13">
        <f t="shared" si="251"/>
        <v>42622.750555555554</v>
      </c>
    </row>
    <row r="2644" spans="1:20" ht="48" x14ac:dyDescent="0.2">
      <c r="A2644">
        <v>947</v>
      </c>
      <c r="B2644" s="3" t="s">
        <v>948</v>
      </c>
      <c r="C2644" s="3" t="s">
        <v>5057</v>
      </c>
      <c r="D2644" s="9">
        <v>850</v>
      </c>
      <c r="E2644" s="9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8272</v>
      </c>
      <c r="O2644" s="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wearables</v>
      </c>
      <c r="S2644" s="13">
        <f t="shared" si="250"/>
        <v>42491.781319444446</v>
      </c>
      <c r="T2644" s="13">
        <f t="shared" si="251"/>
        <v>42551.781319444446</v>
      </c>
    </row>
    <row r="2645" spans="1:20" ht="48" x14ac:dyDescent="0.2">
      <c r="A2645">
        <v>948</v>
      </c>
      <c r="B2645" s="3" t="s">
        <v>949</v>
      </c>
      <c r="C2645" s="3" t="s">
        <v>5058</v>
      </c>
      <c r="D2645" s="9">
        <v>4000</v>
      </c>
      <c r="E2645" s="9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8272</v>
      </c>
      <c r="O2645" s="7">
        <f t="shared" si="246"/>
        <v>12</v>
      </c>
      <c r="P2645" s="5">
        <f t="shared" si="247"/>
        <v>60</v>
      </c>
      <c r="Q2645" t="str">
        <f t="shared" si="248"/>
        <v>technology</v>
      </c>
      <c r="R2645" t="str">
        <f t="shared" si="249"/>
        <v>wearables</v>
      </c>
      <c r="S2645" s="13">
        <f t="shared" si="250"/>
        <v>42411.828287037039</v>
      </c>
      <c r="T2645" s="13">
        <f t="shared" si="251"/>
        <v>42441.828287037039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 s="9">
        <v>20000</v>
      </c>
      <c r="E2646" s="9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8272</v>
      </c>
      <c r="O2646" s="7">
        <f t="shared" si="246"/>
        <v>1.365</v>
      </c>
      <c r="P2646" s="5">
        <f t="shared" si="247"/>
        <v>39</v>
      </c>
      <c r="Q2646" t="str">
        <f t="shared" si="248"/>
        <v>technology</v>
      </c>
      <c r="R2646" t="str">
        <f t="shared" si="249"/>
        <v>wearables</v>
      </c>
      <c r="S2646" s="13">
        <f t="shared" si="250"/>
        <v>42361.043703703705</v>
      </c>
      <c r="T2646" s="13">
        <f t="shared" si="251"/>
        <v>42421.043703703705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 s="9">
        <v>5000</v>
      </c>
      <c r="E2647" s="9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8272</v>
      </c>
      <c r="O2647" s="7">
        <f t="shared" si="246"/>
        <v>28.04</v>
      </c>
      <c r="P2647" s="5">
        <f t="shared" si="247"/>
        <v>58.416666666666664</v>
      </c>
      <c r="Q2647" t="str">
        <f t="shared" si="248"/>
        <v>technology</v>
      </c>
      <c r="R2647" t="str">
        <f t="shared" si="249"/>
        <v>wearables</v>
      </c>
      <c r="S2647" s="13">
        <f t="shared" si="250"/>
        <v>42356.750706018516</v>
      </c>
      <c r="T2647" s="13">
        <f t="shared" si="251"/>
        <v>42386.750706018516</v>
      </c>
    </row>
    <row r="2648" spans="1:20" ht="16" x14ac:dyDescent="0.2">
      <c r="A2648">
        <v>951</v>
      </c>
      <c r="B2648" s="3" t="s">
        <v>952</v>
      </c>
      <c r="C2648" s="3" t="s">
        <v>5061</v>
      </c>
      <c r="D2648" s="9">
        <v>50000</v>
      </c>
      <c r="E2648" s="9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8272</v>
      </c>
      <c r="O2648" s="7">
        <f t="shared" si="246"/>
        <v>38.39</v>
      </c>
      <c r="P2648" s="5">
        <f t="shared" si="247"/>
        <v>158.63636363636363</v>
      </c>
      <c r="Q2648" t="str">
        <f t="shared" si="248"/>
        <v>technology</v>
      </c>
      <c r="R2648" t="str">
        <f t="shared" si="249"/>
        <v>wearables</v>
      </c>
      <c r="S2648" s="13">
        <f t="shared" si="250"/>
        <v>42480.653611111105</v>
      </c>
      <c r="T2648" s="13">
        <f t="shared" si="251"/>
        <v>42525.653611111105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 s="9">
        <v>49000</v>
      </c>
      <c r="E2649" s="9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8272</v>
      </c>
      <c r="O2649" s="7">
        <f t="shared" si="246"/>
        <v>39.942857142857143</v>
      </c>
      <c r="P2649" s="5">
        <f t="shared" si="247"/>
        <v>99.857142857142861</v>
      </c>
      <c r="Q2649" t="str">
        <f t="shared" si="248"/>
        <v>technology</v>
      </c>
      <c r="R2649" t="str">
        <f t="shared" si="249"/>
        <v>wearables</v>
      </c>
      <c r="S2649" s="13">
        <f t="shared" si="250"/>
        <v>42662.613564814819</v>
      </c>
      <c r="T2649" s="13">
        <f t="shared" si="251"/>
        <v>42692.655231481483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 s="9">
        <v>15000</v>
      </c>
      <c r="E2650" s="9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8272</v>
      </c>
      <c r="O2650" s="7">
        <f t="shared" si="246"/>
        <v>0.84</v>
      </c>
      <c r="P2650" s="5">
        <f t="shared" si="247"/>
        <v>25.2</v>
      </c>
      <c r="Q2650" t="str">
        <f t="shared" si="248"/>
        <v>technology</v>
      </c>
      <c r="R2650" t="str">
        <f t="shared" si="249"/>
        <v>wearables</v>
      </c>
      <c r="S2650" s="13">
        <f t="shared" si="250"/>
        <v>41999.164340277777</v>
      </c>
      <c r="T2650" s="13">
        <f t="shared" si="251"/>
        <v>42029.164340277777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 s="9">
        <v>15000</v>
      </c>
      <c r="E2651" s="9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8272</v>
      </c>
      <c r="O2651" s="7">
        <f t="shared" si="246"/>
        <v>43.406666666666666</v>
      </c>
      <c r="P2651" s="5">
        <f t="shared" si="247"/>
        <v>89.191780821917803</v>
      </c>
      <c r="Q2651" t="str">
        <f t="shared" si="248"/>
        <v>technology</v>
      </c>
      <c r="R2651" t="str">
        <f t="shared" si="249"/>
        <v>wearables</v>
      </c>
      <c r="S2651" s="13">
        <f t="shared" si="250"/>
        <v>42194.833784722221</v>
      </c>
      <c r="T2651" s="13">
        <f t="shared" si="251"/>
        <v>42236.833784722221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 s="9">
        <v>300000</v>
      </c>
      <c r="E2652" s="9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8272</v>
      </c>
      <c r="O2652" s="7">
        <f t="shared" si="246"/>
        <v>5.6613333333333333</v>
      </c>
      <c r="P2652" s="5">
        <f t="shared" si="247"/>
        <v>182.6236559139785</v>
      </c>
      <c r="Q2652" t="str">
        <f t="shared" si="248"/>
        <v>technology</v>
      </c>
      <c r="R2652" t="str">
        <f t="shared" si="249"/>
        <v>wearables</v>
      </c>
      <c r="S2652" s="13">
        <f t="shared" si="250"/>
        <v>42586.295138888891</v>
      </c>
      <c r="T2652" s="13">
        <f t="shared" si="251"/>
        <v>42626.295138888891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 s="9">
        <v>50000</v>
      </c>
      <c r="E2653" s="9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8272</v>
      </c>
      <c r="O2653" s="7">
        <f t="shared" si="246"/>
        <v>1.722</v>
      </c>
      <c r="P2653" s="5">
        <f t="shared" si="247"/>
        <v>50.647058823529413</v>
      </c>
      <c r="Q2653" t="str">
        <f t="shared" si="248"/>
        <v>technology</v>
      </c>
      <c r="R2653" t="str">
        <f t="shared" si="249"/>
        <v>wearables</v>
      </c>
      <c r="S2653" s="13">
        <f t="shared" si="250"/>
        <v>42060.913877314815</v>
      </c>
      <c r="T2653" s="13">
        <f t="shared" si="251"/>
        <v>42120.872210648144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 s="9">
        <v>12000</v>
      </c>
      <c r="E2654" s="9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8272</v>
      </c>
      <c r="O2654" s="7">
        <f t="shared" si="246"/>
        <v>1.9416666666666664</v>
      </c>
      <c r="P2654" s="5">
        <f t="shared" si="247"/>
        <v>33.285714285714285</v>
      </c>
      <c r="Q2654" t="str">
        <f t="shared" si="248"/>
        <v>technology</v>
      </c>
      <c r="R2654" t="str">
        <f t="shared" si="249"/>
        <v>wearables</v>
      </c>
      <c r="S2654" s="13">
        <f t="shared" si="250"/>
        <v>42660.552465277782</v>
      </c>
      <c r="T2654" s="13">
        <f t="shared" si="251"/>
        <v>42691.594131944439</v>
      </c>
    </row>
    <row r="2655" spans="1:20" ht="48" x14ac:dyDescent="0.2">
      <c r="A2655">
        <v>958</v>
      </c>
      <c r="B2655" s="3" t="s">
        <v>959</v>
      </c>
      <c r="C2655" s="3" t="s">
        <v>5068</v>
      </c>
      <c r="D2655" s="9">
        <v>7777</v>
      </c>
      <c r="E2655" s="9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8272</v>
      </c>
      <c r="O2655" s="7">
        <f t="shared" si="246"/>
        <v>11.328275684711327</v>
      </c>
      <c r="P2655" s="5">
        <f t="shared" si="247"/>
        <v>51.823529411764703</v>
      </c>
      <c r="Q2655" t="str">
        <f t="shared" si="248"/>
        <v>technology</v>
      </c>
      <c r="R2655" t="str">
        <f t="shared" si="249"/>
        <v>wearables</v>
      </c>
      <c r="S2655" s="13">
        <f t="shared" si="250"/>
        <v>42082.802812499998</v>
      </c>
      <c r="T2655" s="13">
        <f t="shared" si="251"/>
        <v>42104.207638888889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 s="9">
        <v>50000</v>
      </c>
      <c r="E2656" s="9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8272</v>
      </c>
      <c r="O2656" s="7">
        <f t="shared" si="246"/>
        <v>38.86</v>
      </c>
      <c r="P2656" s="5">
        <f t="shared" si="247"/>
        <v>113.62573099415205</v>
      </c>
      <c r="Q2656" t="str">
        <f t="shared" si="248"/>
        <v>technology</v>
      </c>
      <c r="R2656" t="str">
        <f t="shared" si="249"/>
        <v>wearables</v>
      </c>
      <c r="S2656" s="13">
        <f t="shared" si="250"/>
        <v>41993.174363425926</v>
      </c>
      <c r="T2656" s="13">
        <f t="shared" si="251"/>
        <v>42023.174363425926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 s="9">
        <v>55650</v>
      </c>
      <c r="E2657" s="9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8272</v>
      </c>
      <c r="O2657" s="7">
        <f t="shared" si="246"/>
        <v>46.100628930817614</v>
      </c>
      <c r="P2657" s="5">
        <f t="shared" si="247"/>
        <v>136.46276595744681</v>
      </c>
      <c r="Q2657" t="str">
        <f t="shared" si="248"/>
        <v>technology</v>
      </c>
      <c r="R2657" t="str">
        <f t="shared" si="249"/>
        <v>wearables</v>
      </c>
      <c r="S2657" s="13">
        <f t="shared" si="250"/>
        <v>42766.626793981486</v>
      </c>
      <c r="T2657" s="13">
        <f t="shared" si="251"/>
        <v>42808.585127314815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 s="9">
        <v>95000</v>
      </c>
      <c r="E2658" s="9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8272</v>
      </c>
      <c r="O2658" s="7">
        <f t="shared" si="246"/>
        <v>42.188421052631583</v>
      </c>
      <c r="P2658" s="5">
        <f t="shared" si="247"/>
        <v>364.35454545454547</v>
      </c>
      <c r="Q2658" t="str">
        <f t="shared" si="248"/>
        <v>technology</v>
      </c>
      <c r="R2658" t="str">
        <f t="shared" si="249"/>
        <v>wearables</v>
      </c>
      <c r="S2658" s="13">
        <f t="shared" si="250"/>
        <v>42740.693692129629</v>
      </c>
      <c r="T2658" s="13">
        <f t="shared" si="251"/>
        <v>42786.791666666672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 s="9">
        <v>2500</v>
      </c>
      <c r="E2659" s="9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8272</v>
      </c>
      <c r="O2659" s="7">
        <f t="shared" si="246"/>
        <v>28.48</v>
      </c>
      <c r="P2659" s="5">
        <f t="shared" si="247"/>
        <v>19.243243243243242</v>
      </c>
      <c r="Q2659" t="str">
        <f t="shared" si="248"/>
        <v>technology</v>
      </c>
      <c r="R2659" t="str">
        <f t="shared" si="249"/>
        <v>wearables</v>
      </c>
      <c r="S2659" s="13">
        <f t="shared" si="250"/>
        <v>42373.712418981479</v>
      </c>
      <c r="T2659" s="13">
        <f t="shared" si="251"/>
        <v>42411.712418981479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 s="9">
        <v>35000</v>
      </c>
      <c r="E2660" s="9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8272</v>
      </c>
      <c r="O2660" s="7">
        <f t="shared" si="246"/>
        <v>1.077142857142857</v>
      </c>
      <c r="P2660" s="5">
        <f t="shared" si="247"/>
        <v>41.888888888888886</v>
      </c>
      <c r="Q2660" t="str">
        <f t="shared" si="248"/>
        <v>technology</v>
      </c>
      <c r="R2660" t="str">
        <f t="shared" si="249"/>
        <v>wearables</v>
      </c>
      <c r="S2660" s="13">
        <f t="shared" si="250"/>
        <v>42625.635636574079</v>
      </c>
      <c r="T2660" s="13">
        <f t="shared" si="251"/>
        <v>42660.635636574079</v>
      </c>
    </row>
    <row r="2661" spans="1:20" ht="48" x14ac:dyDescent="0.2">
      <c r="A2661">
        <v>964</v>
      </c>
      <c r="B2661" s="3" t="s">
        <v>965</v>
      </c>
      <c r="C2661" s="3" t="s">
        <v>5074</v>
      </c>
      <c r="D2661" s="9">
        <v>110000</v>
      </c>
      <c r="E2661" s="9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8272</v>
      </c>
      <c r="O2661" s="7">
        <f t="shared" si="246"/>
        <v>0.79909090909090907</v>
      </c>
      <c r="P2661" s="5">
        <f t="shared" si="247"/>
        <v>30.310344827586206</v>
      </c>
      <c r="Q2661" t="str">
        <f t="shared" si="248"/>
        <v>technology</v>
      </c>
      <c r="R2661" t="str">
        <f t="shared" si="249"/>
        <v>wearables</v>
      </c>
      <c r="S2661" s="13">
        <f t="shared" si="250"/>
        <v>42208.628692129627</v>
      </c>
      <c r="T2661" s="13">
        <f t="shared" si="251"/>
        <v>42248.628692129627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 s="9">
        <v>25000</v>
      </c>
      <c r="E2662" s="9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8272</v>
      </c>
      <c r="O2662" s="7">
        <f t="shared" si="246"/>
        <v>1.1919999999999999</v>
      </c>
      <c r="P2662" s="5">
        <f t="shared" si="247"/>
        <v>49.666666666666664</v>
      </c>
      <c r="Q2662" t="str">
        <f t="shared" si="248"/>
        <v>technology</v>
      </c>
      <c r="R2662" t="str">
        <f t="shared" si="249"/>
        <v>wearables</v>
      </c>
      <c r="S2662" s="13">
        <f t="shared" si="250"/>
        <v>42637.016736111109</v>
      </c>
      <c r="T2662" s="13">
        <f t="shared" si="251"/>
        <v>42669.165972222225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 s="9">
        <v>12000</v>
      </c>
      <c r="E2663" s="9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8272</v>
      </c>
      <c r="O2663" s="7">
        <f t="shared" si="246"/>
        <v>14.799999999999999</v>
      </c>
      <c r="P2663" s="5">
        <f t="shared" si="247"/>
        <v>59.2</v>
      </c>
      <c r="Q2663" t="str">
        <f t="shared" si="248"/>
        <v>technology</v>
      </c>
      <c r="R2663" t="str">
        <f t="shared" si="249"/>
        <v>wearables</v>
      </c>
      <c r="S2663" s="13">
        <f t="shared" si="250"/>
        <v>42619.635787037041</v>
      </c>
      <c r="T2663" s="13">
        <f t="shared" si="251"/>
        <v>42649.635787037041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 s="9">
        <v>20000</v>
      </c>
      <c r="E2664" s="9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8272</v>
      </c>
      <c r="O2664" s="7">
        <f t="shared" si="246"/>
        <v>17.810000000000002</v>
      </c>
      <c r="P2664" s="5">
        <f t="shared" si="247"/>
        <v>43.97530864197531</v>
      </c>
      <c r="Q2664" t="str">
        <f t="shared" si="248"/>
        <v>technology</v>
      </c>
      <c r="R2664" t="str">
        <f t="shared" si="249"/>
        <v>wearables</v>
      </c>
      <c r="S2664" s="13">
        <f t="shared" si="250"/>
        <v>42422.254328703704</v>
      </c>
      <c r="T2664" s="13">
        <f t="shared" si="251"/>
        <v>42482.21266203704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 s="9">
        <v>8000</v>
      </c>
      <c r="E2665" s="9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8272</v>
      </c>
      <c r="O2665" s="7">
        <f t="shared" si="246"/>
        <v>1.325</v>
      </c>
      <c r="P2665" s="5">
        <f t="shared" si="247"/>
        <v>26.5</v>
      </c>
      <c r="Q2665" t="str">
        <f t="shared" si="248"/>
        <v>technology</v>
      </c>
      <c r="R2665" t="str">
        <f t="shared" si="249"/>
        <v>wearables</v>
      </c>
      <c r="S2665" s="13">
        <f t="shared" si="250"/>
        <v>41836.847615740742</v>
      </c>
      <c r="T2665" s="13">
        <f t="shared" si="251"/>
        <v>41866.847615740742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 s="9">
        <v>30000</v>
      </c>
      <c r="E2666" s="9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8272</v>
      </c>
      <c r="O2666" s="7">
        <f t="shared" si="246"/>
        <v>46.666666666666664</v>
      </c>
      <c r="P2666" s="5">
        <f t="shared" si="247"/>
        <v>1272.7272727272727</v>
      </c>
      <c r="Q2666" t="str">
        <f t="shared" si="248"/>
        <v>technology</v>
      </c>
      <c r="R2666" t="str">
        <f t="shared" si="249"/>
        <v>wearables</v>
      </c>
      <c r="S2666" s="13">
        <f t="shared" si="250"/>
        <v>42742.30332175926</v>
      </c>
      <c r="T2666" s="13">
        <f t="shared" si="251"/>
        <v>42775.30332175926</v>
      </c>
    </row>
    <row r="2667" spans="1:20" ht="48" x14ac:dyDescent="0.2">
      <c r="A2667">
        <v>970</v>
      </c>
      <c r="B2667" s="3" t="s">
        <v>971</v>
      </c>
      <c r="C2667" s="3" t="s">
        <v>5080</v>
      </c>
      <c r="D2667" s="9">
        <v>5000</v>
      </c>
      <c r="E2667" s="9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8272</v>
      </c>
      <c r="O2667" s="7">
        <f t="shared" si="246"/>
        <v>45.92</v>
      </c>
      <c r="P2667" s="5">
        <f t="shared" si="247"/>
        <v>164</v>
      </c>
      <c r="Q2667" t="str">
        <f t="shared" si="248"/>
        <v>technology</v>
      </c>
      <c r="R2667" t="str">
        <f t="shared" si="249"/>
        <v>wearables</v>
      </c>
      <c r="S2667" s="13">
        <f t="shared" si="250"/>
        <v>42721.220520833333</v>
      </c>
      <c r="T2667" s="13">
        <f t="shared" si="251"/>
        <v>42758.207638888889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 s="9">
        <v>100000</v>
      </c>
      <c r="E2668" s="9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8272</v>
      </c>
      <c r="O2668" s="7">
        <f t="shared" si="246"/>
        <v>0.22599999999999998</v>
      </c>
      <c r="P2668" s="5">
        <f t="shared" si="247"/>
        <v>45.2</v>
      </c>
      <c r="Q2668" t="str">
        <f t="shared" si="248"/>
        <v>technology</v>
      </c>
      <c r="R2668" t="str">
        <f t="shared" si="249"/>
        <v>wearables</v>
      </c>
      <c r="S2668" s="13">
        <f t="shared" si="250"/>
        <v>42111.709027777775</v>
      </c>
      <c r="T2668" s="13">
        <f t="shared" si="251"/>
        <v>42156.709027777775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 s="9">
        <v>20000</v>
      </c>
      <c r="E2669" s="9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8272</v>
      </c>
      <c r="O2669" s="7">
        <f t="shared" si="246"/>
        <v>34.625</v>
      </c>
      <c r="P2669" s="5">
        <f t="shared" si="247"/>
        <v>153.88888888888889</v>
      </c>
      <c r="Q2669" t="str">
        <f t="shared" si="248"/>
        <v>technology</v>
      </c>
      <c r="R2669" t="str">
        <f t="shared" si="249"/>
        <v>wearables</v>
      </c>
      <c r="S2669" s="13">
        <f t="shared" si="250"/>
        <v>41856.865717592591</v>
      </c>
      <c r="T2669" s="13">
        <f t="shared" si="251"/>
        <v>41886.290972222225</v>
      </c>
    </row>
    <row r="2670" spans="1:20" ht="48" x14ac:dyDescent="0.2">
      <c r="A2670">
        <v>973</v>
      </c>
      <c r="B2670" s="3" t="s">
        <v>974</v>
      </c>
      <c r="C2670" s="3" t="s">
        <v>5083</v>
      </c>
      <c r="D2670" s="9">
        <v>20000</v>
      </c>
      <c r="E2670" s="9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8272</v>
      </c>
      <c r="O2670" s="7">
        <f t="shared" si="246"/>
        <v>2.0549999999999997</v>
      </c>
      <c r="P2670" s="5">
        <f t="shared" si="247"/>
        <v>51.375</v>
      </c>
      <c r="Q2670" t="str">
        <f t="shared" si="248"/>
        <v>technology</v>
      </c>
      <c r="R2670" t="str">
        <f t="shared" si="249"/>
        <v>wearables</v>
      </c>
      <c r="S2670" s="13">
        <f t="shared" si="250"/>
        <v>42257.014965277776</v>
      </c>
      <c r="T2670" s="13">
        <f t="shared" si="251"/>
        <v>42317.056631944448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 s="9">
        <v>50000</v>
      </c>
      <c r="E2671" s="9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8272</v>
      </c>
      <c r="O2671" s="7">
        <f t="shared" si="246"/>
        <v>0.55999999999999994</v>
      </c>
      <c r="P2671" s="5">
        <f t="shared" si="247"/>
        <v>93.333333333333329</v>
      </c>
      <c r="Q2671" t="str">
        <f t="shared" si="248"/>
        <v>technology</v>
      </c>
      <c r="R2671" t="str">
        <f t="shared" si="249"/>
        <v>wearables</v>
      </c>
      <c r="S2671" s="13">
        <f t="shared" si="250"/>
        <v>42424.749490740738</v>
      </c>
      <c r="T2671" s="13">
        <f t="shared" si="251"/>
        <v>42454.707824074074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 s="9">
        <v>100000</v>
      </c>
      <c r="E2672" s="9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8272</v>
      </c>
      <c r="O2672" s="7">
        <f t="shared" si="246"/>
        <v>2.6069999999999998</v>
      </c>
      <c r="P2672" s="5">
        <f t="shared" si="247"/>
        <v>108.625</v>
      </c>
      <c r="Q2672" t="str">
        <f t="shared" si="248"/>
        <v>technology</v>
      </c>
      <c r="R2672" t="str">
        <f t="shared" si="249"/>
        <v>wearables</v>
      </c>
      <c r="S2672" s="13">
        <f t="shared" si="250"/>
        <v>42489.696585648147</v>
      </c>
      <c r="T2672" s="13">
        <f t="shared" si="251"/>
        <v>42549.696585648147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 s="9">
        <v>150000</v>
      </c>
      <c r="E2673" s="9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8272</v>
      </c>
      <c r="O2673" s="7">
        <f t="shared" si="246"/>
        <v>1.9259999999999999</v>
      </c>
      <c r="P2673" s="5">
        <f t="shared" si="247"/>
        <v>160.5</v>
      </c>
      <c r="Q2673" t="str">
        <f t="shared" si="248"/>
        <v>technology</v>
      </c>
      <c r="R2673" t="str">
        <f t="shared" si="249"/>
        <v>wearables</v>
      </c>
      <c r="S2673" s="13">
        <f t="shared" si="250"/>
        <v>42185.058993055558</v>
      </c>
      <c r="T2673" s="13">
        <f t="shared" si="251"/>
        <v>42230.058993055558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 s="9">
        <v>2700</v>
      </c>
      <c r="E2674" s="9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8272</v>
      </c>
      <c r="O2674" s="7">
        <f t="shared" si="246"/>
        <v>33.666666666666664</v>
      </c>
      <c r="P2674" s="5">
        <f t="shared" si="247"/>
        <v>75.75</v>
      </c>
      <c r="Q2674" t="str">
        <f t="shared" si="248"/>
        <v>technology</v>
      </c>
      <c r="R2674" t="str">
        <f t="shared" si="249"/>
        <v>wearables</v>
      </c>
      <c r="S2674" s="13">
        <f t="shared" si="250"/>
        <v>42391.942094907412</v>
      </c>
      <c r="T2674" s="13">
        <f t="shared" si="251"/>
        <v>42421.942094907412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 s="9">
        <v>172889</v>
      </c>
      <c r="E2675" s="9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8272</v>
      </c>
      <c r="O2675" s="7">
        <f t="shared" si="246"/>
        <v>56.263267182990241</v>
      </c>
      <c r="P2675" s="5">
        <f t="shared" si="247"/>
        <v>790.83739837398377</v>
      </c>
      <c r="Q2675" t="str">
        <f t="shared" si="248"/>
        <v>technology</v>
      </c>
      <c r="R2675" t="str">
        <f t="shared" si="249"/>
        <v>wearables</v>
      </c>
      <c r="S2675" s="13">
        <f t="shared" si="250"/>
        <v>42395.309039351851</v>
      </c>
      <c r="T2675" s="13">
        <f t="shared" si="251"/>
        <v>42425.309039351851</v>
      </c>
    </row>
    <row r="2676" spans="1:20" ht="48" x14ac:dyDescent="0.2">
      <c r="A2676">
        <v>979</v>
      </c>
      <c r="B2676" s="3" t="s">
        <v>980</v>
      </c>
      <c r="C2676" s="3" t="s">
        <v>5089</v>
      </c>
      <c r="D2676" s="9">
        <v>35000</v>
      </c>
      <c r="E2676" s="9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8272</v>
      </c>
      <c r="O2676" s="7">
        <f t="shared" si="246"/>
        <v>82.817599999999999</v>
      </c>
      <c r="P2676" s="5">
        <f t="shared" si="247"/>
        <v>301.93916666666667</v>
      </c>
      <c r="Q2676" t="str">
        <f t="shared" si="248"/>
        <v>technology</v>
      </c>
      <c r="R2676" t="str">
        <f t="shared" si="249"/>
        <v>wearables</v>
      </c>
      <c r="S2676" s="13">
        <f t="shared" si="250"/>
        <v>42506.416990740734</v>
      </c>
      <c r="T2676" s="13">
        <f t="shared" si="251"/>
        <v>42541.790972222225</v>
      </c>
    </row>
    <row r="2677" spans="1:20" ht="48" x14ac:dyDescent="0.2">
      <c r="A2677">
        <v>980</v>
      </c>
      <c r="B2677" s="3" t="s">
        <v>981</v>
      </c>
      <c r="C2677" s="3" t="s">
        <v>5090</v>
      </c>
      <c r="D2677" s="9">
        <v>10000</v>
      </c>
      <c r="E2677" s="9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8272</v>
      </c>
      <c r="O2677" s="7">
        <f t="shared" si="246"/>
        <v>14.860000000000001</v>
      </c>
      <c r="P2677" s="5">
        <f t="shared" si="247"/>
        <v>47.935483870967744</v>
      </c>
      <c r="Q2677" t="str">
        <f t="shared" si="248"/>
        <v>technology</v>
      </c>
      <c r="R2677" t="str">
        <f t="shared" si="249"/>
        <v>wearables</v>
      </c>
      <c r="S2677" s="13">
        <f t="shared" si="250"/>
        <v>41928.904189814813</v>
      </c>
      <c r="T2677" s="13">
        <f t="shared" si="251"/>
        <v>41973.945856481485</v>
      </c>
    </row>
    <row r="2678" spans="1:20" ht="48" x14ac:dyDescent="0.2">
      <c r="A2678">
        <v>981</v>
      </c>
      <c r="B2678" s="3" t="s">
        <v>982</v>
      </c>
      <c r="C2678" s="3" t="s">
        <v>5091</v>
      </c>
      <c r="D2678" s="9">
        <v>88888</v>
      </c>
      <c r="E2678" s="9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8272</v>
      </c>
      <c r="O2678" s="7">
        <f t="shared" si="246"/>
        <v>1.2375123751237513E-2</v>
      </c>
      <c r="P2678" s="5">
        <f t="shared" si="247"/>
        <v>2.75</v>
      </c>
      <c r="Q2678" t="str">
        <f t="shared" si="248"/>
        <v>technology</v>
      </c>
      <c r="R2678" t="str">
        <f t="shared" si="249"/>
        <v>wearables</v>
      </c>
      <c r="S2678" s="13">
        <f t="shared" si="250"/>
        <v>41830.947013888886</v>
      </c>
      <c r="T2678" s="13">
        <f t="shared" si="251"/>
        <v>41860.947013888886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 s="9">
        <v>17500</v>
      </c>
      <c r="E2679" s="9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8272</v>
      </c>
      <c r="O2679" s="7">
        <f t="shared" si="246"/>
        <v>1.7142857142857144E-2</v>
      </c>
      <c r="P2679" s="5">
        <f t="shared" si="247"/>
        <v>1</v>
      </c>
      <c r="Q2679" t="str">
        <f t="shared" si="248"/>
        <v>technology</v>
      </c>
      <c r="R2679" t="str">
        <f t="shared" si="249"/>
        <v>wearables</v>
      </c>
      <c r="S2679" s="13">
        <f t="shared" si="250"/>
        <v>42615.753310185188</v>
      </c>
      <c r="T2679" s="13">
        <f t="shared" si="251"/>
        <v>42645.753310185188</v>
      </c>
    </row>
    <row r="2680" spans="1:20" ht="48" x14ac:dyDescent="0.2">
      <c r="A2680">
        <v>983</v>
      </c>
      <c r="B2680" s="3" t="s">
        <v>984</v>
      </c>
      <c r="C2680" s="3" t="s">
        <v>5093</v>
      </c>
      <c r="D2680" s="9">
        <v>104219</v>
      </c>
      <c r="E2680" s="9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8272</v>
      </c>
      <c r="O2680" s="7">
        <f t="shared" si="246"/>
        <v>29.506136117214709</v>
      </c>
      <c r="P2680" s="5">
        <f t="shared" si="247"/>
        <v>171.79329608938548</v>
      </c>
      <c r="Q2680" t="str">
        <f t="shared" si="248"/>
        <v>technology</v>
      </c>
      <c r="R2680" t="str">
        <f t="shared" si="249"/>
        <v>wearables</v>
      </c>
      <c r="S2680" s="13">
        <f t="shared" si="250"/>
        <v>42574.667650462965</v>
      </c>
      <c r="T2680" s="13">
        <f t="shared" si="251"/>
        <v>42605.870833333334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 s="9">
        <v>10000</v>
      </c>
      <c r="E2681" s="9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8272</v>
      </c>
      <c r="O2681" s="7">
        <f t="shared" si="246"/>
        <v>1.06</v>
      </c>
      <c r="P2681" s="5">
        <f t="shared" si="247"/>
        <v>35.333333333333336</v>
      </c>
      <c r="Q2681" t="str">
        <f t="shared" si="248"/>
        <v>technology</v>
      </c>
      <c r="R2681" t="str">
        <f t="shared" si="249"/>
        <v>wearables</v>
      </c>
      <c r="S2681" s="13">
        <f t="shared" si="250"/>
        <v>42061.11583333333</v>
      </c>
      <c r="T2681" s="13">
        <f t="shared" si="251"/>
        <v>42091.074166666673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 s="9">
        <v>30000</v>
      </c>
      <c r="E2682" s="9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8272</v>
      </c>
      <c r="O2682" s="7">
        <f t="shared" si="246"/>
        <v>6.293333333333333</v>
      </c>
      <c r="P2682" s="5">
        <f t="shared" si="247"/>
        <v>82.086956521739125</v>
      </c>
      <c r="Q2682" t="str">
        <f t="shared" si="248"/>
        <v>technology</v>
      </c>
      <c r="R2682" t="str">
        <f t="shared" si="249"/>
        <v>wearables</v>
      </c>
      <c r="S2682" s="13">
        <f t="shared" si="250"/>
        <v>42339.967708333337</v>
      </c>
      <c r="T2682" s="13">
        <f t="shared" si="251"/>
        <v>42369.958333333328</v>
      </c>
    </row>
    <row r="2683" spans="1:20" ht="48" x14ac:dyDescent="0.2">
      <c r="A2683">
        <v>986</v>
      </c>
      <c r="B2683" s="3" t="s">
        <v>987</v>
      </c>
      <c r="C2683" s="3" t="s">
        <v>5096</v>
      </c>
      <c r="D2683" s="9">
        <v>20000</v>
      </c>
      <c r="E2683" s="9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8272</v>
      </c>
      <c r="O2683" s="7">
        <f t="shared" si="246"/>
        <v>12.75</v>
      </c>
      <c r="P2683" s="5">
        <f t="shared" si="247"/>
        <v>110.8695652173913</v>
      </c>
      <c r="Q2683" t="str">
        <f t="shared" si="248"/>
        <v>technology</v>
      </c>
      <c r="R2683" t="str">
        <f t="shared" si="249"/>
        <v>wearables</v>
      </c>
      <c r="S2683" s="13">
        <f t="shared" si="250"/>
        <v>42324.767361111109</v>
      </c>
      <c r="T2683" s="13">
        <f t="shared" si="251"/>
        <v>42379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 s="9">
        <v>50000</v>
      </c>
      <c r="E2684" s="9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8272</v>
      </c>
      <c r="O2684" s="7">
        <f t="shared" si="246"/>
        <v>13.22</v>
      </c>
      <c r="P2684" s="5">
        <f t="shared" si="247"/>
        <v>161.21951219512195</v>
      </c>
      <c r="Q2684" t="str">
        <f t="shared" si="248"/>
        <v>technology</v>
      </c>
      <c r="R2684" t="str">
        <f t="shared" si="249"/>
        <v>wearables</v>
      </c>
      <c r="S2684" s="13">
        <f t="shared" si="250"/>
        <v>41773.294560185182</v>
      </c>
      <c r="T2684" s="13">
        <f t="shared" si="251"/>
        <v>41813.294560185182</v>
      </c>
    </row>
    <row r="2685" spans="1:20" ht="48" x14ac:dyDescent="0.2">
      <c r="A2685">
        <v>988</v>
      </c>
      <c r="B2685" s="3" t="s">
        <v>989</v>
      </c>
      <c r="C2685" s="3" t="s">
        <v>5098</v>
      </c>
      <c r="D2685" s="9">
        <v>5000</v>
      </c>
      <c r="E2685" s="9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8272</v>
      </c>
      <c r="O2685" s="7">
        <f t="shared" si="246"/>
        <v>0</v>
      </c>
      <c r="P2685" s="5">
        <f t="shared" si="247"/>
        <v>0</v>
      </c>
      <c r="Q2685" t="str">
        <f t="shared" si="248"/>
        <v>technology</v>
      </c>
      <c r="R2685" t="str">
        <f t="shared" si="249"/>
        <v>wearables</v>
      </c>
      <c r="S2685" s="13">
        <f t="shared" si="250"/>
        <v>42614.356770833328</v>
      </c>
      <c r="T2685" s="13">
        <f t="shared" si="251"/>
        <v>42644.356770833328</v>
      </c>
    </row>
    <row r="2686" spans="1:20" ht="16" x14ac:dyDescent="0.2">
      <c r="A2686">
        <v>989</v>
      </c>
      <c r="B2686" s="3" t="s">
        <v>990</v>
      </c>
      <c r="C2686" s="3" t="s">
        <v>5099</v>
      </c>
      <c r="D2686" s="9">
        <v>10000</v>
      </c>
      <c r="E2686" s="9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8272</v>
      </c>
      <c r="O2686" s="7">
        <f t="shared" si="246"/>
        <v>16.77</v>
      </c>
      <c r="P2686" s="5">
        <f t="shared" si="247"/>
        <v>52.40625</v>
      </c>
      <c r="Q2686" t="str">
        <f t="shared" si="248"/>
        <v>technology</v>
      </c>
      <c r="R2686" t="str">
        <f t="shared" si="249"/>
        <v>wearables</v>
      </c>
      <c r="S2686" s="13">
        <f t="shared" si="250"/>
        <v>42611.933969907404</v>
      </c>
      <c r="T2686" s="13">
        <f t="shared" si="251"/>
        <v>42641.933969907404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 s="9">
        <v>25000</v>
      </c>
      <c r="E2687" s="9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8272</v>
      </c>
      <c r="O2687" s="7">
        <f t="shared" si="246"/>
        <v>0.104</v>
      </c>
      <c r="P2687" s="5">
        <f t="shared" si="247"/>
        <v>13</v>
      </c>
      <c r="Q2687" t="str">
        <f t="shared" si="248"/>
        <v>technology</v>
      </c>
      <c r="R2687" t="str">
        <f t="shared" si="249"/>
        <v>wearables</v>
      </c>
      <c r="S2687" s="13">
        <f t="shared" si="250"/>
        <v>41855.784305555557</v>
      </c>
      <c r="T2687" s="13">
        <f t="shared" si="251"/>
        <v>41885.784305555557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 s="9">
        <v>5000</v>
      </c>
      <c r="E2688" s="9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8272</v>
      </c>
      <c r="O2688" s="7">
        <f t="shared" si="246"/>
        <v>4.24</v>
      </c>
      <c r="P2688" s="5">
        <f t="shared" si="247"/>
        <v>30.285714285714285</v>
      </c>
      <c r="Q2688" t="str">
        <f t="shared" si="248"/>
        <v>technology</v>
      </c>
      <c r="R2688" t="str">
        <f t="shared" si="249"/>
        <v>wearables</v>
      </c>
      <c r="S2688" s="13">
        <f t="shared" si="250"/>
        <v>42538.75680555556</v>
      </c>
      <c r="T2688" s="13">
        <f t="shared" si="251"/>
        <v>42563.785416666666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 s="9">
        <v>100000</v>
      </c>
      <c r="E2689" s="9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8272</v>
      </c>
      <c r="O2689" s="7">
        <f t="shared" si="246"/>
        <v>0.46699999999999997</v>
      </c>
      <c r="P2689" s="5">
        <f t="shared" si="247"/>
        <v>116.75</v>
      </c>
      <c r="Q2689" t="str">
        <f t="shared" si="248"/>
        <v>technology</v>
      </c>
      <c r="R2689" t="str">
        <f t="shared" si="249"/>
        <v>wearables</v>
      </c>
      <c r="S2689" s="13">
        <f t="shared" si="250"/>
        <v>42437.924988425926</v>
      </c>
      <c r="T2689" s="13">
        <f t="shared" si="251"/>
        <v>42497.883321759262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 s="9">
        <v>70000</v>
      </c>
      <c r="E2690" s="9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8272</v>
      </c>
      <c r="O2690" s="7">
        <f t="shared" ref="O2690:O2753" si="252">(E2690/D2690)*100</f>
        <v>25.087142857142858</v>
      </c>
      <c r="P2690" s="5">
        <f t="shared" ref="P2690:P2753" si="253">IFERROR(E2690/L2690,0)</f>
        <v>89.59693877551021</v>
      </c>
      <c r="Q2690" t="str">
        <f t="shared" ref="Q2690:Q2753" si="254">LEFT(N2690,FIND("/",N2690)-1)</f>
        <v>technology</v>
      </c>
      <c r="R2690" t="str">
        <f t="shared" ref="R2690:R2753" si="255">RIGHT(N2690,LEN(N2690)-FIND("/",N2690))</f>
        <v>wearables</v>
      </c>
      <c r="S2690" s="13">
        <f t="shared" ref="S2690:S2753" si="256">(((J2690/60)/60)/24)+DATE(1970,1,1)</f>
        <v>42652.964907407411</v>
      </c>
      <c r="T2690" s="13">
        <f t="shared" ref="T2690:T2753" si="257">(((I2690/60)/60)/24)+DATE(1970,1,1)</f>
        <v>42686.208333333328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 s="9">
        <v>200000</v>
      </c>
      <c r="E2691" s="9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8272</v>
      </c>
      <c r="O2691" s="7">
        <f t="shared" si="252"/>
        <v>2.3345000000000002</v>
      </c>
      <c r="P2691" s="5">
        <f t="shared" si="253"/>
        <v>424.45454545454544</v>
      </c>
      <c r="Q2691" t="str">
        <f t="shared" si="254"/>
        <v>technology</v>
      </c>
      <c r="R2691" t="str">
        <f t="shared" si="255"/>
        <v>wearables</v>
      </c>
      <c r="S2691" s="13">
        <f t="shared" si="256"/>
        <v>41921.263078703705</v>
      </c>
      <c r="T2691" s="13">
        <f t="shared" si="257"/>
        <v>41973.957638888889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 s="9">
        <v>10000</v>
      </c>
      <c r="E2692" s="9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8272</v>
      </c>
      <c r="O2692" s="7">
        <f t="shared" si="252"/>
        <v>7.26</v>
      </c>
      <c r="P2692" s="5">
        <f t="shared" si="253"/>
        <v>80.666666666666671</v>
      </c>
      <c r="Q2692" t="str">
        <f t="shared" si="254"/>
        <v>technology</v>
      </c>
      <c r="R2692" t="str">
        <f t="shared" si="255"/>
        <v>wearables</v>
      </c>
      <c r="S2692" s="13">
        <f t="shared" si="256"/>
        <v>41947.940740740742</v>
      </c>
      <c r="T2692" s="13">
        <f t="shared" si="257"/>
        <v>41972.666666666672</v>
      </c>
    </row>
    <row r="2693" spans="1:20" ht="32" x14ac:dyDescent="0.2">
      <c r="A2693">
        <v>996</v>
      </c>
      <c r="B2693" s="3" t="s">
        <v>997</v>
      </c>
      <c r="C2693" s="3" t="s">
        <v>5106</v>
      </c>
      <c r="D2693" s="9">
        <v>4000</v>
      </c>
      <c r="E2693" s="9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8272</v>
      </c>
      <c r="O2693" s="7">
        <f t="shared" si="252"/>
        <v>1.625</v>
      </c>
      <c r="P2693" s="5">
        <f t="shared" si="253"/>
        <v>13</v>
      </c>
      <c r="Q2693" t="str">
        <f t="shared" si="254"/>
        <v>technology</v>
      </c>
      <c r="R2693" t="str">
        <f t="shared" si="255"/>
        <v>wearables</v>
      </c>
      <c r="S2693" s="13">
        <f t="shared" si="256"/>
        <v>41817.866435185184</v>
      </c>
      <c r="T2693" s="13">
        <f t="shared" si="257"/>
        <v>41847.643750000003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 s="9">
        <v>5000</v>
      </c>
      <c r="E2694" s="9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8272</v>
      </c>
      <c r="O2694" s="7">
        <f t="shared" si="252"/>
        <v>1.3</v>
      </c>
      <c r="P2694" s="5">
        <f t="shared" si="253"/>
        <v>8.125</v>
      </c>
      <c r="Q2694" t="str">
        <f t="shared" si="254"/>
        <v>technology</v>
      </c>
      <c r="R2694" t="str">
        <f t="shared" si="255"/>
        <v>wearables</v>
      </c>
      <c r="S2694" s="13">
        <f t="shared" si="256"/>
        <v>41941.10297453704</v>
      </c>
      <c r="T2694" s="13">
        <f t="shared" si="257"/>
        <v>41971.144641203704</v>
      </c>
    </row>
    <row r="2695" spans="1:20" ht="32" x14ac:dyDescent="0.2">
      <c r="A2695">
        <v>998</v>
      </c>
      <c r="B2695" s="3" t="s">
        <v>999</v>
      </c>
      <c r="C2695" s="3" t="s">
        <v>5108</v>
      </c>
      <c r="D2695" s="9">
        <v>60000</v>
      </c>
      <c r="E2695" s="9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8272</v>
      </c>
      <c r="O2695" s="7">
        <f t="shared" si="252"/>
        <v>58.558333333333337</v>
      </c>
      <c r="P2695" s="5">
        <f t="shared" si="253"/>
        <v>153.42794759825327</v>
      </c>
      <c r="Q2695" t="str">
        <f t="shared" si="254"/>
        <v>technology</v>
      </c>
      <c r="R2695" t="str">
        <f t="shared" si="255"/>
        <v>wearables</v>
      </c>
      <c r="S2695" s="13">
        <f t="shared" si="256"/>
        <v>42282.168993055559</v>
      </c>
      <c r="T2695" s="13">
        <f t="shared" si="257"/>
        <v>42327.210659722223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 s="9">
        <v>150000</v>
      </c>
      <c r="E2696" s="9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8272</v>
      </c>
      <c r="O2696" s="7">
        <f t="shared" si="252"/>
        <v>7.7886666666666677</v>
      </c>
      <c r="P2696" s="5">
        <f t="shared" si="253"/>
        <v>292.07499999999999</v>
      </c>
      <c r="Q2696" t="str">
        <f t="shared" si="254"/>
        <v>technology</v>
      </c>
      <c r="R2696" t="str">
        <f t="shared" si="255"/>
        <v>wearables</v>
      </c>
      <c r="S2696" s="13">
        <f t="shared" si="256"/>
        <v>41926.29965277778</v>
      </c>
      <c r="T2696" s="13">
        <f t="shared" si="257"/>
        <v>41956.334722222222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 s="9">
        <v>90000</v>
      </c>
      <c r="E2697" s="9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8281</v>
      </c>
      <c r="O2697" s="7">
        <f t="shared" si="252"/>
        <v>8.974444444444444</v>
      </c>
      <c r="P2697" s="5">
        <f t="shared" si="253"/>
        <v>65.666666666666671</v>
      </c>
      <c r="Q2697" t="str">
        <f t="shared" si="254"/>
        <v>games</v>
      </c>
      <c r="R2697" t="str">
        <f t="shared" si="255"/>
        <v>video games</v>
      </c>
      <c r="S2697" s="13">
        <f t="shared" si="256"/>
        <v>41417.228043981479</v>
      </c>
      <c r="T2697" s="13">
        <f t="shared" si="257"/>
        <v>41462.228043981479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 s="9">
        <v>3000</v>
      </c>
      <c r="E2698" s="9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8281</v>
      </c>
      <c r="O2698" s="7">
        <f t="shared" si="252"/>
        <v>2.7</v>
      </c>
      <c r="P2698" s="5">
        <f t="shared" si="253"/>
        <v>16.2</v>
      </c>
      <c r="Q2698" t="str">
        <f t="shared" si="254"/>
        <v>games</v>
      </c>
      <c r="R2698" t="str">
        <f t="shared" si="255"/>
        <v>video games</v>
      </c>
      <c r="S2698" s="13">
        <f t="shared" si="256"/>
        <v>41661.381041666667</v>
      </c>
      <c r="T2698" s="13">
        <f t="shared" si="257"/>
        <v>41689.381041666667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 s="9">
        <v>150000</v>
      </c>
      <c r="E2699" s="9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8281</v>
      </c>
      <c r="O2699" s="7">
        <f t="shared" si="252"/>
        <v>3.3673333333333333</v>
      </c>
      <c r="P2699" s="5">
        <f t="shared" si="253"/>
        <v>34.128378378378379</v>
      </c>
      <c r="Q2699" t="str">
        <f t="shared" si="254"/>
        <v>games</v>
      </c>
      <c r="R2699" t="str">
        <f t="shared" si="255"/>
        <v>video games</v>
      </c>
      <c r="S2699" s="13">
        <f t="shared" si="256"/>
        <v>41445.962754629632</v>
      </c>
      <c r="T2699" s="13">
        <f t="shared" si="257"/>
        <v>41490.962754629632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 s="9">
        <v>500</v>
      </c>
      <c r="E2700" s="9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8281</v>
      </c>
      <c r="O2700" s="7">
        <f t="shared" si="252"/>
        <v>26</v>
      </c>
      <c r="P2700" s="5">
        <f t="shared" si="253"/>
        <v>13</v>
      </c>
      <c r="Q2700" t="str">
        <f t="shared" si="254"/>
        <v>games</v>
      </c>
      <c r="R2700" t="str">
        <f t="shared" si="255"/>
        <v>video games</v>
      </c>
      <c r="S2700" s="13">
        <f t="shared" si="256"/>
        <v>41599.855682870373</v>
      </c>
      <c r="T2700" s="13">
        <f t="shared" si="257"/>
        <v>41629.855682870373</v>
      </c>
    </row>
    <row r="2701" spans="1:20" ht="48" x14ac:dyDescent="0.2">
      <c r="A2701">
        <v>1068</v>
      </c>
      <c r="B2701" s="3" t="s">
        <v>1069</v>
      </c>
      <c r="C2701" s="3" t="s">
        <v>5178</v>
      </c>
      <c r="D2701" s="9">
        <v>30000</v>
      </c>
      <c r="E2701" s="9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8281</v>
      </c>
      <c r="O2701" s="7">
        <f t="shared" si="252"/>
        <v>0.15</v>
      </c>
      <c r="P2701" s="5">
        <f t="shared" si="253"/>
        <v>11.25</v>
      </c>
      <c r="Q2701" t="str">
        <f t="shared" si="254"/>
        <v>games</v>
      </c>
      <c r="R2701" t="str">
        <f t="shared" si="255"/>
        <v>video games</v>
      </c>
      <c r="S2701" s="13">
        <f t="shared" si="256"/>
        <v>42440.371111111104</v>
      </c>
      <c r="T2701" s="13">
        <f t="shared" si="257"/>
        <v>42470.329444444447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 s="9">
        <v>2200</v>
      </c>
      <c r="E2702" s="9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8281</v>
      </c>
      <c r="O2702" s="7">
        <f t="shared" si="252"/>
        <v>38.636363636363633</v>
      </c>
      <c r="P2702" s="5">
        <f t="shared" si="253"/>
        <v>40.476190476190474</v>
      </c>
      <c r="Q2702" t="str">
        <f t="shared" si="254"/>
        <v>games</v>
      </c>
      <c r="R2702" t="str">
        <f t="shared" si="255"/>
        <v>video games</v>
      </c>
      <c r="S2702" s="13">
        <f t="shared" si="256"/>
        <v>41572.229849537034</v>
      </c>
      <c r="T2702" s="13">
        <f t="shared" si="257"/>
        <v>41604.271516203706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 s="9">
        <v>10000</v>
      </c>
      <c r="E2703" s="9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8281</v>
      </c>
      <c r="O2703" s="7">
        <f t="shared" si="252"/>
        <v>0.70000000000000007</v>
      </c>
      <c r="P2703" s="5">
        <f t="shared" si="253"/>
        <v>35</v>
      </c>
      <c r="Q2703" t="str">
        <f t="shared" si="254"/>
        <v>games</v>
      </c>
      <c r="R2703" t="str">
        <f t="shared" si="255"/>
        <v>video games</v>
      </c>
      <c r="S2703" s="13">
        <f t="shared" si="256"/>
        <v>41163.011828703704</v>
      </c>
      <c r="T2703" s="13">
        <f t="shared" si="257"/>
        <v>41183.011828703704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 s="9">
        <v>100</v>
      </c>
      <c r="E2704" s="9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8281</v>
      </c>
      <c r="O2704" s="7">
        <f t="shared" si="252"/>
        <v>0</v>
      </c>
      <c r="P2704" s="5">
        <f t="shared" si="253"/>
        <v>0</v>
      </c>
      <c r="Q2704" t="str">
        <f t="shared" si="254"/>
        <v>games</v>
      </c>
      <c r="R2704" t="str">
        <f t="shared" si="255"/>
        <v>video games</v>
      </c>
      <c r="S2704" s="13">
        <f t="shared" si="256"/>
        <v>42295.753391203703</v>
      </c>
      <c r="T2704" s="13">
        <f t="shared" si="257"/>
        <v>42325.795057870375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 s="9">
        <v>75000</v>
      </c>
      <c r="E2705" s="9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8281</v>
      </c>
      <c r="O2705" s="7">
        <f t="shared" si="252"/>
        <v>6.8000000000000005E-2</v>
      </c>
      <c r="P2705" s="5">
        <f t="shared" si="253"/>
        <v>12.75</v>
      </c>
      <c r="Q2705" t="str">
        <f t="shared" si="254"/>
        <v>games</v>
      </c>
      <c r="R2705" t="str">
        <f t="shared" si="255"/>
        <v>video games</v>
      </c>
      <c r="S2705" s="13">
        <f t="shared" si="256"/>
        <v>41645.832141203704</v>
      </c>
      <c r="T2705" s="13">
        <f t="shared" si="257"/>
        <v>41675.832141203704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 s="9">
        <v>750</v>
      </c>
      <c r="E2706" s="9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8281</v>
      </c>
      <c r="O2706" s="7">
        <f t="shared" si="252"/>
        <v>1.3333333333333335</v>
      </c>
      <c r="P2706" s="5">
        <f t="shared" si="253"/>
        <v>10</v>
      </c>
      <c r="Q2706" t="str">
        <f t="shared" si="254"/>
        <v>games</v>
      </c>
      <c r="R2706" t="str">
        <f t="shared" si="255"/>
        <v>video games</v>
      </c>
      <c r="S2706" s="13">
        <f t="shared" si="256"/>
        <v>40802.964594907404</v>
      </c>
      <c r="T2706" s="13">
        <f t="shared" si="257"/>
        <v>40832.964594907404</v>
      </c>
    </row>
    <row r="2707" spans="1:20" ht="48" x14ac:dyDescent="0.2">
      <c r="A2707">
        <v>1074</v>
      </c>
      <c r="B2707" s="3" t="s">
        <v>1075</v>
      </c>
      <c r="C2707" s="3" t="s">
        <v>5184</v>
      </c>
      <c r="D2707" s="9">
        <v>54000</v>
      </c>
      <c r="E2707" s="9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8281</v>
      </c>
      <c r="O2707" s="7">
        <f t="shared" si="252"/>
        <v>6.3092592592592585</v>
      </c>
      <c r="P2707" s="5">
        <f t="shared" si="253"/>
        <v>113.56666666666666</v>
      </c>
      <c r="Q2707" t="str">
        <f t="shared" si="254"/>
        <v>games</v>
      </c>
      <c r="R2707" t="str">
        <f t="shared" si="255"/>
        <v>video games</v>
      </c>
      <c r="S2707" s="13">
        <f t="shared" si="256"/>
        <v>41613.172974537039</v>
      </c>
      <c r="T2707" s="13">
        <f t="shared" si="257"/>
        <v>41643.172974537039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 s="9">
        <v>1000</v>
      </c>
      <c r="E2708" s="9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8281</v>
      </c>
      <c r="O2708" s="7">
        <f t="shared" si="252"/>
        <v>4.5</v>
      </c>
      <c r="P2708" s="5">
        <f t="shared" si="253"/>
        <v>15</v>
      </c>
      <c r="Q2708" t="str">
        <f t="shared" si="254"/>
        <v>games</v>
      </c>
      <c r="R2708" t="str">
        <f t="shared" si="255"/>
        <v>video games</v>
      </c>
      <c r="S2708" s="13">
        <f t="shared" si="256"/>
        <v>41005.904120370367</v>
      </c>
      <c r="T2708" s="13">
        <f t="shared" si="257"/>
        <v>41035.904120370367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 s="9">
        <v>75000</v>
      </c>
      <c r="E2709" s="9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8281</v>
      </c>
      <c r="O2709" s="7">
        <f t="shared" si="252"/>
        <v>62.765333333333331</v>
      </c>
      <c r="P2709" s="5">
        <f t="shared" si="253"/>
        <v>48.281025641025643</v>
      </c>
      <c r="Q2709" t="str">
        <f t="shared" si="254"/>
        <v>games</v>
      </c>
      <c r="R2709" t="str">
        <f t="shared" si="255"/>
        <v>video games</v>
      </c>
      <c r="S2709" s="13">
        <f t="shared" si="256"/>
        <v>41838.377893518518</v>
      </c>
      <c r="T2709" s="13">
        <f t="shared" si="257"/>
        <v>41893.377893518518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 s="9">
        <v>25000</v>
      </c>
      <c r="E2710" s="9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8281</v>
      </c>
      <c r="O2710" s="7">
        <f t="shared" si="252"/>
        <v>29.376000000000001</v>
      </c>
      <c r="P2710" s="5">
        <f t="shared" si="253"/>
        <v>43.976047904191617</v>
      </c>
      <c r="Q2710" t="str">
        <f t="shared" si="254"/>
        <v>games</v>
      </c>
      <c r="R2710" t="str">
        <f t="shared" si="255"/>
        <v>video games</v>
      </c>
      <c r="S2710" s="13">
        <f t="shared" si="256"/>
        <v>42353.16679398148</v>
      </c>
      <c r="T2710" s="13">
        <f t="shared" si="257"/>
        <v>42383.16679398148</v>
      </c>
    </row>
    <row r="2711" spans="1:20" ht="48" x14ac:dyDescent="0.2">
      <c r="A2711">
        <v>1078</v>
      </c>
      <c r="B2711" s="3" t="s">
        <v>1079</v>
      </c>
      <c r="C2711" s="3" t="s">
        <v>5188</v>
      </c>
      <c r="D2711" s="9">
        <v>600</v>
      </c>
      <c r="E2711" s="9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8281</v>
      </c>
      <c r="O2711" s="7">
        <f t="shared" si="252"/>
        <v>7.5</v>
      </c>
      <c r="P2711" s="5">
        <f t="shared" si="253"/>
        <v>9</v>
      </c>
      <c r="Q2711" t="str">
        <f t="shared" si="254"/>
        <v>games</v>
      </c>
      <c r="R2711" t="str">
        <f t="shared" si="255"/>
        <v>video games</v>
      </c>
      <c r="S2711" s="13">
        <f t="shared" si="256"/>
        <v>40701.195844907408</v>
      </c>
      <c r="T2711" s="13">
        <f t="shared" si="257"/>
        <v>40746.195844907408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 s="9">
        <v>26000</v>
      </c>
      <c r="E2712" s="9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8281</v>
      </c>
      <c r="O2712" s="7">
        <f t="shared" si="252"/>
        <v>2.6076923076923078</v>
      </c>
      <c r="P2712" s="5">
        <f t="shared" si="253"/>
        <v>37.666666666666664</v>
      </c>
      <c r="Q2712" t="str">
        <f t="shared" si="254"/>
        <v>games</v>
      </c>
      <c r="R2712" t="str">
        <f t="shared" si="255"/>
        <v>video games</v>
      </c>
      <c r="S2712" s="13">
        <f t="shared" si="256"/>
        <v>42479.566388888896</v>
      </c>
      <c r="T2712" s="13">
        <f t="shared" si="257"/>
        <v>42504.566388888896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 s="9">
        <v>20000</v>
      </c>
      <c r="E2713" s="9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8281</v>
      </c>
      <c r="O2713" s="7">
        <f t="shared" si="252"/>
        <v>9.1050000000000004</v>
      </c>
      <c r="P2713" s="5">
        <f t="shared" si="253"/>
        <v>18.581632653061224</v>
      </c>
      <c r="Q2713" t="str">
        <f t="shared" si="254"/>
        <v>games</v>
      </c>
      <c r="R2713" t="str">
        <f t="shared" si="255"/>
        <v>video games</v>
      </c>
      <c r="S2713" s="13">
        <f t="shared" si="256"/>
        <v>41740.138113425928</v>
      </c>
      <c r="T2713" s="13">
        <f t="shared" si="257"/>
        <v>41770.138113425928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 s="9">
        <v>68000</v>
      </c>
      <c r="E2714" s="9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8281</v>
      </c>
      <c r="O2714" s="7">
        <f t="shared" si="252"/>
        <v>1.7647058823529412E-2</v>
      </c>
      <c r="P2714" s="5">
        <f t="shared" si="253"/>
        <v>3</v>
      </c>
      <c r="Q2714" t="str">
        <f t="shared" si="254"/>
        <v>games</v>
      </c>
      <c r="R2714" t="str">
        <f t="shared" si="255"/>
        <v>video games</v>
      </c>
      <c r="S2714" s="13">
        <f t="shared" si="256"/>
        <v>42002.926990740743</v>
      </c>
      <c r="T2714" s="13">
        <f t="shared" si="257"/>
        <v>42032.926990740743</v>
      </c>
    </row>
    <row r="2715" spans="1:20" ht="32" x14ac:dyDescent="0.2">
      <c r="A2715">
        <v>1082</v>
      </c>
      <c r="B2715" s="3" t="s">
        <v>1083</v>
      </c>
      <c r="C2715" s="3" t="s">
        <v>5192</v>
      </c>
      <c r="D2715" s="9">
        <v>10000</v>
      </c>
      <c r="E2715" s="9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8281</v>
      </c>
      <c r="O2715" s="7">
        <f t="shared" si="252"/>
        <v>0.55999999999999994</v>
      </c>
      <c r="P2715" s="5">
        <f t="shared" si="253"/>
        <v>18.666666666666668</v>
      </c>
      <c r="Q2715" t="str">
        <f t="shared" si="254"/>
        <v>games</v>
      </c>
      <c r="R2715" t="str">
        <f t="shared" si="255"/>
        <v>video games</v>
      </c>
      <c r="S2715" s="13">
        <f t="shared" si="256"/>
        <v>41101.906111111115</v>
      </c>
      <c r="T2715" s="13">
        <f t="shared" si="257"/>
        <v>41131.906111111115</v>
      </c>
    </row>
    <row r="2716" spans="1:20" ht="48" x14ac:dyDescent="0.2">
      <c r="A2716">
        <v>1083</v>
      </c>
      <c r="B2716" s="3" t="s">
        <v>1084</v>
      </c>
      <c r="C2716" s="3" t="s">
        <v>5193</v>
      </c>
      <c r="D2716" s="9">
        <v>50000</v>
      </c>
      <c r="E2716" s="9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8281</v>
      </c>
      <c r="O2716" s="7">
        <f t="shared" si="252"/>
        <v>0.82000000000000006</v>
      </c>
      <c r="P2716" s="5">
        <f t="shared" si="253"/>
        <v>410</v>
      </c>
      <c r="Q2716" t="str">
        <f t="shared" si="254"/>
        <v>games</v>
      </c>
      <c r="R2716" t="str">
        <f t="shared" si="255"/>
        <v>video games</v>
      </c>
      <c r="S2716" s="13">
        <f t="shared" si="256"/>
        <v>41793.659525462965</v>
      </c>
      <c r="T2716" s="13">
        <f t="shared" si="257"/>
        <v>41853.659525462965</v>
      </c>
    </row>
    <row r="2717" spans="1:20" ht="16" x14ac:dyDescent="0.2">
      <c r="A2717">
        <v>1084</v>
      </c>
      <c r="B2717" s="3" t="s">
        <v>1085</v>
      </c>
      <c r="C2717" s="3" t="s">
        <v>5194</v>
      </c>
      <c r="D2717" s="9">
        <v>550</v>
      </c>
      <c r="E2717" s="9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8281</v>
      </c>
      <c r="O2717" s="7">
        <f t="shared" si="252"/>
        <v>0</v>
      </c>
      <c r="P2717" s="5">
        <f t="shared" si="253"/>
        <v>0</v>
      </c>
      <c r="Q2717" t="str">
        <f t="shared" si="254"/>
        <v>games</v>
      </c>
      <c r="R2717" t="str">
        <f t="shared" si="255"/>
        <v>video games</v>
      </c>
      <c r="S2717" s="13">
        <f t="shared" si="256"/>
        <v>41829.912083333329</v>
      </c>
      <c r="T2717" s="13">
        <f t="shared" si="257"/>
        <v>41859.912083333329</v>
      </c>
    </row>
    <row r="2718" spans="1:20" ht="32" x14ac:dyDescent="0.2">
      <c r="A2718">
        <v>1085</v>
      </c>
      <c r="B2718" s="3" t="s">
        <v>1086</v>
      </c>
      <c r="C2718" s="3" t="s">
        <v>5195</v>
      </c>
      <c r="D2718" s="9">
        <v>30000</v>
      </c>
      <c r="E2718" s="9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8281</v>
      </c>
      <c r="O2718" s="7">
        <f t="shared" si="252"/>
        <v>3.42</v>
      </c>
      <c r="P2718" s="5">
        <f t="shared" si="253"/>
        <v>114</v>
      </c>
      <c r="Q2718" t="str">
        <f t="shared" si="254"/>
        <v>games</v>
      </c>
      <c r="R2718" t="str">
        <f t="shared" si="255"/>
        <v>video games</v>
      </c>
      <c r="S2718" s="13">
        <f t="shared" si="256"/>
        <v>42413.671006944445</v>
      </c>
      <c r="T2718" s="13">
        <f t="shared" si="257"/>
        <v>42443.629340277781</v>
      </c>
    </row>
    <row r="2719" spans="1:20" ht="16" x14ac:dyDescent="0.2">
      <c r="A2719">
        <v>1086</v>
      </c>
      <c r="B2719" s="3" t="s">
        <v>1087</v>
      </c>
      <c r="C2719" s="3" t="s">
        <v>5196</v>
      </c>
      <c r="D2719" s="9">
        <v>18000</v>
      </c>
      <c r="E2719" s="9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8281</v>
      </c>
      <c r="O2719" s="7">
        <f t="shared" si="252"/>
        <v>8.3333333333333343E-2</v>
      </c>
      <c r="P2719" s="5">
        <f t="shared" si="253"/>
        <v>7.5</v>
      </c>
      <c r="Q2719" t="str">
        <f t="shared" si="254"/>
        <v>games</v>
      </c>
      <c r="R2719" t="str">
        <f t="shared" si="255"/>
        <v>video games</v>
      </c>
      <c r="S2719" s="13">
        <f t="shared" si="256"/>
        <v>41845.866793981484</v>
      </c>
      <c r="T2719" s="13">
        <f t="shared" si="257"/>
        <v>41875.866793981484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 s="9">
        <v>1100</v>
      </c>
      <c r="E2720" s="9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8281</v>
      </c>
      <c r="O2720" s="7">
        <f t="shared" si="252"/>
        <v>0</v>
      </c>
      <c r="P2720" s="5">
        <f t="shared" si="253"/>
        <v>0</v>
      </c>
      <c r="Q2720" t="str">
        <f t="shared" si="254"/>
        <v>games</v>
      </c>
      <c r="R2720" t="str">
        <f t="shared" si="255"/>
        <v>video games</v>
      </c>
      <c r="S2720" s="13">
        <f t="shared" si="256"/>
        <v>41775.713969907411</v>
      </c>
      <c r="T2720" s="13">
        <f t="shared" si="257"/>
        <v>41805.713969907411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 s="9">
        <v>45000</v>
      </c>
      <c r="E2721" s="9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8281</v>
      </c>
      <c r="O2721" s="7">
        <f t="shared" si="252"/>
        <v>14.182977777777777</v>
      </c>
      <c r="P2721" s="5">
        <f t="shared" si="253"/>
        <v>43.41727891156463</v>
      </c>
      <c r="Q2721" t="str">
        <f t="shared" si="254"/>
        <v>games</v>
      </c>
      <c r="R2721" t="str">
        <f t="shared" si="255"/>
        <v>video games</v>
      </c>
      <c r="S2721" s="13">
        <f t="shared" si="256"/>
        <v>41723.799386574072</v>
      </c>
      <c r="T2721" s="13">
        <f t="shared" si="257"/>
        <v>41753.799386574072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 s="9">
        <v>15000</v>
      </c>
      <c r="E2722" s="9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8281</v>
      </c>
      <c r="O2722" s="7">
        <f t="shared" si="252"/>
        <v>7.8266666666666662</v>
      </c>
      <c r="P2722" s="5">
        <f t="shared" si="253"/>
        <v>23.959183673469386</v>
      </c>
      <c r="Q2722" t="str">
        <f t="shared" si="254"/>
        <v>games</v>
      </c>
      <c r="R2722" t="str">
        <f t="shared" si="255"/>
        <v>video games</v>
      </c>
      <c r="S2722" s="13">
        <f t="shared" si="256"/>
        <v>42151.189525462964</v>
      </c>
      <c r="T2722" s="13">
        <f t="shared" si="257"/>
        <v>42181.189525462964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 s="9">
        <v>12999</v>
      </c>
      <c r="E2723" s="9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8281</v>
      </c>
      <c r="O2723" s="7">
        <f t="shared" si="252"/>
        <v>3.8464497269020695E-2</v>
      </c>
      <c r="P2723" s="5">
        <f t="shared" si="253"/>
        <v>5</v>
      </c>
      <c r="Q2723" t="str">
        <f t="shared" si="254"/>
        <v>games</v>
      </c>
      <c r="R2723" t="str">
        <f t="shared" si="255"/>
        <v>video games</v>
      </c>
      <c r="S2723" s="13">
        <f t="shared" si="256"/>
        <v>42123.185798611114</v>
      </c>
      <c r="T2723" s="13">
        <f t="shared" si="257"/>
        <v>42153.185798611114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 s="9">
        <v>200</v>
      </c>
      <c r="E2724" s="9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8281</v>
      </c>
      <c r="O2724" s="7">
        <f t="shared" si="252"/>
        <v>12.5</v>
      </c>
      <c r="P2724" s="5">
        <f t="shared" si="253"/>
        <v>12.5</v>
      </c>
      <c r="Q2724" t="str">
        <f t="shared" si="254"/>
        <v>games</v>
      </c>
      <c r="R2724" t="str">
        <f t="shared" si="255"/>
        <v>video games</v>
      </c>
      <c r="S2724" s="13">
        <f t="shared" si="256"/>
        <v>42440.820277777777</v>
      </c>
      <c r="T2724" s="13">
        <f t="shared" si="257"/>
        <v>42470.778611111105</v>
      </c>
    </row>
    <row r="2725" spans="1:20" ht="48" x14ac:dyDescent="0.2">
      <c r="A2725">
        <v>1092</v>
      </c>
      <c r="B2725" s="3" t="s">
        <v>1093</v>
      </c>
      <c r="C2725" s="3" t="s">
        <v>5202</v>
      </c>
      <c r="D2725" s="9">
        <v>2000</v>
      </c>
      <c r="E2725" s="9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8281</v>
      </c>
      <c r="O2725" s="7">
        <f t="shared" si="252"/>
        <v>1.05</v>
      </c>
      <c r="P2725" s="5">
        <f t="shared" si="253"/>
        <v>3</v>
      </c>
      <c r="Q2725" t="str">
        <f t="shared" si="254"/>
        <v>games</v>
      </c>
      <c r="R2725" t="str">
        <f t="shared" si="255"/>
        <v>video games</v>
      </c>
      <c r="S2725" s="13">
        <f t="shared" si="256"/>
        <v>41250.025902777779</v>
      </c>
      <c r="T2725" s="13">
        <f t="shared" si="257"/>
        <v>41280.025902777779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 s="9">
        <v>300</v>
      </c>
      <c r="E2726" s="9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8281</v>
      </c>
      <c r="O2726" s="7">
        <f t="shared" si="252"/>
        <v>14.083333333333334</v>
      </c>
      <c r="P2726" s="5">
        <f t="shared" si="253"/>
        <v>10.5625</v>
      </c>
      <c r="Q2726" t="str">
        <f t="shared" si="254"/>
        <v>games</v>
      </c>
      <c r="R2726" t="str">
        <f t="shared" si="255"/>
        <v>video games</v>
      </c>
      <c r="S2726" s="13">
        <f t="shared" si="256"/>
        <v>42396.973807870367</v>
      </c>
      <c r="T2726" s="13">
        <f t="shared" si="257"/>
        <v>42411.973807870367</v>
      </c>
    </row>
    <row r="2727" spans="1:20" ht="48" x14ac:dyDescent="0.2">
      <c r="A2727">
        <v>1094</v>
      </c>
      <c r="B2727" s="3" t="s">
        <v>1095</v>
      </c>
      <c r="C2727" s="3" t="s">
        <v>5204</v>
      </c>
      <c r="D2727" s="9">
        <v>18000</v>
      </c>
      <c r="E2727" s="9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8281</v>
      </c>
      <c r="O2727" s="7">
        <f t="shared" si="252"/>
        <v>18.300055555555556</v>
      </c>
      <c r="P2727" s="5">
        <f t="shared" si="253"/>
        <v>122.00037037037038</v>
      </c>
      <c r="Q2727" t="str">
        <f t="shared" si="254"/>
        <v>games</v>
      </c>
      <c r="R2727" t="str">
        <f t="shared" si="255"/>
        <v>video games</v>
      </c>
      <c r="S2727" s="13">
        <f t="shared" si="256"/>
        <v>40795.713344907403</v>
      </c>
      <c r="T2727" s="13">
        <f t="shared" si="257"/>
        <v>40825.713344907403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 s="9">
        <v>500000</v>
      </c>
      <c r="E2728" s="9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8281</v>
      </c>
      <c r="O2728" s="7">
        <f t="shared" si="252"/>
        <v>5.0347999999999997</v>
      </c>
      <c r="P2728" s="5">
        <f t="shared" si="253"/>
        <v>267.80851063829789</v>
      </c>
      <c r="Q2728" t="str">
        <f t="shared" si="254"/>
        <v>games</v>
      </c>
      <c r="R2728" t="str">
        <f t="shared" si="255"/>
        <v>video games</v>
      </c>
      <c r="S2728" s="13">
        <f t="shared" si="256"/>
        <v>41486.537268518521</v>
      </c>
      <c r="T2728" s="13">
        <f t="shared" si="257"/>
        <v>41516.537268518521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 s="9">
        <v>12000</v>
      </c>
      <c r="E2729" s="9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8281</v>
      </c>
      <c r="O2729" s="7">
        <f t="shared" si="252"/>
        <v>17.933333333333334</v>
      </c>
      <c r="P2729" s="5">
        <f t="shared" si="253"/>
        <v>74.206896551724142</v>
      </c>
      <c r="Q2729" t="str">
        <f t="shared" si="254"/>
        <v>games</v>
      </c>
      <c r="R2729" t="str">
        <f t="shared" si="255"/>
        <v>video games</v>
      </c>
      <c r="S2729" s="13">
        <f t="shared" si="256"/>
        <v>41885.51798611111</v>
      </c>
      <c r="T2729" s="13">
        <f t="shared" si="257"/>
        <v>41916.145833333336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 s="9">
        <v>100000</v>
      </c>
      <c r="E2730" s="9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8281</v>
      </c>
      <c r="O2730" s="7">
        <f t="shared" si="252"/>
        <v>4.7E-2</v>
      </c>
      <c r="P2730" s="5">
        <f t="shared" si="253"/>
        <v>6.7142857142857144</v>
      </c>
      <c r="Q2730" t="str">
        <f t="shared" si="254"/>
        <v>games</v>
      </c>
      <c r="R2730" t="str">
        <f t="shared" si="255"/>
        <v>video games</v>
      </c>
      <c r="S2730" s="13">
        <f t="shared" si="256"/>
        <v>41660.792557870373</v>
      </c>
      <c r="T2730" s="13">
        <f t="shared" si="257"/>
        <v>41700.792557870373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 s="9">
        <v>25000</v>
      </c>
      <c r="E2731" s="9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8281</v>
      </c>
      <c r="O2731" s="7">
        <f t="shared" si="252"/>
        <v>7.2120000000000006</v>
      </c>
      <c r="P2731" s="5">
        <f t="shared" si="253"/>
        <v>81.954545454545453</v>
      </c>
      <c r="Q2731" t="str">
        <f t="shared" si="254"/>
        <v>games</v>
      </c>
      <c r="R2731" t="str">
        <f t="shared" si="255"/>
        <v>video games</v>
      </c>
      <c r="S2731" s="13">
        <f t="shared" si="256"/>
        <v>41712.762673611112</v>
      </c>
      <c r="T2731" s="13">
        <f t="shared" si="257"/>
        <v>41742.762673611112</v>
      </c>
    </row>
    <row r="2732" spans="1:20" ht="48" x14ac:dyDescent="0.2">
      <c r="A2732">
        <v>1099</v>
      </c>
      <c r="B2732" s="3" t="s">
        <v>1100</v>
      </c>
      <c r="C2732" s="3" t="s">
        <v>5209</v>
      </c>
      <c r="D2732" s="9">
        <v>5000</v>
      </c>
      <c r="E2732" s="9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8281</v>
      </c>
      <c r="O2732" s="7">
        <f t="shared" si="252"/>
        <v>0.5</v>
      </c>
      <c r="P2732" s="5">
        <f t="shared" si="253"/>
        <v>25</v>
      </c>
      <c r="Q2732" t="str">
        <f t="shared" si="254"/>
        <v>games</v>
      </c>
      <c r="R2732" t="str">
        <f t="shared" si="255"/>
        <v>video games</v>
      </c>
      <c r="S2732" s="13">
        <f t="shared" si="256"/>
        <v>42107.836435185185</v>
      </c>
      <c r="T2732" s="13">
        <f t="shared" si="257"/>
        <v>42137.836435185185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 s="9">
        <v>4000</v>
      </c>
      <c r="E2733" s="9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8281</v>
      </c>
      <c r="O2733" s="7">
        <f t="shared" si="252"/>
        <v>2.5</v>
      </c>
      <c r="P2733" s="5">
        <f t="shared" si="253"/>
        <v>10</v>
      </c>
      <c r="Q2733" t="str">
        <f t="shared" si="254"/>
        <v>games</v>
      </c>
      <c r="R2733" t="str">
        <f t="shared" si="255"/>
        <v>video games</v>
      </c>
      <c r="S2733" s="13">
        <f t="shared" si="256"/>
        <v>42384.110775462963</v>
      </c>
      <c r="T2733" s="13">
        <f t="shared" si="257"/>
        <v>42414.110775462963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 s="9">
        <v>100000</v>
      </c>
      <c r="E2734" s="9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8281</v>
      </c>
      <c r="O2734" s="7">
        <f t="shared" si="252"/>
        <v>4.1000000000000002E-2</v>
      </c>
      <c r="P2734" s="5">
        <f t="shared" si="253"/>
        <v>6.833333333333333</v>
      </c>
      <c r="Q2734" t="str">
        <f t="shared" si="254"/>
        <v>games</v>
      </c>
      <c r="R2734" t="str">
        <f t="shared" si="255"/>
        <v>video games</v>
      </c>
      <c r="S2734" s="13">
        <f t="shared" si="256"/>
        <v>42538.77243055556</v>
      </c>
      <c r="T2734" s="13">
        <f t="shared" si="257"/>
        <v>42565.758333333331</v>
      </c>
    </row>
    <row r="2735" spans="1:20" ht="48" x14ac:dyDescent="0.2">
      <c r="A2735">
        <v>1102</v>
      </c>
      <c r="B2735" s="3" t="s">
        <v>1103</v>
      </c>
      <c r="C2735" s="3" t="s">
        <v>5212</v>
      </c>
      <c r="D2735" s="9">
        <v>8000</v>
      </c>
      <c r="E2735" s="9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8281</v>
      </c>
      <c r="O2735" s="7">
        <f t="shared" si="252"/>
        <v>5.3125</v>
      </c>
      <c r="P2735" s="5">
        <f t="shared" si="253"/>
        <v>17.708333333333332</v>
      </c>
      <c r="Q2735" t="str">
        <f t="shared" si="254"/>
        <v>games</v>
      </c>
      <c r="R2735" t="str">
        <f t="shared" si="255"/>
        <v>video games</v>
      </c>
      <c r="S2735" s="13">
        <f t="shared" si="256"/>
        <v>41577.045428240745</v>
      </c>
      <c r="T2735" s="13">
        <f t="shared" si="257"/>
        <v>41617.249305555553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 s="9">
        <v>15000</v>
      </c>
      <c r="E2736" s="9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8281</v>
      </c>
      <c r="O2736" s="7">
        <f t="shared" si="252"/>
        <v>1.6199999999999999</v>
      </c>
      <c r="P2736" s="5">
        <f t="shared" si="253"/>
        <v>16.2</v>
      </c>
      <c r="Q2736" t="str">
        <f t="shared" si="254"/>
        <v>games</v>
      </c>
      <c r="R2736" t="str">
        <f t="shared" si="255"/>
        <v>video games</v>
      </c>
      <c r="S2736" s="13">
        <f t="shared" si="256"/>
        <v>42479.22210648148</v>
      </c>
      <c r="T2736" s="13">
        <f t="shared" si="257"/>
        <v>42539.22210648148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 s="9">
        <v>60000</v>
      </c>
      <c r="E2737" s="9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8281</v>
      </c>
      <c r="O2737" s="7">
        <f t="shared" si="252"/>
        <v>4.9516666666666671</v>
      </c>
      <c r="P2737" s="5">
        <f t="shared" si="253"/>
        <v>80.297297297297291</v>
      </c>
      <c r="Q2737" t="str">
        <f t="shared" si="254"/>
        <v>games</v>
      </c>
      <c r="R2737" t="str">
        <f t="shared" si="255"/>
        <v>video games</v>
      </c>
      <c r="S2737" s="13">
        <f t="shared" si="256"/>
        <v>41771.40996527778</v>
      </c>
      <c r="T2737" s="13">
        <f t="shared" si="257"/>
        <v>41801.40996527778</v>
      </c>
    </row>
    <row r="2738" spans="1:20" ht="48" x14ac:dyDescent="0.2">
      <c r="A2738">
        <v>1105</v>
      </c>
      <c r="B2738" s="3" t="s">
        <v>1106</v>
      </c>
      <c r="C2738" s="3" t="s">
        <v>5215</v>
      </c>
      <c r="D2738" s="9">
        <v>900000</v>
      </c>
      <c r="E2738" s="9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8281</v>
      </c>
      <c r="O2738" s="7">
        <f t="shared" si="252"/>
        <v>0.159</v>
      </c>
      <c r="P2738" s="5">
        <f t="shared" si="253"/>
        <v>71.55</v>
      </c>
      <c r="Q2738" t="str">
        <f t="shared" si="254"/>
        <v>games</v>
      </c>
      <c r="R2738" t="str">
        <f t="shared" si="255"/>
        <v>video games</v>
      </c>
      <c r="S2738" s="13">
        <f t="shared" si="256"/>
        <v>41692.135729166665</v>
      </c>
      <c r="T2738" s="13">
        <f t="shared" si="257"/>
        <v>41722.0940625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 s="9">
        <v>400</v>
      </c>
      <c r="E2739" s="9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8281</v>
      </c>
      <c r="O2739" s="7">
        <f t="shared" si="252"/>
        <v>41.25</v>
      </c>
      <c r="P2739" s="5">
        <f t="shared" si="253"/>
        <v>23.571428571428573</v>
      </c>
      <c r="Q2739" t="str">
        <f t="shared" si="254"/>
        <v>games</v>
      </c>
      <c r="R2739" t="str">
        <f t="shared" si="255"/>
        <v>video games</v>
      </c>
      <c r="S2739" s="13">
        <f t="shared" si="256"/>
        <v>40973.740451388891</v>
      </c>
      <c r="T2739" s="13">
        <f t="shared" si="257"/>
        <v>41003.698784722219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 s="9">
        <v>10000</v>
      </c>
      <c r="E2740" s="9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8281</v>
      </c>
      <c r="O2740" s="7">
        <f t="shared" si="252"/>
        <v>0</v>
      </c>
      <c r="P2740" s="5">
        <f t="shared" si="253"/>
        <v>0</v>
      </c>
      <c r="Q2740" t="str">
        <f t="shared" si="254"/>
        <v>games</v>
      </c>
      <c r="R2740" t="str">
        <f t="shared" si="255"/>
        <v>video games</v>
      </c>
      <c r="S2740" s="13">
        <f t="shared" si="256"/>
        <v>41813.861388888887</v>
      </c>
      <c r="T2740" s="13">
        <f t="shared" si="257"/>
        <v>41843.861388888887</v>
      </c>
    </row>
    <row r="2741" spans="1:20" ht="48" x14ac:dyDescent="0.2">
      <c r="A2741">
        <v>1108</v>
      </c>
      <c r="B2741" s="3" t="s">
        <v>1109</v>
      </c>
      <c r="C2741" s="3" t="s">
        <v>5218</v>
      </c>
      <c r="D2741" s="9">
        <v>25000</v>
      </c>
      <c r="E2741" s="9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8281</v>
      </c>
      <c r="O2741" s="7">
        <f t="shared" si="252"/>
        <v>2.93</v>
      </c>
      <c r="P2741" s="5">
        <f t="shared" si="253"/>
        <v>34.88095238095238</v>
      </c>
      <c r="Q2741" t="str">
        <f t="shared" si="254"/>
        <v>games</v>
      </c>
      <c r="R2741" t="str">
        <f t="shared" si="255"/>
        <v>video games</v>
      </c>
      <c r="S2741" s="13">
        <f t="shared" si="256"/>
        <v>40952.636979166666</v>
      </c>
      <c r="T2741" s="13">
        <f t="shared" si="257"/>
        <v>41012.595312500001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 s="9">
        <v>10000</v>
      </c>
      <c r="E2742" s="9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8281</v>
      </c>
      <c r="O2742" s="7">
        <f t="shared" si="252"/>
        <v>0.44999999999999996</v>
      </c>
      <c r="P2742" s="5">
        <f t="shared" si="253"/>
        <v>15</v>
      </c>
      <c r="Q2742" t="str">
        <f t="shared" si="254"/>
        <v>games</v>
      </c>
      <c r="R2742" t="str">
        <f t="shared" si="255"/>
        <v>video games</v>
      </c>
      <c r="S2742" s="13">
        <f t="shared" si="256"/>
        <v>42662.752199074079</v>
      </c>
      <c r="T2742" s="13">
        <f t="shared" si="257"/>
        <v>42692.793865740736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 s="9">
        <v>50000</v>
      </c>
      <c r="E2743" s="9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8281</v>
      </c>
      <c r="O2743" s="7">
        <f t="shared" si="252"/>
        <v>0.51</v>
      </c>
      <c r="P2743" s="5">
        <f t="shared" si="253"/>
        <v>23.181818181818183</v>
      </c>
      <c r="Q2743" t="str">
        <f t="shared" si="254"/>
        <v>games</v>
      </c>
      <c r="R2743" t="str">
        <f t="shared" si="255"/>
        <v>video games</v>
      </c>
      <c r="S2743" s="13">
        <f t="shared" si="256"/>
        <v>41220.933124999996</v>
      </c>
      <c r="T2743" s="13">
        <f t="shared" si="257"/>
        <v>41250.933124999996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 s="9">
        <v>2500</v>
      </c>
      <c r="E2744" s="9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8281</v>
      </c>
      <c r="O2744" s="7">
        <f t="shared" si="252"/>
        <v>0.04</v>
      </c>
      <c r="P2744" s="5">
        <f t="shared" si="253"/>
        <v>1</v>
      </c>
      <c r="Q2744" t="str">
        <f t="shared" si="254"/>
        <v>games</v>
      </c>
      <c r="R2744" t="str">
        <f t="shared" si="255"/>
        <v>video games</v>
      </c>
      <c r="S2744" s="13">
        <f t="shared" si="256"/>
        <v>42347.203587962969</v>
      </c>
      <c r="T2744" s="13">
        <f t="shared" si="257"/>
        <v>42377.203587962969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 s="9">
        <v>88000</v>
      </c>
      <c r="E2745" s="9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8281</v>
      </c>
      <c r="O2745" s="7">
        <f t="shared" si="252"/>
        <v>35.537409090909087</v>
      </c>
      <c r="P2745" s="5">
        <f t="shared" si="253"/>
        <v>100.23371794871794</v>
      </c>
      <c r="Q2745" t="str">
        <f t="shared" si="254"/>
        <v>games</v>
      </c>
      <c r="R2745" t="str">
        <f t="shared" si="255"/>
        <v>video games</v>
      </c>
      <c r="S2745" s="13">
        <f t="shared" si="256"/>
        <v>41963.759386574078</v>
      </c>
      <c r="T2745" s="13">
        <f t="shared" si="257"/>
        <v>42023.354166666672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 s="9">
        <v>1000</v>
      </c>
      <c r="E2746" s="9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8281</v>
      </c>
      <c r="O2746" s="7">
        <f t="shared" si="252"/>
        <v>0.5</v>
      </c>
      <c r="P2746" s="5">
        <f t="shared" si="253"/>
        <v>5</v>
      </c>
      <c r="Q2746" t="str">
        <f t="shared" si="254"/>
        <v>games</v>
      </c>
      <c r="R2746" t="str">
        <f t="shared" si="255"/>
        <v>video games</v>
      </c>
      <c r="S2746" s="13">
        <f t="shared" si="256"/>
        <v>41835.977083333331</v>
      </c>
      <c r="T2746" s="13">
        <f t="shared" si="257"/>
        <v>41865.977083333331</v>
      </c>
    </row>
    <row r="2747" spans="1:20" ht="48" x14ac:dyDescent="0.2">
      <c r="A2747">
        <v>1114</v>
      </c>
      <c r="B2747" s="3" t="s">
        <v>1115</v>
      </c>
      <c r="C2747" s="3" t="s">
        <v>5224</v>
      </c>
      <c r="D2747" s="9">
        <v>6000</v>
      </c>
      <c r="E2747" s="9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8281</v>
      </c>
      <c r="O2747" s="7">
        <f t="shared" si="252"/>
        <v>0.16666666666666669</v>
      </c>
      <c r="P2747" s="5">
        <f t="shared" si="253"/>
        <v>3.3333333333333335</v>
      </c>
      <c r="Q2747" t="str">
        <f t="shared" si="254"/>
        <v>games</v>
      </c>
      <c r="R2747" t="str">
        <f t="shared" si="255"/>
        <v>video games</v>
      </c>
      <c r="S2747" s="13">
        <f t="shared" si="256"/>
        <v>41526.345914351856</v>
      </c>
      <c r="T2747" s="13">
        <f t="shared" si="257"/>
        <v>41556.345914351856</v>
      </c>
    </row>
    <row r="2748" spans="1:20" ht="48" x14ac:dyDescent="0.2">
      <c r="A2748">
        <v>1115</v>
      </c>
      <c r="B2748" s="3" t="s">
        <v>1116</v>
      </c>
      <c r="C2748" s="3" t="s">
        <v>5225</v>
      </c>
      <c r="D2748" s="9">
        <v>40000</v>
      </c>
      <c r="E2748" s="9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8281</v>
      </c>
      <c r="O2748" s="7">
        <f t="shared" si="252"/>
        <v>0.13250000000000001</v>
      </c>
      <c r="P2748" s="5">
        <f t="shared" si="253"/>
        <v>13.25</v>
      </c>
      <c r="Q2748" t="str">
        <f t="shared" si="254"/>
        <v>games</v>
      </c>
      <c r="R2748" t="str">
        <f t="shared" si="255"/>
        <v>video games</v>
      </c>
      <c r="S2748" s="13">
        <f t="shared" si="256"/>
        <v>42429.695543981477</v>
      </c>
      <c r="T2748" s="13">
        <f t="shared" si="257"/>
        <v>42459.653877314813</v>
      </c>
    </row>
    <row r="2749" spans="1:20" ht="32" x14ac:dyDescent="0.2">
      <c r="A2749">
        <v>1116</v>
      </c>
      <c r="B2749" s="3" t="s">
        <v>1117</v>
      </c>
      <c r="C2749" s="3" t="s">
        <v>5226</v>
      </c>
      <c r="D2749" s="9">
        <v>500000</v>
      </c>
      <c r="E2749" s="9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8281</v>
      </c>
      <c r="O2749" s="7">
        <f t="shared" si="252"/>
        <v>3.5704000000000007E-2</v>
      </c>
      <c r="P2749" s="5">
        <f t="shared" si="253"/>
        <v>17.852</v>
      </c>
      <c r="Q2749" t="str">
        <f t="shared" si="254"/>
        <v>games</v>
      </c>
      <c r="R2749" t="str">
        <f t="shared" si="255"/>
        <v>video games</v>
      </c>
      <c r="S2749" s="13">
        <f t="shared" si="256"/>
        <v>41009.847314814811</v>
      </c>
      <c r="T2749" s="13">
        <f t="shared" si="257"/>
        <v>41069.847314814811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 s="9">
        <v>1000</v>
      </c>
      <c r="E2750" s="9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8281</v>
      </c>
      <c r="O2750" s="7">
        <f t="shared" si="252"/>
        <v>8.3000000000000007</v>
      </c>
      <c r="P2750" s="5">
        <f t="shared" si="253"/>
        <v>10.375</v>
      </c>
      <c r="Q2750" t="str">
        <f t="shared" si="254"/>
        <v>games</v>
      </c>
      <c r="R2750" t="str">
        <f t="shared" si="255"/>
        <v>video games</v>
      </c>
      <c r="S2750" s="13">
        <f t="shared" si="256"/>
        <v>42333.598530092597</v>
      </c>
      <c r="T2750" s="13">
        <f t="shared" si="257"/>
        <v>42363.598530092597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 s="9">
        <v>4500</v>
      </c>
      <c r="E2751" s="9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8281</v>
      </c>
      <c r="O2751" s="7">
        <f t="shared" si="252"/>
        <v>2.4222222222222221</v>
      </c>
      <c r="P2751" s="5">
        <f t="shared" si="253"/>
        <v>36.333333333333336</v>
      </c>
      <c r="Q2751" t="str">
        <f t="shared" si="254"/>
        <v>games</v>
      </c>
      <c r="R2751" t="str">
        <f t="shared" si="255"/>
        <v>video games</v>
      </c>
      <c r="S2751" s="13">
        <f t="shared" si="256"/>
        <v>41704.16642361111</v>
      </c>
      <c r="T2751" s="13">
        <f t="shared" si="257"/>
        <v>41734.124756944446</v>
      </c>
    </row>
    <row r="2752" spans="1:20" ht="48" x14ac:dyDescent="0.2">
      <c r="A2752">
        <v>1119</v>
      </c>
      <c r="B2752" s="3" t="s">
        <v>1120</v>
      </c>
      <c r="C2752" s="3" t="s">
        <v>5229</v>
      </c>
      <c r="D2752" s="9">
        <v>2100</v>
      </c>
      <c r="E2752" s="9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8281</v>
      </c>
      <c r="O2752" s="7">
        <f t="shared" si="252"/>
        <v>0.23809523809523811</v>
      </c>
      <c r="P2752" s="5">
        <f t="shared" si="253"/>
        <v>5</v>
      </c>
      <c r="Q2752" t="str">
        <f t="shared" si="254"/>
        <v>games</v>
      </c>
      <c r="R2752" t="str">
        <f t="shared" si="255"/>
        <v>video games</v>
      </c>
      <c r="S2752" s="13">
        <f t="shared" si="256"/>
        <v>41722.792407407411</v>
      </c>
      <c r="T2752" s="13">
        <f t="shared" si="257"/>
        <v>41735.792407407411</v>
      </c>
    </row>
    <row r="2753" spans="1:20" ht="32" x14ac:dyDescent="0.2">
      <c r="A2753">
        <v>1120</v>
      </c>
      <c r="B2753" s="3" t="s">
        <v>1121</v>
      </c>
      <c r="C2753" s="3" t="s">
        <v>5230</v>
      </c>
      <c r="D2753" s="9">
        <v>25000</v>
      </c>
      <c r="E2753" s="9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8281</v>
      </c>
      <c r="O2753" s="7">
        <f t="shared" si="252"/>
        <v>0</v>
      </c>
      <c r="P2753" s="5">
        <f t="shared" si="253"/>
        <v>0</v>
      </c>
      <c r="Q2753" t="str">
        <f t="shared" si="254"/>
        <v>games</v>
      </c>
      <c r="R2753" t="str">
        <f t="shared" si="255"/>
        <v>video games</v>
      </c>
      <c r="S2753" s="13">
        <f t="shared" si="256"/>
        <v>40799.872685185182</v>
      </c>
      <c r="T2753" s="13">
        <f t="shared" si="257"/>
        <v>40844.872685185182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 s="9">
        <v>250000</v>
      </c>
      <c r="E2754" s="9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8281</v>
      </c>
      <c r="O2754" s="7">
        <f t="shared" ref="O2754:O2817" si="258">(E2754/D2754)*100</f>
        <v>1.1599999999999999E-2</v>
      </c>
      <c r="P2754" s="5">
        <f t="shared" ref="P2754:P2817" si="259">IFERROR(E2754/L2754,0)</f>
        <v>5.8</v>
      </c>
      <c r="Q2754" t="str">
        <f t="shared" ref="Q2754:Q2817" si="260">LEFT(N2754,FIND("/",N2754)-1)</f>
        <v>games</v>
      </c>
      <c r="R2754" t="str">
        <f t="shared" ref="R2754:R2817" si="261">RIGHT(N2754,LEN(N2754)-FIND("/",N2754))</f>
        <v>video games</v>
      </c>
      <c r="S2754" s="13">
        <f t="shared" ref="S2754:S2817" si="262">(((J2754/60)/60)/24)+DATE(1970,1,1)</f>
        <v>42412.934212962966</v>
      </c>
      <c r="T2754" s="13">
        <f t="shared" ref="T2754:T2817" si="263">(((I2754/60)/60)/24)+DATE(1970,1,1)</f>
        <v>42442.892546296294</v>
      </c>
    </row>
    <row r="2755" spans="1:20" ht="48" x14ac:dyDescent="0.2">
      <c r="A2755">
        <v>1122</v>
      </c>
      <c r="B2755" s="3" t="s">
        <v>1123</v>
      </c>
      <c r="C2755" s="3" t="s">
        <v>5232</v>
      </c>
      <c r="D2755" s="9">
        <v>3200</v>
      </c>
      <c r="E2755" s="9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8281</v>
      </c>
      <c r="O2755" s="7">
        <f t="shared" si="258"/>
        <v>0</v>
      </c>
      <c r="P2755" s="5">
        <f t="shared" si="259"/>
        <v>0</v>
      </c>
      <c r="Q2755" t="str">
        <f t="shared" si="260"/>
        <v>games</v>
      </c>
      <c r="R2755" t="str">
        <f t="shared" si="261"/>
        <v>video games</v>
      </c>
      <c r="S2755" s="13">
        <f t="shared" si="262"/>
        <v>41410.703993055555</v>
      </c>
      <c r="T2755" s="13">
        <f t="shared" si="263"/>
        <v>41424.703993055555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 s="9">
        <v>5000</v>
      </c>
      <c r="E2756" s="9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8281</v>
      </c>
      <c r="O2756" s="7">
        <f t="shared" si="258"/>
        <v>0.22</v>
      </c>
      <c r="P2756" s="5">
        <f t="shared" si="259"/>
        <v>3.6666666666666665</v>
      </c>
      <c r="Q2756" t="str">
        <f t="shared" si="260"/>
        <v>games</v>
      </c>
      <c r="R2756" t="str">
        <f t="shared" si="261"/>
        <v>video games</v>
      </c>
      <c r="S2756" s="13">
        <f t="shared" si="262"/>
        <v>41718.5237037037</v>
      </c>
      <c r="T2756" s="13">
        <f t="shared" si="263"/>
        <v>41748.5237037037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 s="9">
        <v>90000</v>
      </c>
      <c r="E2757" s="9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8282</v>
      </c>
      <c r="O2757" s="7">
        <f t="shared" si="258"/>
        <v>0.47222222222222221</v>
      </c>
      <c r="P2757" s="5">
        <f t="shared" si="259"/>
        <v>60.714285714285715</v>
      </c>
      <c r="Q2757" t="str">
        <f t="shared" si="260"/>
        <v>games</v>
      </c>
      <c r="R2757" t="str">
        <f t="shared" si="261"/>
        <v>mobile games</v>
      </c>
      <c r="S2757" s="13">
        <f t="shared" si="262"/>
        <v>42094.667256944449</v>
      </c>
      <c r="T2757" s="13">
        <f t="shared" si="263"/>
        <v>42124.667256944449</v>
      </c>
    </row>
    <row r="2758" spans="1:20" ht="48" x14ac:dyDescent="0.2">
      <c r="A2758">
        <v>1125</v>
      </c>
      <c r="B2758" s="3" t="s">
        <v>1126</v>
      </c>
      <c r="C2758" s="3" t="s">
        <v>5235</v>
      </c>
      <c r="D2758" s="9">
        <v>3000</v>
      </c>
      <c r="E2758" s="9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8282</v>
      </c>
      <c r="O2758" s="7">
        <f t="shared" si="258"/>
        <v>0</v>
      </c>
      <c r="P2758" s="5">
        <f t="shared" si="259"/>
        <v>0</v>
      </c>
      <c r="Q2758" t="str">
        <f t="shared" si="260"/>
        <v>games</v>
      </c>
      <c r="R2758" t="str">
        <f t="shared" si="261"/>
        <v>mobile games</v>
      </c>
      <c r="S2758" s="13">
        <f t="shared" si="262"/>
        <v>42212.624189814815</v>
      </c>
      <c r="T2758" s="13">
        <f t="shared" si="263"/>
        <v>42272.624189814815</v>
      </c>
    </row>
    <row r="2759" spans="1:20" ht="32" x14ac:dyDescent="0.2">
      <c r="A2759">
        <v>1126</v>
      </c>
      <c r="B2759" s="3" t="s">
        <v>1127</v>
      </c>
      <c r="C2759" s="3" t="s">
        <v>5236</v>
      </c>
      <c r="D2759" s="9">
        <v>2000</v>
      </c>
      <c r="E2759" s="9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8282</v>
      </c>
      <c r="O2759" s="7">
        <f t="shared" si="258"/>
        <v>0.5</v>
      </c>
      <c r="P2759" s="5">
        <f t="shared" si="259"/>
        <v>5</v>
      </c>
      <c r="Q2759" t="str">
        <f t="shared" si="260"/>
        <v>games</v>
      </c>
      <c r="R2759" t="str">
        <f t="shared" si="261"/>
        <v>mobile games</v>
      </c>
      <c r="S2759" s="13">
        <f t="shared" si="262"/>
        <v>42535.327476851846</v>
      </c>
      <c r="T2759" s="13">
        <f t="shared" si="263"/>
        <v>42565.327476851846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 s="9">
        <v>35000</v>
      </c>
      <c r="E2760" s="9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8282</v>
      </c>
      <c r="O2760" s="7">
        <f t="shared" si="258"/>
        <v>1.6714285714285713</v>
      </c>
      <c r="P2760" s="5">
        <f t="shared" si="259"/>
        <v>25.434782608695652</v>
      </c>
      <c r="Q2760" t="str">
        <f t="shared" si="260"/>
        <v>games</v>
      </c>
      <c r="R2760" t="str">
        <f t="shared" si="261"/>
        <v>mobile games</v>
      </c>
      <c r="S2760" s="13">
        <f t="shared" si="262"/>
        <v>41926.854166666664</v>
      </c>
      <c r="T2760" s="13">
        <f t="shared" si="263"/>
        <v>41957.895833333328</v>
      </c>
    </row>
    <row r="2761" spans="1:20" ht="16" x14ac:dyDescent="0.2">
      <c r="A2761">
        <v>1128</v>
      </c>
      <c r="B2761" s="3" t="s">
        <v>1129</v>
      </c>
      <c r="C2761" s="3" t="s">
        <v>5238</v>
      </c>
      <c r="D2761" s="9">
        <v>1000</v>
      </c>
      <c r="E2761" s="9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8282</v>
      </c>
      <c r="O2761" s="7">
        <f t="shared" si="258"/>
        <v>0.1</v>
      </c>
      <c r="P2761" s="5">
        <f t="shared" si="259"/>
        <v>1</v>
      </c>
      <c r="Q2761" t="str">
        <f t="shared" si="260"/>
        <v>games</v>
      </c>
      <c r="R2761" t="str">
        <f t="shared" si="261"/>
        <v>mobile games</v>
      </c>
      <c r="S2761" s="13">
        <f t="shared" si="262"/>
        <v>41828.649502314816</v>
      </c>
      <c r="T2761" s="13">
        <f t="shared" si="263"/>
        <v>41858.649502314816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 s="9">
        <v>20000</v>
      </c>
      <c r="E2762" s="9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8282</v>
      </c>
      <c r="O2762" s="7">
        <f t="shared" si="258"/>
        <v>0.105</v>
      </c>
      <c r="P2762" s="5">
        <f t="shared" si="259"/>
        <v>10.5</v>
      </c>
      <c r="Q2762" t="str">
        <f t="shared" si="260"/>
        <v>games</v>
      </c>
      <c r="R2762" t="str">
        <f t="shared" si="261"/>
        <v>mobile games</v>
      </c>
      <c r="S2762" s="13">
        <f t="shared" si="262"/>
        <v>42496.264965277776</v>
      </c>
      <c r="T2762" s="13">
        <f t="shared" si="263"/>
        <v>42526.264965277776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 s="9">
        <v>5000</v>
      </c>
      <c r="E2763" s="9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8282</v>
      </c>
      <c r="O2763" s="7">
        <f t="shared" si="258"/>
        <v>0.22</v>
      </c>
      <c r="P2763" s="5">
        <f t="shared" si="259"/>
        <v>3.6666666666666665</v>
      </c>
      <c r="Q2763" t="str">
        <f t="shared" si="260"/>
        <v>games</v>
      </c>
      <c r="R2763" t="str">
        <f t="shared" si="261"/>
        <v>mobile games</v>
      </c>
      <c r="S2763" s="13">
        <f t="shared" si="262"/>
        <v>41908.996527777781</v>
      </c>
      <c r="T2763" s="13">
        <f t="shared" si="263"/>
        <v>41969.038194444445</v>
      </c>
    </row>
    <row r="2764" spans="1:20" ht="48" x14ac:dyDescent="0.2">
      <c r="A2764">
        <v>1131</v>
      </c>
      <c r="B2764" s="3" t="s">
        <v>1132</v>
      </c>
      <c r="C2764" s="3" t="s">
        <v>5241</v>
      </c>
      <c r="D2764" s="9">
        <v>40000</v>
      </c>
      <c r="E2764" s="9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8282</v>
      </c>
      <c r="O2764" s="7">
        <f t="shared" si="258"/>
        <v>0</v>
      </c>
      <c r="P2764" s="5">
        <f t="shared" si="259"/>
        <v>0</v>
      </c>
      <c r="Q2764" t="str">
        <f t="shared" si="260"/>
        <v>games</v>
      </c>
      <c r="R2764" t="str">
        <f t="shared" si="261"/>
        <v>mobile games</v>
      </c>
      <c r="S2764" s="13">
        <f t="shared" si="262"/>
        <v>42332.908194444448</v>
      </c>
      <c r="T2764" s="13">
        <f t="shared" si="263"/>
        <v>42362.908194444448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 s="9">
        <v>10000</v>
      </c>
      <c r="E2765" s="9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8282</v>
      </c>
      <c r="O2765" s="7">
        <f t="shared" si="258"/>
        <v>14.38</v>
      </c>
      <c r="P2765" s="5">
        <f t="shared" si="259"/>
        <v>110.61538461538461</v>
      </c>
      <c r="Q2765" t="str">
        <f t="shared" si="260"/>
        <v>games</v>
      </c>
      <c r="R2765" t="str">
        <f t="shared" si="261"/>
        <v>mobile games</v>
      </c>
      <c r="S2765" s="13">
        <f t="shared" si="262"/>
        <v>42706.115405092598</v>
      </c>
      <c r="T2765" s="13">
        <f t="shared" si="263"/>
        <v>42736.115405092598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 s="9">
        <v>3000</v>
      </c>
      <c r="E2766" s="9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8282</v>
      </c>
      <c r="O2766" s="7">
        <f t="shared" si="258"/>
        <v>0.66666666666666674</v>
      </c>
      <c r="P2766" s="5">
        <f t="shared" si="259"/>
        <v>20</v>
      </c>
      <c r="Q2766" t="str">
        <f t="shared" si="260"/>
        <v>games</v>
      </c>
      <c r="R2766" t="str">
        <f t="shared" si="261"/>
        <v>mobile games</v>
      </c>
      <c r="S2766" s="13">
        <f t="shared" si="262"/>
        <v>41821.407187500001</v>
      </c>
      <c r="T2766" s="13">
        <f t="shared" si="263"/>
        <v>41851.407187500001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 s="9">
        <v>25000</v>
      </c>
      <c r="E2767" s="9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8282</v>
      </c>
      <c r="O2767" s="7">
        <f t="shared" si="258"/>
        <v>4.0000000000000001E-3</v>
      </c>
      <c r="P2767" s="5">
        <f t="shared" si="259"/>
        <v>1</v>
      </c>
      <c r="Q2767" t="str">
        <f t="shared" si="260"/>
        <v>games</v>
      </c>
      <c r="R2767" t="str">
        <f t="shared" si="261"/>
        <v>mobile games</v>
      </c>
      <c r="S2767" s="13">
        <f t="shared" si="262"/>
        <v>41958.285046296296</v>
      </c>
      <c r="T2767" s="13">
        <f t="shared" si="263"/>
        <v>41972.189583333333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 s="9">
        <v>1000</v>
      </c>
      <c r="E2768" s="9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8282</v>
      </c>
      <c r="O2768" s="7">
        <f t="shared" si="258"/>
        <v>5</v>
      </c>
      <c r="P2768" s="5">
        <f t="shared" si="259"/>
        <v>50</v>
      </c>
      <c r="Q2768" t="str">
        <f t="shared" si="260"/>
        <v>games</v>
      </c>
      <c r="R2768" t="str">
        <f t="shared" si="261"/>
        <v>mobile games</v>
      </c>
      <c r="S2768" s="13">
        <f t="shared" si="262"/>
        <v>42558.989513888882</v>
      </c>
      <c r="T2768" s="13">
        <f t="shared" si="263"/>
        <v>42588.989513888882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 s="9">
        <v>4190</v>
      </c>
      <c r="E2769" s="9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8282</v>
      </c>
      <c r="O2769" s="7">
        <f t="shared" si="258"/>
        <v>6.4439140811455857</v>
      </c>
      <c r="P2769" s="5">
        <f t="shared" si="259"/>
        <v>45</v>
      </c>
      <c r="Q2769" t="str">
        <f t="shared" si="260"/>
        <v>games</v>
      </c>
      <c r="R2769" t="str">
        <f t="shared" si="261"/>
        <v>mobile games</v>
      </c>
      <c r="S2769" s="13">
        <f t="shared" si="262"/>
        <v>42327.671631944439</v>
      </c>
      <c r="T2769" s="13">
        <f t="shared" si="263"/>
        <v>42357.671631944439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 s="9">
        <v>25000</v>
      </c>
      <c r="E2770" s="9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8282</v>
      </c>
      <c r="O2770" s="7">
        <f t="shared" si="258"/>
        <v>39.5</v>
      </c>
      <c r="P2770" s="5">
        <f t="shared" si="259"/>
        <v>253.2051282051282</v>
      </c>
      <c r="Q2770" t="str">
        <f t="shared" si="260"/>
        <v>games</v>
      </c>
      <c r="R2770" t="str">
        <f t="shared" si="261"/>
        <v>mobile games</v>
      </c>
      <c r="S2770" s="13">
        <f t="shared" si="262"/>
        <v>42453.819687499999</v>
      </c>
      <c r="T2770" s="13">
        <f t="shared" si="263"/>
        <v>42483.819687499999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 s="9">
        <v>35000</v>
      </c>
      <c r="E2771" s="9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8282</v>
      </c>
      <c r="O2771" s="7">
        <f t="shared" si="258"/>
        <v>0.35714285714285715</v>
      </c>
      <c r="P2771" s="5">
        <f t="shared" si="259"/>
        <v>31.25</v>
      </c>
      <c r="Q2771" t="str">
        <f t="shared" si="260"/>
        <v>games</v>
      </c>
      <c r="R2771" t="str">
        <f t="shared" si="261"/>
        <v>mobile games</v>
      </c>
      <c r="S2771" s="13">
        <f t="shared" si="262"/>
        <v>42736.9066087963</v>
      </c>
      <c r="T2771" s="13">
        <f t="shared" si="263"/>
        <v>42756.9066087963</v>
      </c>
    </row>
    <row r="2772" spans="1:20" ht="48" x14ac:dyDescent="0.2">
      <c r="A2772">
        <v>1139</v>
      </c>
      <c r="B2772" s="3" t="s">
        <v>1140</v>
      </c>
      <c r="C2772" s="3" t="s">
        <v>5249</v>
      </c>
      <c r="D2772" s="9">
        <v>8000</v>
      </c>
      <c r="E2772" s="9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8282</v>
      </c>
      <c r="O2772" s="7">
        <f t="shared" si="258"/>
        <v>6.25E-2</v>
      </c>
      <c r="P2772" s="5">
        <f t="shared" si="259"/>
        <v>5</v>
      </c>
      <c r="Q2772" t="str">
        <f t="shared" si="260"/>
        <v>games</v>
      </c>
      <c r="R2772" t="str">
        <f t="shared" si="261"/>
        <v>mobile games</v>
      </c>
      <c r="S2772" s="13">
        <f t="shared" si="262"/>
        <v>41975.347523148142</v>
      </c>
      <c r="T2772" s="13">
        <f t="shared" si="263"/>
        <v>42005.347523148142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 s="9">
        <v>5000</v>
      </c>
      <c r="E2773" s="9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8282</v>
      </c>
      <c r="O2773" s="7">
        <f t="shared" si="258"/>
        <v>0</v>
      </c>
      <c r="P2773" s="5">
        <f t="shared" si="259"/>
        <v>0</v>
      </c>
      <c r="Q2773" t="str">
        <f t="shared" si="260"/>
        <v>games</v>
      </c>
      <c r="R2773" t="str">
        <f t="shared" si="261"/>
        <v>mobile games</v>
      </c>
      <c r="S2773" s="13">
        <f t="shared" si="262"/>
        <v>42192.462048611109</v>
      </c>
      <c r="T2773" s="13">
        <f t="shared" si="263"/>
        <v>42222.462048611109</v>
      </c>
    </row>
    <row r="2774" spans="1:20" ht="16" x14ac:dyDescent="0.2">
      <c r="A2774">
        <v>1141</v>
      </c>
      <c r="B2774" s="3" t="s">
        <v>1142</v>
      </c>
      <c r="C2774" s="3" t="s">
        <v>5251</v>
      </c>
      <c r="D2774" s="9">
        <v>500</v>
      </c>
      <c r="E2774" s="9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8282</v>
      </c>
      <c r="O2774" s="7">
        <f t="shared" si="258"/>
        <v>0</v>
      </c>
      <c r="P2774" s="5">
        <f t="shared" si="259"/>
        <v>0</v>
      </c>
      <c r="Q2774" t="str">
        <f t="shared" si="260"/>
        <v>games</v>
      </c>
      <c r="R2774" t="str">
        <f t="shared" si="261"/>
        <v>mobile games</v>
      </c>
      <c r="S2774" s="13">
        <f t="shared" si="262"/>
        <v>42164.699652777781</v>
      </c>
      <c r="T2774" s="13">
        <f t="shared" si="263"/>
        <v>42194.699652777781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 s="9">
        <v>4000</v>
      </c>
      <c r="E2775" s="9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8282</v>
      </c>
      <c r="O2775" s="7">
        <f t="shared" si="258"/>
        <v>0</v>
      </c>
      <c r="P2775" s="5">
        <f t="shared" si="259"/>
        <v>0</v>
      </c>
      <c r="Q2775" t="str">
        <f t="shared" si="260"/>
        <v>games</v>
      </c>
      <c r="R2775" t="str">
        <f t="shared" si="261"/>
        <v>mobile games</v>
      </c>
      <c r="S2775" s="13">
        <f t="shared" si="262"/>
        <v>42022.006099537044</v>
      </c>
      <c r="T2775" s="13">
        <f t="shared" si="263"/>
        <v>42052.006099537044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 s="9">
        <v>45000</v>
      </c>
      <c r="E2776" s="9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8282</v>
      </c>
      <c r="O2776" s="7">
        <f t="shared" si="258"/>
        <v>0.41333333333333333</v>
      </c>
      <c r="P2776" s="5">
        <f t="shared" si="259"/>
        <v>23.25</v>
      </c>
      <c r="Q2776" t="str">
        <f t="shared" si="260"/>
        <v>games</v>
      </c>
      <c r="R2776" t="str">
        <f t="shared" si="261"/>
        <v>mobile games</v>
      </c>
      <c r="S2776" s="13">
        <f t="shared" si="262"/>
        <v>42325.19358796296</v>
      </c>
      <c r="T2776" s="13">
        <f t="shared" si="263"/>
        <v>42355.19358796296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 s="9">
        <v>9300</v>
      </c>
      <c r="E2777" s="9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8283</v>
      </c>
      <c r="O2777" s="7">
        <f t="shared" si="258"/>
        <v>0</v>
      </c>
      <c r="P2777" s="5">
        <f t="shared" si="259"/>
        <v>0</v>
      </c>
      <c r="Q2777" t="str">
        <f t="shared" si="260"/>
        <v>food</v>
      </c>
      <c r="R2777" t="str">
        <f t="shared" si="261"/>
        <v>food trucks</v>
      </c>
      <c r="S2777" s="13">
        <f t="shared" si="262"/>
        <v>42093.181944444441</v>
      </c>
      <c r="T2777" s="13">
        <f t="shared" si="263"/>
        <v>42123.181944444441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 s="9">
        <v>80000</v>
      </c>
      <c r="E2778" s="9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8283</v>
      </c>
      <c r="O2778" s="7">
        <f t="shared" si="258"/>
        <v>0.125</v>
      </c>
      <c r="P2778" s="5">
        <f t="shared" si="259"/>
        <v>100</v>
      </c>
      <c r="Q2778" t="str">
        <f t="shared" si="260"/>
        <v>food</v>
      </c>
      <c r="R2778" t="str">
        <f t="shared" si="261"/>
        <v>food trucks</v>
      </c>
      <c r="S2778" s="13">
        <f t="shared" si="262"/>
        <v>41854.747592592597</v>
      </c>
      <c r="T2778" s="13">
        <f t="shared" si="263"/>
        <v>41914.747592592597</v>
      </c>
    </row>
    <row r="2779" spans="1:20" ht="32" x14ac:dyDescent="0.2">
      <c r="A2779">
        <v>1146</v>
      </c>
      <c r="B2779" s="3" t="s">
        <v>1147</v>
      </c>
      <c r="C2779" s="3" t="s">
        <v>5256</v>
      </c>
      <c r="D2779" s="9">
        <v>6000</v>
      </c>
      <c r="E2779" s="9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8283</v>
      </c>
      <c r="O2779" s="7">
        <f t="shared" si="258"/>
        <v>8.8333333333333339</v>
      </c>
      <c r="P2779" s="5">
        <f t="shared" si="259"/>
        <v>44.166666666666664</v>
      </c>
      <c r="Q2779" t="str">
        <f t="shared" si="260"/>
        <v>food</v>
      </c>
      <c r="R2779" t="str">
        <f t="shared" si="261"/>
        <v>food trucks</v>
      </c>
      <c r="S2779" s="13">
        <f t="shared" si="262"/>
        <v>41723.9533912037</v>
      </c>
      <c r="T2779" s="13">
        <f t="shared" si="263"/>
        <v>41761.9533912037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 s="9">
        <v>25000</v>
      </c>
      <c r="E2780" s="9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8283</v>
      </c>
      <c r="O2780" s="7">
        <f t="shared" si="258"/>
        <v>0</v>
      </c>
      <c r="P2780" s="5">
        <f t="shared" si="259"/>
        <v>0</v>
      </c>
      <c r="Q2780" t="str">
        <f t="shared" si="260"/>
        <v>food</v>
      </c>
      <c r="R2780" t="str">
        <f t="shared" si="261"/>
        <v>food trucks</v>
      </c>
      <c r="S2780" s="13">
        <f t="shared" si="262"/>
        <v>41871.972025462965</v>
      </c>
      <c r="T2780" s="13">
        <f t="shared" si="263"/>
        <v>41931.972025462965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 s="9">
        <v>15000</v>
      </c>
      <c r="E2781" s="9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8283</v>
      </c>
      <c r="O2781" s="7">
        <f t="shared" si="258"/>
        <v>0.48666666666666669</v>
      </c>
      <c r="P2781" s="5">
        <f t="shared" si="259"/>
        <v>24.333333333333332</v>
      </c>
      <c r="Q2781" t="str">
        <f t="shared" si="260"/>
        <v>food</v>
      </c>
      <c r="R2781" t="str">
        <f t="shared" si="261"/>
        <v>food trucks</v>
      </c>
      <c r="S2781" s="13">
        <f t="shared" si="262"/>
        <v>42675.171076388884</v>
      </c>
      <c r="T2781" s="13">
        <f t="shared" si="263"/>
        <v>42705.212743055556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 s="9">
        <v>50000</v>
      </c>
      <c r="E2782" s="9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8283</v>
      </c>
      <c r="O2782" s="7">
        <f t="shared" si="258"/>
        <v>0.15</v>
      </c>
      <c r="P2782" s="5">
        <f t="shared" si="259"/>
        <v>37.5</v>
      </c>
      <c r="Q2782" t="str">
        <f t="shared" si="260"/>
        <v>food</v>
      </c>
      <c r="R2782" t="str">
        <f t="shared" si="261"/>
        <v>food trucks</v>
      </c>
      <c r="S2782" s="13">
        <f t="shared" si="262"/>
        <v>42507.71025462963</v>
      </c>
      <c r="T2782" s="13">
        <f t="shared" si="263"/>
        <v>42537.71025462963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 s="9">
        <v>2500</v>
      </c>
      <c r="E2783" s="9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8283</v>
      </c>
      <c r="O2783" s="7">
        <f t="shared" si="258"/>
        <v>10.08</v>
      </c>
      <c r="P2783" s="5">
        <f t="shared" si="259"/>
        <v>42</v>
      </c>
      <c r="Q2783" t="str">
        <f t="shared" si="260"/>
        <v>food</v>
      </c>
      <c r="R2783" t="str">
        <f t="shared" si="261"/>
        <v>food trucks</v>
      </c>
      <c r="S2783" s="13">
        <f t="shared" si="262"/>
        <v>42317.954571759255</v>
      </c>
      <c r="T2783" s="13">
        <f t="shared" si="263"/>
        <v>42377.954571759255</v>
      </c>
    </row>
    <row r="2784" spans="1:20" ht="48" x14ac:dyDescent="0.2">
      <c r="A2784">
        <v>1151</v>
      </c>
      <c r="B2784" s="3" t="s">
        <v>1152</v>
      </c>
      <c r="C2784" s="3" t="s">
        <v>5261</v>
      </c>
      <c r="D2784" s="9">
        <v>25000</v>
      </c>
      <c r="E2784" s="9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8283</v>
      </c>
      <c r="O2784" s="7">
        <f t="shared" si="258"/>
        <v>0</v>
      </c>
      <c r="P2784" s="5">
        <f t="shared" si="259"/>
        <v>0</v>
      </c>
      <c r="Q2784" t="str">
        <f t="shared" si="260"/>
        <v>food</v>
      </c>
      <c r="R2784" t="str">
        <f t="shared" si="261"/>
        <v>food trucks</v>
      </c>
      <c r="S2784" s="13">
        <f t="shared" si="262"/>
        <v>42224.102581018517</v>
      </c>
      <c r="T2784" s="13">
        <f t="shared" si="263"/>
        <v>42254.102581018517</v>
      </c>
    </row>
    <row r="2785" spans="1:20" ht="16" x14ac:dyDescent="0.2">
      <c r="A2785">
        <v>1152</v>
      </c>
      <c r="B2785" s="3" t="s">
        <v>1153</v>
      </c>
      <c r="C2785" s="3" t="s">
        <v>5262</v>
      </c>
      <c r="D2785" s="9">
        <v>16000</v>
      </c>
      <c r="E2785" s="9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8283</v>
      </c>
      <c r="O2785" s="7">
        <f t="shared" si="258"/>
        <v>5.6937500000000005</v>
      </c>
      <c r="P2785" s="5">
        <f t="shared" si="259"/>
        <v>60.733333333333334</v>
      </c>
      <c r="Q2785" t="str">
        <f t="shared" si="260"/>
        <v>food</v>
      </c>
      <c r="R2785" t="str">
        <f t="shared" si="261"/>
        <v>food trucks</v>
      </c>
      <c r="S2785" s="13">
        <f t="shared" si="262"/>
        <v>42109.709629629629</v>
      </c>
      <c r="T2785" s="13">
        <f t="shared" si="263"/>
        <v>42139.709629629629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 s="9">
        <v>8000</v>
      </c>
      <c r="E2786" s="9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8283</v>
      </c>
      <c r="O2786" s="7">
        <f t="shared" si="258"/>
        <v>0.625</v>
      </c>
      <c r="P2786" s="5">
        <f t="shared" si="259"/>
        <v>50</v>
      </c>
      <c r="Q2786" t="str">
        <f t="shared" si="260"/>
        <v>food</v>
      </c>
      <c r="R2786" t="str">
        <f t="shared" si="261"/>
        <v>food trucks</v>
      </c>
      <c r="S2786" s="13">
        <f t="shared" si="262"/>
        <v>42143.714178240742</v>
      </c>
      <c r="T2786" s="13">
        <f t="shared" si="263"/>
        <v>42173.714178240742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 s="9">
        <v>5000</v>
      </c>
      <c r="E2787" s="9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8283</v>
      </c>
      <c r="O2787" s="7">
        <f t="shared" si="258"/>
        <v>6.5</v>
      </c>
      <c r="P2787" s="5">
        <f t="shared" si="259"/>
        <v>108.33333333333333</v>
      </c>
      <c r="Q2787" t="str">
        <f t="shared" si="260"/>
        <v>food</v>
      </c>
      <c r="R2787" t="str">
        <f t="shared" si="261"/>
        <v>food trucks</v>
      </c>
      <c r="S2787" s="13">
        <f t="shared" si="262"/>
        <v>42223.108865740738</v>
      </c>
      <c r="T2787" s="13">
        <f t="shared" si="263"/>
        <v>42253.108865740738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 s="9">
        <v>25000</v>
      </c>
      <c r="E2788" s="9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8283</v>
      </c>
      <c r="O2788" s="7">
        <f t="shared" si="258"/>
        <v>0.752</v>
      </c>
      <c r="P2788" s="5">
        <f t="shared" si="259"/>
        <v>23.5</v>
      </c>
      <c r="Q2788" t="str">
        <f t="shared" si="260"/>
        <v>food</v>
      </c>
      <c r="R2788" t="str">
        <f t="shared" si="261"/>
        <v>food trucks</v>
      </c>
      <c r="S2788" s="13">
        <f t="shared" si="262"/>
        <v>41835.763981481483</v>
      </c>
      <c r="T2788" s="13">
        <f t="shared" si="263"/>
        <v>41865.763981481483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 s="9">
        <v>6500</v>
      </c>
      <c r="E2789" s="9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8283</v>
      </c>
      <c r="O2789" s="7">
        <f t="shared" si="258"/>
        <v>0</v>
      </c>
      <c r="P2789" s="5">
        <f t="shared" si="259"/>
        <v>0</v>
      </c>
      <c r="Q2789" t="str">
        <f t="shared" si="260"/>
        <v>food</v>
      </c>
      <c r="R2789" t="str">
        <f t="shared" si="261"/>
        <v>food trucks</v>
      </c>
      <c r="S2789" s="13">
        <f t="shared" si="262"/>
        <v>42029.07131944444</v>
      </c>
      <c r="T2789" s="13">
        <f t="shared" si="263"/>
        <v>42059.07131944444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 s="9">
        <v>10000</v>
      </c>
      <c r="E2790" s="9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8283</v>
      </c>
      <c r="O2790" s="7">
        <f t="shared" si="258"/>
        <v>1.51</v>
      </c>
      <c r="P2790" s="5">
        <f t="shared" si="259"/>
        <v>50.333333333333336</v>
      </c>
      <c r="Q2790" t="str">
        <f t="shared" si="260"/>
        <v>food</v>
      </c>
      <c r="R2790" t="str">
        <f t="shared" si="261"/>
        <v>food trucks</v>
      </c>
      <c r="S2790" s="13">
        <f t="shared" si="262"/>
        <v>41918.628240740742</v>
      </c>
      <c r="T2790" s="13">
        <f t="shared" si="263"/>
        <v>41978.669907407413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 s="9">
        <v>7500</v>
      </c>
      <c r="E2791" s="9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8283</v>
      </c>
      <c r="O2791" s="7">
        <f t="shared" si="258"/>
        <v>0.46666666666666673</v>
      </c>
      <c r="P2791" s="5">
        <f t="shared" si="259"/>
        <v>11.666666666666666</v>
      </c>
      <c r="Q2791" t="str">
        <f t="shared" si="260"/>
        <v>food</v>
      </c>
      <c r="R2791" t="str">
        <f t="shared" si="261"/>
        <v>food trucks</v>
      </c>
      <c r="S2791" s="13">
        <f t="shared" si="262"/>
        <v>41952.09175925926</v>
      </c>
      <c r="T2791" s="13">
        <f t="shared" si="263"/>
        <v>41982.09175925926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 s="9">
        <v>6750</v>
      </c>
      <c r="E2792" s="9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8283</v>
      </c>
      <c r="O2792" s="7">
        <f t="shared" si="258"/>
        <v>0</v>
      </c>
      <c r="P2792" s="5">
        <f t="shared" si="259"/>
        <v>0</v>
      </c>
      <c r="Q2792" t="str">
        <f t="shared" si="260"/>
        <v>food</v>
      </c>
      <c r="R2792" t="str">
        <f t="shared" si="261"/>
        <v>food trucks</v>
      </c>
      <c r="S2792" s="13">
        <f t="shared" si="262"/>
        <v>42154.726446759261</v>
      </c>
      <c r="T2792" s="13">
        <f t="shared" si="263"/>
        <v>42185.65625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 s="9">
        <v>30000</v>
      </c>
      <c r="E2793" s="9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8283</v>
      </c>
      <c r="O2793" s="7">
        <f t="shared" si="258"/>
        <v>3.85</v>
      </c>
      <c r="P2793" s="5">
        <f t="shared" si="259"/>
        <v>60.789473684210527</v>
      </c>
      <c r="Q2793" t="str">
        <f t="shared" si="260"/>
        <v>food</v>
      </c>
      <c r="R2793" t="str">
        <f t="shared" si="261"/>
        <v>food trucks</v>
      </c>
      <c r="S2793" s="13">
        <f t="shared" si="262"/>
        <v>42061.154930555553</v>
      </c>
      <c r="T2793" s="13">
        <f t="shared" si="263"/>
        <v>42091.113263888896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 s="9">
        <v>18000</v>
      </c>
      <c r="E2794" s="9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8283</v>
      </c>
      <c r="O2794" s="7">
        <f t="shared" si="258"/>
        <v>0</v>
      </c>
      <c r="P2794" s="5">
        <f t="shared" si="259"/>
        <v>0</v>
      </c>
      <c r="Q2794" t="str">
        <f t="shared" si="260"/>
        <v>food</v>
      </c>
      <c r="R2794" t="str">
        <f t="shared" si="261"/>
        <v>food trucks</v>
      </c>
      <c r="S2794" s="13">
        <f t="shared" si="262"/>
        <v>42122.629502314812</v>
      </c>
      <c r="T2794" s="13">
        <f t="shared" si="263"/>
        <v>42143.629502314812</v>
      </c>
    </row>
    <row r="2795" spans="1:20" ht="48" x14ac:dyDescent="0.2">
      <c r="A2795">
        <v>1162</v>
      </c>
      <c r="B2795" s="3" t="s">
        <v>1163</v>
      </c>
      <c r="C2795" s="3" t="s">
        <v>5272</v>
      </c>
      <c r="D2795" s="9">
        <v>60000</v>
      </c>
      <c r="E2795" s="9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8283</v>
      </c>
      <c r="O2795" s="7">
        <f t="shared" si="258"/>
        <v>5.8333333333333341E-2</v>
      </c>
      <c r="P2795" s="5">
        <f t="shared" si="259"/>
        <v>17.5</v>
      </c>
      <c r="Q2795" t="str">
        <f t="shared" si="260"/>
        <v>food</v>
      </c>
      <c r="R2795" t="str">
        <f t="shared" si="261"/>
        <v>food trucks</v>
      </c>
      <c r="S2795" s="13">
        <f t="shared" si="262"/>
        <v>41876.683611111112</v>
      </c>
      <c r="T2795" s="13">
        <f t="shared" si="263"/>
        <v>41907.683611111112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 s="9">
        <v>5200</v>
      </c>
      <c r="E2796" s="9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8283</v>
      </c>
      <c r="O2796" s="7">
        <f t="shared" si="258"/>
        <v>0</v>
      </c>
      <c r="P2796" s="5">
        <f t="shared" si="259"/>
        <v>0</v>
      </c>
      <c r="Q2796" t="str">
        <f t="shared" si="260"/>
        <v>food</v>
      </c>
      <c r="R2796" t="str">
        <f t="shared" si="261"/>
        <v>food trucks</v>
      </c>
      <c r="S2796" s="13">
        <f t="shared" si="262"/>
        <v>41830.723611111112</v>
      </c>
      <c r="T2796" s="13">
        <f t="shared" si="263"/>
        <v>41860.723611111112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 s="9">
        <v>10000</v>
      </c>
      <c r="E2797" s="9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8283</v>
      </c>
      <c r="O2797" s="7">
        <f t="shared" si="258"/>
        <v>0</v>
      </c>
      <c r="P2797" s="5">
        <f t="shared" si="259"/>
        <v>0</v>
      </c>
      <c r="Q2797" t="str">
        <f t="shared" si="260"/>
        <v>food</v>
      </c>
      <c r="R2797" t="str">
        <f t="shared" si="261"/>
        <v>food trucks</v>
      </c>
      <c r="S2797" s="13">
        <f t="shared" si="262"/>
        <v>42509.724328703705</v>
      </c>
      <c r="T2797" s="13">
        <f t="shared" si="263"/>
        <v>42539.724328703705</v>
      </c>
    </row>
    <row r="2798" spans="1:20" ht="48" x14ac:dyDescent="0.2">
      <c r="A2798">
        <v>1165</v>
      </c>
      <c r="B2798" s="3" t="s">
        <v>1166</v>
      </c>
      <c r="C2798" s="3" t="s">
        <v>5275</v>
      </c>
      <c r="D2798" s="9">
        <v>10000</v>
      </c>
      <c r="E2798" s="9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8283</v>
      </c>
      <c r="O2798" s="7">
        <f t="shared" si="258"/>
        <v>20.705000000000002</v>
      </c>
      <c r="P2798" s="5">
        <f t="shared" si="259"/>
        <v>82.82</v>
      </c>
      <c r="Q2798" t="str">
        <f t="shared" si="260"/>
        <v>food</v>
      </c>
      <c r="R2798" t="str">
        <f t="shared" si="261"/>
        <v>food trucks</v>
      </c>
      <c r="S2798" s="13">
        <f t="shared" si="262"/>
        <v>41792.214467592588</v>
      </c>
      <c r="T2798" s="13">
        <f t="shared" si="263"/>
        <v>41826.214467592588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 s="9">
        <v>15000</v>
      </c>
      <c r="E2799" s="9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8283</v>
      </c>
      <c r="O2799" s="7">
        <f t="shared" si="258"/>
        <v>19.139999999999997</v>
      </c>
      <c r="P2799" s="5">
        <f t="shared" si="259"/>
        <v>358.875</v>
      </c>
      <c r="Q2799" t="str">
        <f t="shared" si="260"/>
        <v>food</v>
      </c>
      <c r="R2799" t="str">
        <f t="shared" si="261"/>
        <v>food trucks</v>
      </c>
      <c r="S2799" s="13">
        <f t="shared" si="262"/>
        <v>42150.485439814816</v>
      </c>
      <c r="T2799" s="13">
        <f t="shared" si="263"/>
        <v>42181.166666666672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 s="9">
        <v>60000</v>
      </c>
      <c r="E2800" s="9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8283</v>
      </c>
      <c r="O2800" s="7">
        <f t="shared" si="258"/>
        <v>1.6316666666666666</v>
      </c>
      <c r="P2800" s="5">
        <f t="shared" si="259"/>
        <v>61.1875</v>
      </c>
      <c r="Q2800" t="str">
        <f t="shared" si="260"/>
        <v>food</v>
      </c>
      <c r="R2800" t="str">
        <f t="shared" si="261"/>
        <v>food trucks</v>
      </c>
      <c r="S2800" s="13">
        <f t="shared" si="262"/>
        <v>41863.734895833331</v>
      </c>
      <c r="T2800" s="13">
        <f t="shared" si="263"/>
        <v>41894.734895833331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 s="9">
        <v>18000</v>
      </c>
      <c r="E2801" s="9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8283</v>
      </c>
      <c r="O2801" s="7">
        <f t="shared" si="258"/>
        <v>5.6666666666666661</v>
      </c>
      <c r="P2801" s="5">
        <f t="shared" si="259"/>
        <v>340</v>
      </c>
      <c r="Q2801" t="str">
        <f t="shared" si="260"/>
        <v>food</v>
      </c>
      <c r="R2801" t="str">
        <f t="shared" si="261"/>
        <v>food trucks</v>
      </c>
      <c r="S2801" s="13">
        <f t="shared" si="262"/>
        <v>42605.053993055553</v>
      </c>
      <c r="T2801" s="13">
        <f t="shared" si="263"/>
        <v>42635.053993055553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 s="9">
        <v>10000</v>
      </c>
      <c r="E2802" s="9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8283</v>
      </c>
      <c r="O2802" s="7">
        <f t="shared" si="258"/>
        <v>0.16999999999999998</v>
      </c>
      <c r="P2802" s="5">
        <f t="shared" si="259"/>
        <v>5.666666666666667</v>
      </c>
      <c r="Q2802" t="str">
        <f t="shared" si="260"/>
        <v>food</v>
      </c>
      <c r="R2802" t="str">
        <f t="shared" si="261"/>
        <v>food trucks</v>
      </c>
      <c r="S2802" s="13">
        <f t="shared" si="262"/>
        <v>42027.353738425925</v>
      </c>
      <c r="T2802" s="13">
        <f t="shared" si="263"/>
        <v>42057.353738425925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 s="9">
        <v>25000</v>
      </c>
      <c r="E2803" s="9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8283</v>
      </c>
      <c r="O2803" s="7">
        <f t="shared" si="258"/>
        <v>0.4</v>
      </c>
      <c r="P2803" s="5">
        <f t="shared" si="259"/>
        <v>50</v>
      </c>
      <c r="Q2803" t="str">
        <f t="shared" si="260"/>
        <v>food</v>
      </c>
      <c r="R2803" t="str">
        <f t="shared" si="261"/>
        <v>food trucks</v>
      </c>
      <c r="S2803" s="13">
        <f t="shared" si="262"/>
        <v>42124.893182870372</v>
      </c>
      <c r="T2803" s="13">
        <f t="shared" si="263"/>
        <v>42154.893182870372</v>
      </c>
    </row>
    <row r="2804" spans="1:20" ht="32" x14ac:dyDescent="0.2">
      <c r="A2804">
        <v>1171</v>
      </c>
      <c r="B2804" s="3" t="s">
        <v>1172</v>
      </c>
      <c r="C2804" s="3" t="s">
        <v>5281</v>
      </c>
      <c r="D2804" s="9">
        <v>25000</v>
      </c>
      <c r="E2804" s="9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8283</v>
      </c>
      <c r="O2804" s="7">
        <f t="shared" si="258"/>
        <v>0.1</v>
      </c>
      <c r="P2804" s="5">
        <f t="shared" si="259"/>
        <v>25</v>
      </c>
      <c r="Q2804" t="str">
        <f t="shared" si="260"/>
        <v>food</v>
      </c>
      <c r="R2804" t="str">
        <f t="shared" si="261"/>
        <v>food trucks</v>
      </c>
      <c r="S2804" s="13">
        <f t="shared" si="262"/>
        <v>41938.804710648146</v>
      </c>
      <c r="T2804" s="13">
        <f t="shared" si="263"/>
        <v>41956.846377314811</v>
      </c>
    </row>
    <row r="2805" spans="1:20" ht="16" x14ac:dyDescent="0.2">
      <c r="A2805">
        <v>1172</v>
      </c>
      <c r="B2805" s="3" t="s">
        <v>1173</v>
      </c>
      <c r="C2805" s="3" t="s">
        <v>5282</v>
      </c>
      <c r="D2805" s="9">
        <v>9000</v>
      </c>
      <c r="E2805" s="9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8283</v>
      </c>
      <c r="O2805" s="7">
        <f t="shared" si="258"/>
        <v>0</v>
      </c>
      <c r="P2805" s="5">
        <f t="shared" si="259"/>
        <v>0</v>
      </c>
      <c r="Q2805" t="str">
        <f t="shared" si="260"/>
        <v>food</v>
      </c>
      <c r="R2805" t="str">
        <f t="shared" si="261"/>
        <v>food trucks</v>
      </c>
      <c r="S2805" s="13">
        <f t="shared" si="262"/>
        <v>41841.682314814818</v>
      </c>
      <c r="T2805" s="13">
        <f t="shared" si="263"/>
        <v>41871.682314814818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 s="9">
        <v>125000</v>
      </c>
      <c r="E2806" s="9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8283</v>
      </c>
      <c r="O2806" s="7">
        <f t="shared" si="258"/>
        <v>2.4E-2</v>
      </c>
      <c r="P2806" s="5">
        <f t="shared" si="259"/>
        <v>30</v>
      </c>
      <c r="Q2806" t="str">
        <f t="shared" si="260"/>
        <v>food</v>
      </c>
      <c r="R2806" t="str">
        <f t="shared" si="261"/>
        <v>food trucks</v>
      </c>
      <c r="S2806" s="13">
        <f t="shared" si="262"/>
        <v>42184.185844907406</v>
      </c>
      <c r="T2806" s="13">
        <f t="shared" si="263"/>
        <v>42219.185844907406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 s="9">
        <v>15000</v>
      </c>
      <c r="E2807" s="9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8283</v>
      </c>
      <c r="O2807" s="7">
        <f t="shared" si="258"/>
        <v>5.9066666666666672</v>
      </c>
      <c r="P2807" s="5">
        <f t="shared" si="259"/>
        <v>46.631578947368418</v>
      </c>
      <c r="Q2807" t="str">
        <f t="shared" si="260"/>
        <v>food</v>
      </c>
      <c r="R2807" t="str">
        <f t="shared" si="261"/>
        <v>food trucks</v>
      </c>
      <c r="S2807" s="13">
        <f t="shared" si="262"/>
        <v>42468.84174768519</v>
      </c>
      <c r="T2807" s="13">
        <f t="shared" si="263"/>
        <v>42498.84174768519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 s="9">
        <v>20000</v>
      </c>
      <c r="E2808" s="9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8283</v>
      </c>
      <c r="O2808" s="7">
        <f t="shared" si="258"/>
        <v>2.9250000000000003</v>
      </c>
      <c r="P2808" s="5">
        <f t="shared" si="259"/>
        <v>65</v>
      </c>
      <c r="Q2808" t="str">
        <f t="shared" si="260"/>
        <v>food</v>
      </c>
      <c r="R2808" t="str">
        <f t="shared" si="261"/>
        <v>food trucks</v>
      </c>
      <c r="S2808" s="13">
        <f t="shared" si="262"/>
        <v>42170.728460648148</v>
      </c>
      <c r="T2808" s="13">
        <f t="shared" si="263"/>
        <v>42200.728460648148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 s="9">
        <v>175000</v>
      </c>
      <c r="E2809" s="9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8283</v>
      </c>
      <c r="O2809" s="7">
        <f t="shared" si="258"/>
        <v>5.7142857142857143E-3</v>
      </c>
      <c r="P2809" s="5">
        <f t="shared" si="259"/>
        <v>10</v>
      </c>
      <c r="Q2809" t="str">
        <f t="shared" si="260"/>
        <v>food</v>
      </c>
      <c r="R2809" t="str">
        <f t="shared" si="261"/>
        <v>food trucks</v>
      </c>
      <c r="S2809" s="13">
        <f t="shared" si="262"/>
        <v>42746.019652777773</v>
      </c>
      <c r="T2809" s="13">
        <f t="shared" si="263"/>
        <v>42800.541666666672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 s="9">
        <v>6000</v>
      </c>
      <c r="E2810" s="9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8283</v>
      </c>
      <c r="O2810" s="7">
        <f t="shared" si="258"/>
        <v>0</v>
      </c>
      <c r="P2810" s="5">
        <f t="shared" si="259"/>
        <v>0</v>
      </c>
      <c r="Q2810" t="str">
        <f t="shared" si="260"/>
        <v>food</v>
      </c>
      <c r="R2810" t="str">
        <f t="shared" si="261"/>
        <v>food trucks</v>
      </c>
      <c r="S2810" s="13">
        <f t="shared" si="262"/>
        <v>41897.660833333335</v>
      </c>
      <c r="T2810" s="13">
        <f t="shared" si="263"/>
        <v>41927.660833333335</v>
      </c>
    </row>
    <row r="2811" spans="1:20" ht="48" x14ac:dyDescent="0.2">
      <c r="A2811">
        <v>1178</v>
      </c>
      <c r="B2811" s="3" t="s">
        <v>1179</v>
      </c>
      <c r="C2811" s="3" t="s">
        <v>5288</v>
      </c>
      <c r="D2811" s="9">
        <v>75000</v>
      </c>
      <c r="E2811" s="9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8283</v>
      </c>
      <c r="O2811" s="7">
        <f t="shared" si="258"/>
        <v>6.6666666666666671E-3</v>
      </c>
      <c r="P2811" s="5">
        <f t="shared" si="259"/>
        <v>5</v>
      </c>
      <c r="Q2811" t="str">
        <f t="shared" si="260"/>
        <v>food</v>
      </c>
      <c r="R2811" t="str">
        <f t="shared" si="261"/>
        <v>food trucks</v>
      </c>
      <c r="S2811" s="13">
        <f t="shared" si="262"/>
        <v>41837.905694444446</v>
      </c>
      <c r="T2811" s="13">
        <f t="shared" si="263"/>
        <v>41867.905694444446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 s="9">
        <v>60000</v>
      </c>
      <c r="E2812" s="9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8283</v>
      </c>
      <c r="O2812" s="7">
        <f t="shared" si="258"/>
        <v>5.3333333333333339</v>
      </c>
      <c r="P2812" s="5">
        <f t="shared" si="259"/>
        <v>640</v>
      </c>
      <c r="Q2812" t="str">
        <f t="shared" si="260"/>
        <v>food</v>
      </c>
      <c r="R2812" t="str">
        <f t="shared" si="261"/>
        <v>food trucks</v>
      </c>
      <c r="S2812" s="13">
        <f t="shared" si="262"/>
        <v>42275.720219907409</v>
      </c>
      <c r="T2812" s="13">
        <f t="shared" si="263"/>
        <v>42305.720219907409</v>
      </c>
    </row>
    <row r="2813" spans="1:20" ht="32" x14ac:dyDescent="0.2">
      <c r="A2813">
        <v>1180</v>
      </c>
      <c r="B2813" s="3" t="s">
        <v>1181</v>
      </c>
      <c r="C2813" s="3" t="s">
        <v>5290</v>
      </c>
      <c r="D2813" s="9">
        <v>50000</v>
      </c>
      <c r="E2813" s="9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8283</v>
      </c>
      <c r="O2813" s="7">
        <f t="shared" si="258"/>
        <v>11.75</v>
      </c>
      <c r="P2813" s="5">
        <f t="shared" si="259"/>
        <v>69.117647058823536</v>
      </c>
      <c r="Q2813" t="str">
        <f t="shared" si="260"/>
        <v>food</v>
      </c>
      <c r="R2813" t="str">
        <f t="shared" si="261"/>
        <v>food trucks</v>
      </c>
      <c r="S2813" s="13">
        <f t="shared" si="262"/>
        <v>41781.806875000002</v>
      </c>
      <c r="T2813" s="13">
        <f t="shared" si="263"/>
        <v>41818.806875000002</v>
      </c>
    </row>
    <row r="2814" spans="1:20" ht="16" x14ac:dyDescent="0.2">
      <c r="A2814">
        <v>1181</v>
      </c>
      <c r="B2814" s="3" t="s">
        <v>1182</v>
      </c>
      <c r="C2814" s="3" t="s">
        <v>5291</v>
      </c>
      <c r="D2814" s="9">
        <v>50000</v>
      </c>
      <c r="E2814" s="9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8283</v>
      </c>
      <c r="O2814" s="7">
        <f t="shared" si="258"/>
        <v>8.0000000000000002E-3</v>
      </c>
      <c r="P2814" s="5">
        <f t="shared" si="259"/>
        <v>1.3333333333333333</v>
      </c>
      <c r="Q2814" t="str">
        <f t="shared" si="260"/>
        <v>food</v>
      </c>
      <c r="R2814" t="str">
        <f t="shared" si="261"/>
        <v>food trucks</v>
      </c>
      <c r="S2814" s="13">
        <f t="shared" si="262"/>
        <v>42034.339363425926</v>
      </c>
      <c r="T2814" s="13">
        <f t="shared" si="263"/>
        <v>42064.339363425926</v>
      </c>
    </row>
    <row r="2815" spans="1:20" ht="48" x14ac:dyDescent="0.2">
      <c r="A2815">
        <v>1182</v>
      </c>
      <c r="B2815" s="3" t="s">
        <v>1183</v>
      </c>
      <c r="C2815" s="3" t="s">
        <v>5292</v>
      </c>
      <c r="D2815" s="9">
        <v>1000</v>
      </c>
      <c r="E2815" s="9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8283</v>
      </c>
      <c r="O2815" s="7">
        <f t="shared" si="258"/>
        <v>4.2</v>
      </c>
      <c r="P2815" s="5">
        <f t="shared" si="259"/>
        <v>10.5</v>
      </c>
      <c r="Q2815" t="str">
        <f t="shared" si="260"/>
        <v>food</v>
      </c>
      <c r="R2815" t="str">
        <f t="shared" si="261"/>
        <v>food trucks</v>
      </c>
      <c r="S2815" s="13">
        <f t="shared" si="262"/>
        <v>42728.827407407407</v>
      </c>
      <c r="T2815" s="13">
        <f t="shared" si="263"/>
        <v>42747.695833333331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 s="9">
        <v>2500</v>
      </c>
      <c r="E2816" s="9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8283</v>
      </c>
      <c r="O2816" s="7">
        <f t="shared" si="258"/>
        <v>4</v>
      </c>
      <c r="P2816" s="5">
        <f t="shared" si="259"/>
        <v>33.333333333333336</v>
      </c>
      <c r="Q2816" t="str">
        <f t="shared" si="260"/>
        <v>food</v>
      </c>
      <c r="R2816" t="str">
        <f t="shared" si="261"/>
        <v>food trucks</v>
      </c>
      <c r="S2816" s="13">
        <f t="shared" si="262"/>
        <v>42656.86137731481</v>
      </c>
      <c r="T2816" s="13">
        <f t="shared" si="263"/>
        <v>42676.165972222225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 s="9">
        <v>14500</v>
      </c>
      <c r="E2817" s="9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8286</v>
      </c>
      <c r="O2817" s="7">
        <f t="shared" si="258"/>
        <v>1.6620689655172414</v>
      </c>
      <c r="P2817" s="5">
        <f t="shared" si="259"/>
        <v>48.2</v>
      </c>
      <c r="Q2817" t="str">
        <f t="shared" si="260"/>
        <v>publishing</v>
      </c>
      <c r="R2817" t="str">
        <f t="shared" si="261"/>
        <v>translations</v>
      </c>
      <c r="S2817" s="13">
        <f t="shared" si="262"/>
        <v>42032.510243055556</v>
      </c>
      <c r="T2817" s="13">
        <f t="shared" si="263"/>
        <v>42057.510243055556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 s="9">
        <v>25000</v>
      </c>
      <c r="E2818" s="9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8286</v>
      </c>
      <c r="O2818" s="7">
        <f t="shared" ref="O2818:O2881" si="264">(E2818/D2818)*100</f>
        <v>0.42</v>
      </c>
      <c r="P2818" s="5">
        <f t="shared" ref="P2818:P2881" si="265">IFERROR(E2818/L2818,0)</f>
        <v>6.1764705882352944</v>
      </c>
      <c r="Q2818" t="str">
        <f t="shared" ref="Q2818:Q2881" si="266">LEFT(N2818,FIND("/",N2818)-1)</f>
        <v>publishing</v>
      </c>
      <c r="R2818" t="str">
        <f t="shared" ref="R2818:R2881" si="267">RIGHT(N2818,LEN(N2818)-FIND("/",N2818))</f>
        <v>translations</v>
      </c>
      <c r="S2818" s="13">
        <f t="shared" ref="S2818:S2881" si="268">(((J2818/60)/60)/24)+DATE(1970,1,1)</f>
        <v>41941.680567129632</v>
      </c>
      <c r="T2818" s="13">
        <f t="shared" ref="T2818:T2881" si="269">(((I2818/60)/60)/24)+DATE(1970,1,1)</f>
        <v>41971.722233796296</v>
      </c>
    </row>
    <row r="2819" spans="1:20" ht="16" x14ac:dyDescent="0.2">
      <c r="A2819">
        <v>1406</v>
      </c>
      <c r="B2819" s="3" t="s">
        <v>1407</v>
      </c>
      <c r="C2819" s="3" t="s">
        <v>5516</v>
      </c>
      <c r="D2819" s="9">
        <v>12000</v>
      </c>
      <c r="E2819" s="9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8286</v>
      </c>
      <c r="O2819" s="7">
        <f t="shared" si="264"/>
        <v>0.125</v>
      </c>
      <c r="P2819" s="5">
        <f t="shared" si="265"/>
        <v>5</v>
      </c>
      <c r="Q2819" t="str">
        <f t="shared" si="266"/>
        <v>publishing</v>
      </c>
      <c r="R2819" t="str">
        <f t="shared" si="267"/>
        <v>translations</v>
      </c>
      <c r="S2819" s="13">
        <f t="shared" si="268"/>
        <v>42297.432951388888</v>
      </c>
      <c r="T2819" s="13">
        <f t="shared" si="269"/>
        <v>42350.416666666672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 s="9">
        <v>3000</v>
      </c>
      <c r="E2820" s="9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8286</v>
      </c>
      <c r="O2820" s="7">
        <f t="shared" si="264"/>
        <v>0.5</v>
      </c>
      <c r="P2820" s="5">
        <f t="shared" si="265"/>
        <v>7.5</v>
      </c>
      <c r="Q2820" t="str">
        <f t="shared" si="266"/>
        <v>publishing</v>
      </c>
      <c r="R2820" t="str">
        <f t="shared" si="267"/>
        <v>translations</v>
      </c>
      <c r="S2820" s="13">
        <f t="shared" si="268"/>
        <v>41838.536782407406</v>
      </c>
      <c r="T2820" s="13">
        <f t="shared" si="269"/>
        <v>41863.536782407406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 s="9">
        <v>1000</v>
      </c>
      <c r="E2821" s="9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8286</v>
      </c>
      <c r="O2821" s="7">
        <f t="shared" si="264"/>
        <v>7.1999999999999993</v>
      </c>
      <c r="P2821" s="5">
        <f t="shared" si="265"/>
        <v>12</v>
      </c>
      <c r="Q2821" t="str">
        <f t="shared" si="266"/>
        <v>publishing</v>
      </c>
      <c r="R2821" t="str">
        <f t="shared" si="267"/>
        <v>translations</v>
      </c>
      <c r="S2821" s="13">
        <f t="shared" si="268"/>
        <v>42291.872175925921</v>
      </c>
      <c r="T2821" s="13">
        <f t="shared" si="269"/>
        <v>42321.913842592592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 s="9">
        <v>4000</v>
      </c>
      <c r="E2822" s="9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8286</v>
      </c>
      <c r="O2822" s="7">
        <f t="shared" si="264"/>
        <v>0</v>
      </c>
      <c r="P2822" s="5">
        <f t="shared" si="265"/>
        <v>0</v>
      </c>
      <c r="Q2822" t="str">
        <f t="shared" si="266"/>
        <v>publishing</v>
      </c>
      <c r="R2822" t="str">
        <f t="shared" si="267"/>
        <v>translations</v>
      </c>
      <c r="S2822" s="13">
        <f t="shared" si="268"/>
        <v>41945.133506944447</v>
      </c>
      <c r="T2822" s="13">
        <f t="shared" si="269"/>
        <v>42005.175173611111</v>
      </c>
    </row>
    <row r="2823" spans="1:20" ht="48" x14ac:dyDescent="0.2">
      <c r="A2823">
        <v>1410</v>
      </c>
      <c r="B2823" s="3" t="s">
        <v>1411</v>
      </c>
      <c r="C2823" s="3" t="s">
        <v>5520</v>
      </c>
      <c r="D2823" s="9">
        <v>6000</v>
      </c>
      <c r="E2823" s="9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8286</v>
      </c>
      <c r="O2823" s="7">
        <f t="shared" si="264"/>
        <v>1.6666666666666666E-2</v>
      </c>
      <c r="P2823" s="5">
        <f t="shared" si="265"/>
        <v>1</v>
      </c>
      <c r="Q2823" t="str">
        <f t="shared" si="266"/>
        <v>publishing</v>
      </c>
      <c r="R2823" t="str">
        <f t="shared" si="267"/>
        <v>translations</v>
      </c>
      <c r="S2823" s="13">
        <f t="shared" si="268"/>
        <v>42479.318518518514</v>
      </c>
      <c r="T2823" s="13">
        <f t="shared" si="269"/>
        <v>42524.318518518514</v>
      </c>
    </row>
    <row r="2824" spans="1:20" ht="48" x14ac:dyDescent="0.2">
      <c r="A2824">
        <v>1411</v>
      </c>
      <c r="B2824" s="3" t="s">
        <v>1412</v>
      </c>
      <c r="C2824" s="3" t="s">
        <v>5521</v>
      </c>
      <c r="D2824" s="9">
        <v>3000</v>
      </c>
      <c r="E2824" s="9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8286</v>
      </c>
      <c r="O2824" s="7">
        <f t="shared" si="264"/>
        <v>0.23333333333333336</v>
      </c>
      <c r="P2824" s="5">
        <f t="shared" si="265"/>
        <v>2.3333333333333335</v>
      </c>
      <c r="Q2824" t="str">
        <f t="shared" si="266"/>
        <v>publishing</v>
      </c>
      <c r="R2824" t="str">
        <f t="shared" si="267"/>
        <v>translations</v>
      </c>
      <c r="S2824" s="13">
        <f t="shared" si="268"/>
        <v>42013.059027777781</v>
      </c>
      <c r="T2824" s="13">
        <f t="shared" si="269"/>
        <v>42041.059027777781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 s="9">
        <v>7000</v>
      </c>
      <c r="E2825" s="9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8286</v>
      </c>
      <c r="O2825" s="7">
        <f t="shared" si="264"/>
        <v>4.5714285714285712</v>
      </c>
      <c r="P2825" s="5">
        <f t="shared" si="265"/>
        <v>24.615384615384617</v>
      </c>
      <c r="Q2825" t="str">
        <f t="shared" si="266"/>
        <v>publishing</v>
      </c>
      <c r="R2825" t="str">
        <f t="shared" si="267"/>
        <v>translations</v>
      </c>
      <c r="S2825" s="13">
        <f t="shared" si="268"/>
        <v>41947.063645833332</v>
      </c>
      <c r="T2825" s="13">
        <f t="shared" si="269"/>
        <v>41977.063645833332</v>
      </c>
    </row>
    <row r="2826" spans="1:20" ht="48" x14ac:dyDescent="0.2">
      <c r="A2826">
        <v>1413</v>
      </c>
      <c r="B2826" s="3" t="s">
        <v>1414</v>
      </c>
      <c r="C2826" s="3" t="s">
        <v>5523</v>
      </c>
      <c r="D2826" s="9">
        <v>2000</v>
      </c>
      <c r="E2826" s="9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8286</v>
      </c>
      <c r="O2826" s="7">
        <f t="shared" si="264"/>
        <v>5</v>
      </c>
      <c r="P2826" s="5">
        <f t="shared" si="265"/>
        <v>100</v>
      </c>
      <c r="Q2826" t="str">
        <f t="shared" si="266"/>
        <v>publishing</v>
      </c>
      <c r="R2826" t="str">
        <f t="shared" si="267"/>
        <v>translations</v>
      </c>
      <c r="S2826" s="13">
        <f t="shared" si="268"/>
        <v>42360.437152777777</v>
      </c>
      <c r="T2826" s="13">
        <f t="shared" si="269"/>
        <v>42420.437152777777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 s="9">
        <v>500</v>
      </c>
      <c r="E2827" s="9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8286</v>
      </c>
      <c r="O2827" s="7">
        <f t="shared" si="264"/>
        <v>0.2</v>
      </c>
      <c r="P2827" s="5">
        <f t="shared" si="265"/>
        <v>1</v>
      </c>
      <c r="Q2827" t="str">
        <f t="shared" si="266"/>
        <v>publishing</v>
      </c>
      <c r="R2827" t="str">
        <f t="shared" si="267"/>
        <v>translations</v>
      </c>
      <c r="S2827" s="13">
        <f t="shared" si="268"/>
        <v>42708.25309027778</v>
      </c>
      <c r="T2827" s="13">
        <f t="shared" si="269"/>
        <v>42738.25309027778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 s="9">
        <v>4400</v>
      </c>
      <c r="E2828" s="9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8286</v>
      </c>
      <c r="O2828" s="7">
        <f t="shared" si="264"/>
        <v>18.181818181818183</v>
      </c>
      <c r="P2828" s="5">
        <f t="shared" si="265"/>
        <v>88.888888888888886</v>
      </c>
      <c r="Q2828" t="str">
        <f t="shared" si="266"/>
        <v>publishing</v>
      </c>
      <c r="R2828" t="str">
        <f t="shared" si="267"/>
        <v>translations</v>
      </c>
      <c r="S2828" s="13">
        <f t="shared" si="268"/>
        <v>42192.675821759258</v>
      </c>
      <c r="T2828" s="13">
        <f t="shared" si="269"/>
        <v>42232.675821759258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 s="9">
        <v>50000</v>
      </c>
      <c r="E2829" s="9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8286</v>
      </c>
      <c r="O2829" s="7">
        <f t="shared" si="264"/>
        <v>0</v>
      </c>
      <c r="P2829" s="5">
        <f t="shared" si="265"/>
        <v>0</v>
      </c>
      <c r="Q2829" t="str">
        <f t="shared" si="266"/>
        <v>publishing</v>
      </c>
      <c r="R2829" t="str">
        <f t="shared" si="267"/>
        <v>translations</v>
      </c>
      <c r="S2829" s="13">
        <f t="shared" si="268"/>
        <v>42299.926145833335</v>
      </c>
      <c r="T2829" s="13">
        <f t="shared" si="269"/>
        <v>42329.967812499999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 s="9">
        <v>4500</v>
      </c>
      <c r="E2830" s="9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8286</v>
      </c>
      <c r="O2830" s="7">
        <f t="shared" si="264"/>
        <v>1.2222222222222223</v>
      </c>
      <c r="P2830" s="5">
        <f t="shared" si="265"/>
        <v>27.5</v>
      </c>
      <c r="Q2830" t="str">
        <f t="shared" si="266"/>
        <v>publishing</v>
      </c>
      <c r="R2830" t="str">
        <f t="shared" si="267"/>
        <v>translations</v>
      </c>
      <c r="S2830" s="13">
        <f t="shared" si="268"/>
        <v>42232.15016203704</v>
      </c>
      <c r="T2830" s="13">
        <f t="shared" si="269"/>
        <v>42262.465972222228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 s="9">
        <v>3000</v>
      </c>
      <c r="E2831" s="9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8286</v>
      </c>
      <c r="O2831" s="7">
        <f t="shared" si="264"/>
        <v>0.2</v>
      </c>
      <c r="P2831" s="5">
        <f t="shared" si="265"/>
        <v>6</v>
      </c>
      <c r="Q2831" t="str">
        <f t="shared" si="266"/>
        <v>publishing</v>
      </c>
      <c r="R2831" t="str">
        <f t="shared" si="267"/>
        <v>translations</v>
      </c>
      <c r="S2831" s="13">
        <f t="shared" si="268"/>
        <v>42395.456412037034</v>
      </c>
      <c r="T2831" s="13">
        <f t="shared" si="269"/>
        <v>42425.456412037034</v>
      </c>
    </row>
    <row r="2832" spans="1:20" ht="48" x14ac:dyDescent="0.2">
      <c r="A2832">
        <v>1419</v>
      </c>
      <c r="B2832" s="3" t="s">
        <v>1420</v>
      </c>
      <c r="C2832" s="3" t="s">
        <v>5529</v>
      </c>
      <c r="D2832" s="9">
        <v>6300</v>
      </c>
      <c r="E2832" s="9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8286</v>
      </c>
      <c r="O2832" s="7">
        <f t="shared" si="264"/>
        <v>7.0634920634920633</v>
      </c>
      <c r="P2832" s="5">
        <f t="shared" si="265"/>
        <v>44.5</v>
      </c>
      <c r="Q2832" t="str">
        <f t="shared" si="266"/>
        <v>publishing</v>
      </c>
      <c r="R2832" t="str">
        <f t="shared" si="267"/>
        <v>translations</v>
      </c>
      <c r="S2832" s="13">
        <f t="shared" si="268"/>
        <v>42622.456238425926</v>
      </c>
      <c r="T2832" s="13">
        <f t="shared" si="269"/>
        <v>42652.456238425926</v>
      </c>
    </row>
    <row r="2833" spans="1:20" ht="16" x14ac:dyDescent="0.2">
      <c r="A2833">
        <v>1420</v>
      </c>
      <c r="B2833" s="3" t="s">
        <v>1421</v>
      </c>
      <c r="C2833" s="3" t="s">
        <v>5530</v>
      </c>
      <c r="D2833" s="9">
        <v>110</v>
      </c>
      <c r="E2833" s="9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8286</v>
      </c>
      <c r="O2833" s="7">
        <f t="shared" si="264"/>
        <v>2.7272727272727271</v>
      </c>
      <c r="P2833" s="5">
        <f t="shared" si="265"/>
        <v>1</v>
      </c>
      <c r="Q2833" t="str">
        <f t="shared" si="266"/>
        <v>publishing</v>
      </c>
      <c r="R2833" t="str">
        <f t="shared" si="267"/>
        <v>translations</v>
      </c>
      <c r="S2833" s="13">
        <f t="shared" si="268"/>
        <v>42524.667662037042</v>
      </c>
      <c r="T2833" s="13">
        <f t="shared" si="269"/>
        <v>42549.667662037042</v>
      </c>
    </row>
    <row r="2834" spans="1:20" ht="48" x14ac:dyDescent="0.2">
      <c r="A2834">
        <v>1421</v>
      </c>
      <c r="B2834" s="3" t="s">
        <v>1422</v>
      </c>
      <c r="C2834" s="3" t="s">
        <v>5531</v>
      </c>
      <c r="D2834" s="9">
        <v>200000</v>
      </c>
      <c r="E2834" s="9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8286</v>
      </c>
      <c r="O2834" s="7">
        <f t="shared" si="264"/>
        <v>0.1</v>
      </c>
      <c r="P2834" s="5">
        <f t="shared" si="265"/>
        <v>100</v>
      </c>
      <c r="Q2834" t="str">
        <f t="shared" si="266"/>
        <v>publishing</v>
      </c>
      <c r="R2834" t="str">
        <f t="shared" si="267"/>
        <v>translations</v>
      </c>
      <c r="S2834" s="13">
        <f t="shared" si="268"/>
        <v>42013.915613425925</v>
      </c>
      <c r="T2834" s="13">
        <f t="shared" si="269"/>
        <v>42043.915613425925</v>
      </c>
    </row>
    <row r="2835" spans="1:20" ht="48" x14ac:dyDescent="0.2">
      <c r="A2835">
        <v>1422</v>
      </c>
      <c r="B2835" s="3" t="s">
        <v>1423</v>
      </c>
      <c r="C2835" s="3" t="s">
        <v>5532</v>
      </c>
      <c r="D2835" s="9">
        <v>25000</v>
      </c>
      <c r="E2835" s="9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8286</v>
      </c>
      <c r="O2835" s="7">
        <f t="shared" si="264"/>
        <v>0.104</v>
      </c>
      <c r="P2835" s="5">
        <f t="shared" si="265"/>
        <v>13</v>
      </c>
      <c r="Q2835" t="str">
        <f t="shared" si="266"/>
        <v>publishing</v>
      </c>
      <c r="R2835" t="str">
        <f t="shared" si="267"/>
        <v>translations</v>
      </c>
      <c r="S2835" s="13">
        <f t="shared" si="268"/>
        <v>42604.239629629628</v>
      </c>
      <c r="T2835" s="13">
        <f t="shared" si="269"/>
        <v>42634.239629629628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 s="9">
        <v>30000</v>
      </c>
      <c r="E2836" s="9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8286</v>
      </c>
      <c r="O2836" s="7">
        <f t="shared" si="264"/>
        <v>0.33333333333333337</v>
      </c>
      <c r="P2836" s="5">
        <f t="shared" si="265"/>
        <v>100</v>
      </c>
      <c r="Q2836" t="str">
        <f t="shared" si="266"/>
        <v>publishing</v>
      </c>
      <c r="R2836" t="str">
        <f t="shared" si="267"/>
        <v>translations</v>
      </c>
      <c r="S2836" s="13">
        <f t="shared" si="268"/>
        <v>42340.360312500001</v>
      </c>
      <c r="T2836" s="13">
        <f t="shared" si="269"/>
        <v>42370.360312500001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 s="9">
        <v>7500</v>
      </c>
      <c r="E2837" s="9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8286</v>
      </c>
      <c r="O2837" s="7">
        <f t="shared" si="264"/>
        <v>20.36</v>
      </c>
      <c r="P2837" s="5">
        <f t="shared" si="265"/>
        <v>109.07142857142857</v>
      </c>
      <c r="Q2837" t="str">
        <f t="shared" si="266"/>
        <v>publishing</v>
      </c>
      <c r="R2837" t="str">
        <f t="shared" si="267"/>
        <v>translations</v>
      </c>
      <c r="S2837" s="13">
        <f t="shared" si="268"/>
        <v>42676.717615740738</v>
      </c>
      <c r="T2837" s="13">
        <f t="shared" si="269"/>
        <v>42689.759282407409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 s="9">
        <v>13000</v>
      </c>
      <c r="E2838" s="9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8286</v>
      </c>
      <c r="O2838" s="7">
        <f t="shared" si="264"/>
        <v>0</v>
      </c>
      <c r="P2838" s="5">
        <f t="shared" si="265"/>
        <v>0</v>
      </c>
      <c r="Q2838" t="str">
        <f t="shared" si="266"/>
        <v>publishing</v>
      </c>
      <c r="R2838" t="str">
        <f t="shared" si="267"/>
        <v>translations</v>
      </c>
      <c r="S2838" s="13">
        <f t="shared" si="268"/>
        <v>42093.131469907406</v>
      </c>
      <c r="T2838" s="13">
        <f t="shared" si="269"/>
        <v>42123.131469907406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 s="9">
        <v>1000</v>
      </c>
      <c r="E2839" s="9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8286</v>
      </c>
      <c r="O2839" s="7">
        <f t="shared" si="264"/>
        <v>0</v>
      </c>
      <c r="P2839" s="5">
        <f t="shared" si="265"/>
        <v>0</v>
      </c>
      <c r="Q2839" t="str">
        <f t="shared" si="266"/>
        <v>publishing</v>
      </c>
      <c r="R2839" t="str">
        <f t="shared" si="267"/>
        <v>translations</v>
      </c>
      <c r="S2839" s="13">
        <f t="shared" si="268"/>
        <v>42180.390277777777</v>
      </c>
      <c r="T2839" s="13">
        <f t="shared" si="269"/>
        <v>42240.390277777777</v>
      </c>
    </row>
    <row r="2840" spans="1:20" ht="48" x14ac:dyDescent="0.2">
      <c r="A2840">
        <v>1427</v>
      </c>
      <c r="B2840" s="3" t="s">
        <v>1428</v>
      </c>
      <c r="C2840" s="3" t="s">
        <v>5537</v>
      </c>
      <c r="D2840" s="9">
        <v>5000</v>
      </c>
      <c r="E2840" s="9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8286</v>
      </c>
      <c r="O2840" s="7">
        <f t="shared" si="264"/>
        <v>8.3800000000000008</v>
      </c>
      <c r="P2840" s="5">
        <f t="shared" si="265"/>
        <v>104.75</v>
      </c>
      <c r="Q2840" t="str">
        <f t="shared" si="266"/>
        <v>publishing</v>
      </c>
      <c r="R2840" t="str">
        <f t="shared" si="267"/>
        <v>translations</v>
      </c>
      <c r="S2840" s="13">
        <f t="shared" si="268"/>
        <v>42601.851678240739</v>
      </c>
      <c r="T2840" s="13">
        <f t="shared" si="269"/>
        <v>42631.851678240739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 s="9">
        <v>1000</v>
      </c>
      <c r="E2841" s="9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8286</v>
      </c>
      <c r="O2841" s="7">
        <f t="shared" si="264"/>
        <v>4.5</v>
      </c>
      <c r="P2841" s="5">
        <f t="shared" si="265"/>
        <v>15</v>
      </c>
      <c r="Q2841" t="str">
        <f t="shared" si="266"/>
        <v>publishing</v>
      </c>
      <c r="R2841" t="str">
        <f t="shared" si="267"/>
        <v>translations</v>
      </c>
      <c r="S2841" s="13">
        <f t="shared" si="268"/>
        <v>42432.379826388889</v>
      </c>
      <c r="T2841" s="13">
        <f t="shared" si="269"/>
        <v>42462.338159722218</v>
      </c>
    </row>
    <row r="2842" spans="1:20" ht="32" x14ac:dyDescent="0.2">
      <c r="A2842">
        <v>1429</v>
      </c>
      <c r="B2842" s="3" t="s">
        <v>1430</v>
      </c>
      <c r="C2842" s="3" t="s">
        <v>5539</v>
      </c>
      <c r="D2842" s="9">
        <v>10000</v>
      </c>
      <c r="E2842" s="9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8286</v>
      </c>
      <c r="O2842" s="7">
        <f t="shared" si="264"/>
        <v>0</v>
      </c>
      <c r="P2842" s="5">
        <f t="shared" si="265"/>
        <v>0</v>
      </c>
      <c r="Q2842" t="str">
        <f t="shared" si="266"/>
        <v>publishing</v>
      </c>
      <c r="R2842" t="str">
        <f t="shared" si="267"/>
        <v>translations</v>
      </c>
      <c r="S2842" s="13">
        <f t="shared" si="268"/>
        <v>42074.060671296291</v>
      </c>
      <c r="T2842" s="13">
        <f t="shared" si="269"/>
        <v>42104.060671296291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 s="9">
        <v>5000</v>
      </c>
      <c r="E2843" s="9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8286</v>
      </c>
      <c r="O2843" s="7">
        <f t="shared" si="264"/>
        <v>8.06</v>
      </c>
      <c r="P2843" s="5">
        <f t="shared" si="265"/>
        <v>80.599999999999994</v>
      </c>
      <c r="Q2843" t="str">
        <f t="shared" si="266"/>
        <v>publishing</v>
      </c>
      <c r="R2843" t="str">
        <f t="shared" si="267"/>
        <v>translations</v>
      </c>
      <c r="S2843" s="13">
        <f t="shared" si="268"/>
        <v>41961.813518518517</v>
      </c>
      <c r="T2843" s="13">
        <f t="shared" si="269"/>
        <v>41992.813518518517</v>
      </c>
    </row>
    <row r="2844" spans="1:20" ht="48" x14ac:dyDescent="0.2">
      <c r="A2844">
        <v>1431</v>
      </c>
      <c r="B2844" s="3" t="s">
        <v>1432</v>
      </c>
      <c r="C2844" s="3" t="s">
        <v>5541</v>
      </c>
      <c r="D2844" s="9">
        <v>17000</v>
      </c>
      <c r="E2844" s="9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8286</v>
      </c>
      <c r="O2844" s="7">
        <f t="shared" si="264"/>
        <v>31.94705882352941</v>
      </c>
      <c r="P2844" s="5">
        <f t="shared" si="265"/>
        <v>115.55319148936171</v>
      </c>
      <c r="Q2844" t="str">
        <f t="shared" si="266"/>
        <v>publishing</v>
      </c>
      <c r="R2844" t="str">
        <f t="shared" si="267"/>
        <v>translations</v>
      </c>
      <c r="S2844" s="13">
        <f t="shared" si="268"/>
        <v>42304.210833333331</v>
      </c>
      <c r="T2844" s="13">
        <f t="shared" si="269"/>
        <v>42334.252500000002</v>
      </c>
    </row>
    <row r="2845" spans="1:20" ht="48" x14ac:dyDescent="0.2">
      <c r="A2845">
        <v>1432</v>
      </c>
      <c r="B2845" s="3" t="s">
        <v>1433</v>
      </c>
      <c r="C2845" s="3" t="s">
        <v>5542</v>
      </c>
      <c r="D2845" s="9">
        <v>40000</v>
      </c>
      <c r="E2845" s="9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8286</v>
      </c>
      <c r="O2845" s="7">
        <f t="shared" si="264"/>
        <v>0</v>
      </c>
      <c r="P2845" s="5">
        <f t="shared" si="265"/>
        <v>0</v>
      </c>
      <c r="Q2845" t="str">
        <f t="shared" si="266"/>
        <v>publishing</v>
      </c>
      <c r="R2845" t="str">
        <f t="shared" si="267"/>
        <v>translations</v>
      </c>
      <c r="S2845" s="13">
        <f t="shared" si="268"/>
        <v>42175.780416666668</v>
      </c>
      <c r="T2845" s="13">
        <f t="shared" si="269"/>
        <v>42205.780416666668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 s="9">
        <v>12000</v>
      </c>
      <c r="E2846" s="9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8286</v>
      </c>
      <c r="O2846" s="7">
        <f t="shared" si="264"/>
        <v>6.708333333333333</v>
      </c>
      <c r="P2846" s="5">
        <f t="shared" si="265"/>
        <v>80.5</v>
      </c>
      <c r="Q2846" t="str">
        <f t="shared" si="266"/>
        <v>publishing</v>
      </c>
      <c r="R2846" t="str">
        <f t="shared" si="267"/>
        <v>translations</v>
      </c>
      <c r="S2846" s="13">
        <f t="shared" si="268"/>
        <v>42673.625868055555</v>
      </c>
      <c r="T2846" s="13">
        <f t="shared" si="269"/>
        <v>42714.458333333328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 s="9">
        <v>82000</v>
      </c>
      <c r="E2847" s="9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8286</v>
      </c>
      <c r="O2847" s="7">
        <f t="shared" si="264"/>
        <v>9.9878048780487809</v>
      </c>
      <c r="P2847" s="5">
        <f t="shared" si="265"/>
        <v>744.5454545454545</v>
      </c>
      <c r="Q2847" t="str">
        <f t="shared" si="266"/>
        <v>publishing</v>
      </c>
      <c r="R2847" t="str">
        <f t="shared" si="267"/>
        <v>translations</v>
      </c>
      <c r="S2847" s="13">
        <f t="shared" si="268"/>
        <v>42142.767106481479</v>
      </c>
      <c r="T2847" s="13">
        <f t="shared" si="269"/>
        <v>42163.625</v>
      </c>
    </row>
    <row r="2848" spans="1:20" ht="32" x14ac:dyDescent="0.2">
      <c r="A2848">
        <v>1435</v>
      </c>
      <c r="B2848" s="3" t="s">
        <v>1436</v>
      </c>
      <c r="C2848" s="3" t="s">
        <v>5545</v>
      </c>
      <c r="D2848" s="9">
        <v>15000</v>
      </c>
      <c r="E2848" s="9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8286</v>
      </c>
      <c r="O2848" s="7">
        <f t="shared" si="264"/>
        <v>0.1</v>
      </c>
      <c r="P2848" s="5">
        <f t="shared" si="265"/>
        <v>7.5</v>
      </c>
      <c r="Q2848" t="str">
        <f t="shared" si="266"/>
        <v>publishing</v>
      </c>
      <c r="R2848" t="str">
        <f t="shared" si="267"/>
        <v>translations</v>
      </c>
      <c r="S2848" s="13">
        <f t="shared" si="268"/>
        <v>42258.780324074076</v>
      </c>
      <c r="T2848" s="13">
        <f t="shared" si="269"/>
        <v>42288.780324074076</v>
      </c>
    </row>
    <row r="2849" spans="1:20" ht="48" x14ac:dyDescent="0.2">
      <c r="A2849">
        <v>1436</v>
      </c>
      <c r="B2849" s="3" t="s">
        <v>1437</v>
      </c>
      <c r="C2849" s="3" t="s">
        <v>5546</v>
      </c>
      <c r="D2849" s="9">
        <v>10000</v>
      </c>
      <c r="E2849" s="9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8286</v>
      </c>
      <c r="O2849" s="7">
        <f t="shared" si="264"/>
        <v>0.77</v>
      </c>
      <c r="P2849" s="5">
        <f t="shared" si="265"/>
        <v>38.5</v>
      </c>
      <c r="Q2849" t="str">
        <f t="shared" si="266"/>
        <v>publishing</v>
      </c>
      <c r="R2849" t="str">
        <f t="shared" si="267"/>
        <v>translations</v>
      </c>
      <c r="S2849" s="13">
        <f t="shared" si="268"/>
        <v>42391.35019675926</v>
      </c>
      <c r="T2849" s="13">
        <f t="shared" si="269"/>
        <v>42421.35019675926</v>
      </c>
    </row>
    <row r="2850" spans="1:20" ht="48" x14ac:dyDescent="0.2">
      <c r="A2850">
        <v>1437</v>
      </c>
      <c r="B2850" s="3" t="s">
        <v>1438</v>
      </c>
      <c r="C2850" s="3" t="s">
        <v>5547</v>
      </c>
      <c r="D2850" s="9">
        <v>3000</v>
      </c>
      <c r="E2850" s="9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8286</v>
      </c>
      <c r="O2850" s="7">
        <f t="shared" si="264"/>
        <v>26.900000000000002</v>
      </c>
      <c r="P2850" s="5">
        <f t="shared" si="265"/>
        <v>36.68181818181818</v>
      </c>
      <c r="Q2850" t="str">
        <f t="shared" si="266"/>
        <v>publishing</v>
      </c>
      <c r="R2850" t="str">
        <f t="shared" si="267"/>
        <v>translations</v>
      </c>
      <c r="S2850" s="13">
        <f t="shared" si="268"/>
        <v>41796.531701388885</v>
      </c>
      <c r="T2850" s="13">
        <f t="shared" si="269"/>
        <v>41833.207638888889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 s="9">
        <v>20000</v>
      </c>
      <c r="E2851" s="9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8286</v>
      </c>
      <c r="O2851" s="7">
        <f t="shared" si="264"/>
        <v>3</v>
      </c>
      <c r="P2851" s="5">
        <f t="shared" si="265"/>
        <v>75</v>
      </c>
      <c r="Q2851" t="str">
        <f t="shared" si="266"/>
        <v>publishing</v>
      </c>
      <c r="R2851" t="str">
        <f t="shared" si="267"/>
        <v>translations</v>
      </c>
      <c r="S2851" s="13">
        <f t="shared" si="268"/>
        <v>42457.871516203704</v>
      </c>
      <c r="T2851" s="13">
        <f t="shared" si="269"/>
        <v>42487.579861111109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 s="9">
        <v>2725</v>
      </c>
      <c r="E2852" s="9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8286</v>
      </c>
      <c r="O2852" s="7">
        <f t="shared" si="264"/>
        <v>6.6055045871559637</v>
      </c>
      <c r="P2852" s="5">
        <f t="shared" si="265"/>
        <v>30</v>
      </c>
      <c r="Q2852" t="str">
        <f t="shared" si="266"/>
        <v>publishing</v>
      </c>
      <c r="R2852" t="str">
        <f t="shared" si="267"/>
        <v>translations</v>
      </c>
      <c r="S2852" s="13">
        <f t="shared" si="268"/>
        <v>42040.829872685179</v>
      </c>
      <c r="T2852" s="13">
        <f t="shared" si="269"/>
        <v>42070.829872685179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 s="9">
        <v>13000</v>
      </c>
      <c r="E2853" s="9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8286</v>
      </c>
      <c r="O2853" s="7">
        <f t="shared" si="264"/>
        <v>7.6923076923076927E-3</v>
      </c>
      <c r="P2853" s="5">
        <f t="shared" si="265"/>
        <v>1</v>
      </c>
      <c r="Q2853" t="str">
        <f t="shared" si="266"/>
        <v>publishing</v>
      </c>
      <c r="R2853" t="str">
        <f t="shared" si="267"/>
        <v>translations</v>
      </c>
      <c r="S2853" s="13">
        <f t="shared" si="268"/>
        <v>42486.748414351852</v>
      </c>
      <c r="T2853" s="13">
        <f t="shared" si="269"/>
        <v>42516.748414351852</v>
      </c>
    </row>
    <row r="2854" spans="1:20" ht="48" x14ac:dyDescent="0.2">
      <c r="A2854">
        <v>1441</v>
      </c>
      <c r="B2854" s="3" t="s">
        <v>1442</v>
      </c>
      <c r="C2854" s="3" t="s">
        <v>5551</v>
      </c>
      <c r="D2854" s="9">
        <v>180000</v>
      </c>
      <c r="E2854" s="9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8286</v>
      </c>
      <c r="O2854" s="7">
        <f t="shared" si="264"/>
        <v>1.1222222222222222</v>
      </c>
      <c r="P2854" s="5">
        <f t="shared" si="265"/>
        <v>673.33333333333337</v>
      </c>
      <c r="Q2854" t="str">
        <f t="shared" si="266"/>
        <v>publishing</v>
      </c>
      <c r="R2854" t="str">
        <f t="shared" si="267"/>
        <v>translations</v>
      </c>
      <c r="S2854" s="13">
        <f t="shared" si="268"/>
        <v>42198.765844907408</v>
      </c>
      <c r="T2854" s="13">
        <f t="shared" si="269"/>
        <v>42258.765844907408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 s="9">
        <v>1500</v>
      </c>
      <c r="E2855" s="9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8286</v>
      </c>
      <c r="O2855" s="7">
        <f t="shared" si="264"/>
        <v>0</v>
      </c>
      <c r="P2855" s="5">
        <f t="shared" si="265"/>
        <v>0</v>
      </c>
      <c r="Q2855" t="str">
        <f t="shared" si="266"/>
        <v>publishing</v>
      </c>
      <c r="R2855" t="str">
        <f t="shared" si="267"/>
        <v>translations</v>
      </c>
      <c r="S2855" s="13">
        <f t="shared" si="268"/>
        <v>42485.64534722222</v>
      </c>
      <c r="T2855" s="13">
        <f t="shared" si="269"/>
        <v>42515.64534722222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 s="9">
        <v>13000</v>
      </c>
      <c r="E2856" s="9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8286</v>
      </c>
      <c r="O2856" s="7">
        <f t="shared" si="264"/>
        <v>0</v>
      </c>
      <c r="P2856" s="5">
        <f t="shared" si="265"/>
        <v>0</v>
      </c>
      <c r="Q2856" t="str">
        <f t="shared" si="266"/>
        <v>publishing</v>
      </c>
      <c r="R2856" t="str">
        <f t="shared" si="267"/>
        <v>translations</v>
      </c>
      <c r="S2856" s="13">
        <f t="shared" si="268"/>
        <v>42707.926030092596</v>
      </c>
      <c r="T2856" s="13">
        <f t="shared" si="269"/>
        <v>42737.926030092596</v>
      </c>
    </row>
    <row r="2857" spans="1:20" ht="32" x14ac:dyDescent="0.2">
      <c r="A2857">
        <v>1444</v>
      </c>
      <c r="B2857" s="3" t="s">
        <v>1445</v>
      </c>
      <c r="C2857" s="3" t="s">
        <v>5554</v>
      </c>
      <c r="D2857" s="9">
        <v>4950</v>
      </c>
      <c r="E2857" s="9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8286</v>
      </c>
      <c r="O2857" s="7">
        <f t="shared" si="264"/>
        <v>0</v>
      </c>
      <c r="P2857" s="5">
        <f t="shared" si="265"/>
        <v>0</v>
      </c>
      <c r="Q2857" t="str">
        <f t="shared" si="266"/>
        <v>publishing</v>
      </c>
      <c r="R2857" t="str">
        <f t="shared" si="267"/>
        <v>translations</v>
      </c>
      <c r="S2857" s="13">
        <f t="shared" si="268"/>
        <v>42199.873402777783</v>
      </c>
      <c r="T2857" s="13">
        <f t="shared" si="269"/>
        <v>42259.873402777783</v>
      </c>
    </row>
    <row r="2858" spans="1:20" ht="48" x14ac:dyDescent="0.2">
      <c r="A2858">
        <v>1445</v>
      </c>
      <c r="B2858" s="3" t="s">
        <v>1446</v>
      </c>
      <c r="C2858" s="3" t="s">
        <v>5555</v>
      </c>
      <c r="D2858" s="9">
        <v>130000</v>
      </c>
      <c r="E2858" s="9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8286</v>
      </c>
      <c r="O2858" s="7">
        <f t="shared" si="264"/>
        <v>0</v>
      </c>
      <c r="P2858" s="5">
        <f t="shared" si="265"/>
        <v>0</v>
      </c>
      <c r="Q2858" t="str">
        <f t="shared" si="266"/>
        <v>publishing</v>
      </c>
      <c r="R2858" t="str">
        <f t="shared" si="267"/>
        <v>translations</v>
      </c>
      <c r="S2858" s="13">
        <f t="shared" si="268"/>
        <v>42139.542303240742</v>
      </c>
      <c r="T2858" s="13">
        <f t="shared" si="269"/>
        <v>42169.542303240742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 s="9">
        <v>900</v>
      </c>
      <c r="E2859" s="9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8286</v>
      </c>
      <c r="O2859" s="7">
        <f t="shared" si="264"/>
        <v>0</v>
      </c>
      <c r="P2859" s="5">
        <f t="shared" si="265"/>
        <v>0</v>
      </c>
      <c r="Q2859" t="str">
        <f t="shared" si="266"/>
        <v>publishing</v>
      </c>
      <c r="R2859" t="str">
        <f t="shared" si="267"/>
        <v>translations</v>
      </c>
      <c r="S2859" s="13">
        <f t="shared" si="268"/>
        <v>42461.447662037041</v>
      </c>
      <c r="T2859" s="13">
        <f t="shared" si="269"/>
        <v>42481.447662037041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 s="9">
        <v>500000</v>
      </c>
      <c r="E2860" s="9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8286</v>
      </c>
      <c r="O2860" s="7">
        <f t="shared" si="264"/>
        <v>1.4999999999999999E-2</v>
      </c>
      <c r="P2860" s="5">
        <f t="shared" si="265"/>
        <v>25</v>
      </c>
      <c r="Q2860" t="str">
        <f t="shared" si="266"/>
        <v>publishing</v>
      </c>
      <c r="R2860" t="str">
        <f t="shared" si="267"/>
        <v>translations</v>
      </c>
      <c r="S2860" s="13">
        <f t="shared" si="268"/>
        <v>42529.730717592596</v>
      </c>
      <c r="T2860" s="13">
        <f t="shared" si="269"/>
        <v>42559.730717592596</v>
      </c>
    </row>
    <row r="2861" spans="1:20" ht="48" x14ac:dyDescent="0.2">
      <c r="A2861">
        <v>1448</v>
      </c>
      <c r="B2861" s="3" t="s">
        <v>1449</v>
      </c>
      <c r="C2861" s="3" t="s">
        <v>5558</v>
      </c>
      <c r="D2861" s="9">
        <v>200000</v>
      </c>
      <c r="E2861" s="9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8286</v>
      </c>
      <c r="O2861" s="7">
        <f t="shared" si="264"/>
        <v>0</v>
      </c>
      <c r="P2861" s="5">
        <f t="shared" si="265"/>
        <v>0</v>
      </c>
      <c r="Q2861" t="str">
        <f t="shared" si="266"/>
        <v>publishing</v>
      </c>
      <c r="R2861" t="str">
        <f t="shared" si="267"/>
        <v>translations</v>
      </c>
      <c r="S2861" s="13">
        <f t="shared" si="268"/>
        <v>42115.936550925922</v>
      </c>
      <c r="T2861" s="13">
        <f t="shared" si="269"/>
        <v>42146.225694444445</v>
      </c>
    </row>
    <row r="2862" spans="1:20" ht="48" x14ac:dyDescent="0.2">
      <c r="A2862">
        <v>1449</v>
      </c>
      <c r="B2862" s="3" t="s">
        <v>1450</v>
      </c>
      <c r="C2862" s="3" t="s">
        <v>5559</v>
      </c>
      <c r="D2862" s="9">
        <v>8888</v>
      </c>
      <c r="E2862" s="9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8286</v>
      </c>
      <c r="O2862" s="7">
        <f t="shared" si="264"/>
        <v>0</v>
      </c>
      <c r="P2862" s="5">
        <f t="shared" si="265"/>
        <v>0</v>
      </c>
      <c r="Q2862" t="str">
        <f t="shared" si="266"/>
        <v>publishing</v>
      </c>
      <c r="R2862" t="str">
        <f t="shared" si="267"/>
        <v>translations</v>
      </c>
      <c r="S2862" s="13">
        <f t="shared" si="268"/>
        <v>42086.811400462961</v>
      </c>
      <c r="T2862" s="13">
        <f t="shared" si="269"/>
        <v>42134.811400462961</v>
      </c>
    </row>
    <row r="2863" spans="1:20" ht="48" x14ac:dyDescent="0.2">
      <c r="A2863">
        <v>1450</v>
      </c>
      <c r="B2863" s="3" t="s">
        <v>1451</v>
      </c>
      <c r="C2863" s="3" t="s">
        <v>5560</v>
      </c>
      <c r="D2863" s="9">
        <v>100000</v>
      </c>
      <c r="E2863" s="9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8286</v>
      </c>
      <c r="O2863" s="7">
        <f t="shared" si="264"/>
        <v>1E-3</v>
      </c>
      <c r="P2863" s="5">
        <f t="shared" si="265"/>
        <v>1</v>
      </c>
      <c r="Q2863" t="str">
        <f t="shared" si="266"/>
        <v>publishing</v>
      </c>
      <c r="R2863" t="str">
        <f t="shared" si="267"/>
        <v>translations</v>
      </c>
      <c r="S2863" s="13">
        <f t="shared" si="268"/>
        <v>42390.171261574069</v>
      </c>
      <c r="T2863" s="13">
        <f t="shared" si="269"/>
        <v>42420.171261574069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 s="9">
        <v>5000</v>
      </c>
      <c r="E2864" s="9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8274</v>
      </c>
      <c r="O2864" s="7">
        <f t="shared" si="264"/>
        <v>2.1</v>
      </c>
      <c r="P2864" s="5">
        <f t="shared" si="265"/>
        <v>17.5</v>
      </c>
      <c r="Q2864" t="str">
        <f t="shared" si="266"/>
        <v>publishing</v>
      </c>
      <c r="R2864" t="str">
        <f t="shared" si="267"/>
        <v>fiction</v>
      </c>
      <c r="S2864" s="13">
        <f t="shared" si="268"/>
        <v>41550.922974537039</v>
      </c>
      <c r="T2864" s="13">
        <f t="shared" si="269"/>
        <v>41580.922974537039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 s="9">
        <v>5000</v>
      </c>
      <c r="E2865" s="9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8274</v>
      </c>
      <c r="O2865" s="7">
        <f t="shared" si="264"/>
        <v>0.1</v>
      </c>
      <c r="P2865" s="5">
        <f t="shared" si="265"/>
        <v>5</v>
      </c>
      <c r="Q2865" t="str">
        <f t="shared" si="266"/>
        <v>publishing</v>
      </c>
      <c r="R2865" t="str">
        <f t="shared" si="267"/>
        <v>fiction</v>
      </c>
      <c r="S2865" s="13">
        <f t="shared" si="268"/>
        <v>41136.85805555556</v>
      </c>
      <c r="T2865" s="13">
        <f t="shared" si="269"/>
        <v>41159.32708333333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 s="9">
        <v>7000</v>
      </c>
      <c r="E2866" s="9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8274</v>
      </c>
      <c r="O2866" s="7">
        <f t="shared" si="264"/>
        <v>0.7142857142857143</v>
      </c>
      <c r="P2866" s="5">
        <f t="shared" si="265"/>
        <v>25</v>
      </c>
      <c r="Q2866" t="str">
        <f t="shared" si="266"/>
        <v>publishing</v>
      </c>
      <c r="R2866" t="str">
        <f t="shared" si="267"/>
        <v>fiction</v>
      </c>
      <c r="S2866" s="13">
        <f t="shared" si="268"/>
        <v>42548.192997685182</v>
      </c>
      <c r="T2866" s="13">
        <f t="shared" si="269"/>
        <v>42573.192997685182</v>
      </c>
    </row>
    <row r="2867" spans="1:20" ht="16" x14ac:dyDescent="0.2">
      <c r="A2867">
        <v>1484</v>
      </c>
      <c r="B2867" s="3" t="s">
        <v>1485</v>
      </c>
      <c r="C2867" s="3" t="s">
        <v>5594</v>
      </c>
      <c r="D2867" s="9">
        <v>2000</v>
      </c>
      <c r="E2867" s="9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8274</v>
      </c>
      <c r="O2867" s="7">
        <f t="shared" si="264"/>
        <v>0</v>
      </c>
      <c r="P2867" s="5">
        <f t="shared" si="265"/>
        <v>0</v>
      </c>
      <c r="Q2867" t="str">
        <f t="shared" si="266"/>
        <v>publishing</v>
      </c>
      <c r="R2867" t="str">
        <f t="shared" si="267"/>
        <v>fiction</v>
      </c>
      <c r="S2867" s="13">
        <f t="shared" si="268"/>
        <v>41053.200960648144</v>
      </c>
      <c r="T2867" s="13">
        <f t="shared" si="269"/>
        <v>41111.618750000001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 s="9">
        <v>6700</v>
      </c>
      <c r="E2868" s="9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8274</v>
      </c>
      <c r="O2868" s="7">
        <f t="shared" si="264"/>
        <v>2.2388059701492535</v>
      </c>
      <c r="P2868" s="5">
        <f t="shared" si="265"/>
        <v>50</v>
      </c>
      <c r="Q2868" t="str">
        <f t="shared" si="266"/>
        <v>publishing</v>
      </c>
      <c r="R2868" t="str">
        <f t="shared" si="267"/>
        <v>fiction</v>
      </c>
      <c r="S2868" s="13">
        <f t="shared" si="268"/>
        <v>42130.795983796299</v>
      </c>
      <c r="T2868" s="13">
        <f t="shared" si="269"/>
        <v>42175.795983796299</v>
      </c>
    </row>
    <row r="2869" spans="1:20" ht="48" x14ac:dyDescent="0.2">
      <c r="A2869">
        <v>1486</v>
      </c>
      <c r="B2869" s="3" t="s">
        <v>1487</v>
      </c>
      <c r="C2869" s="3" t="s">
        <v>5596</v>
      </c>
      <c r="D2869" s="9">
        <v>20000</v>
      </c>
      <c r="E2869" s="9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8274</v>
      </c>
      <c r="O2869" s="7">
        <f t="shared" si="264"/>
        <v>0.24</v>
      </c>
      <c r="P2869" s="5">
        <f t="shared" si="265"/>
        <v>16</v>
      </c>
      <c r="Q2869" t="str">
        <f t="shared" si="266"/>
        <v>publishing</v>
      </c>
      <c r="R2869" t="str">
        <f t="shared" si="267"/>
        <v>fiction</v>
      </c>
      <c r="S2869" s="13">
        <f t="shared" si="268"/>
        <v>42032.168530092589</v>
      </c>
      <c r="T2869" s="13">
        <f t="shared" si="269"/>
        <v>42062.168530092589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 s="9">
        <v>10000</v>
      </c>
      <c r="E2870" s="9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8274</v>
      </c>
      <c r="O2870" s="7">
        <f t="shared" si="264"/>
        <v>0</v>
      </c>
      <c r="P2870" s="5">
        <f t="shared" si="265"/>
        <v>0</v>
      </c>
      <c r="Q2870" t="str">
        <f t="shared" si="266"/>
        <v>publishing</v>
      </c>
      <c r="R2870" t="str">
        <f t="shared" si="267"/>
        <v>fiction</v>
      </c>
      <c r="S2870" s="13">
        <f t="shared" si="268"/>
        <v>42554.917488425926</v>
      </c>
      <c r="T2870" s="13">
        <f t="shared" si="269"/>
        <v>42584.917488425926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 s="9">
        <v>15000</v>
      </c>
      <c r="E2871" s="9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8274</v>
      </c>
      <c r="O2871" s="7">
        <f t="shared" si="264"/>
        <v>2.4</v>
      </c>
      <c r="P2871" s="5">
        <f t="shared" si="265"/>
        <v>60</v>
      </c>
      <c r="Q2871" t="str">
        <f t="shared" si="266"/>
        <v>publishing</v>
      </c>
      <c r="R2871" t="str">
        <f t="shared" si="267"/>
        <v>fiction</v>
      </c>
      <c r="S2871" s="13">
        <f t="shared" si="268"/>
        <v>41614.563194444447</v>
      </c>
      <c r="T2871" s="13">
        <f t="shared" si="269"/>
        <v>41644.563194444447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 s="9">
        <v>5000</v>
      </c>
      <c r="E2872" s="9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8274</v>
      </c>
      <c r="O2872" s="7">
        <f t="shared" si="264"/>
        <v>0</v>
      </c>
      <c r="P2872" s="5">
        <f t="shared" si="265"/>
        <v>0</v>
      </c>
      <c r="Q2872" t="str">
        <f t="shared" si="266"/>
        <v>publishing</v>
      </c>
      <c r="R2872" t="str">
        <f t="shared" si="267"/>
        <v>fiction</v>
      </c>
      <c r="S2872" s="13">
        <f t="shared" si="268"/>
        <v>41198.611712962964</v>
      </c>
      <c r="T2872" s="13">
        <f t="shared" si="269"/>
        <v>41228.653379629628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 s="9">
        <v>2900</v>
      </c>
      <c r="E2873" s="9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8274</v>
      </c>
      <c r="O2873" s="7">
        <f t="shared" si="264"/>
        <v>30.862068965517242</v>
      </c>
      <c r="P2873" s="5">
        <f t="shared" si="265"/>
        <v>47.10526315789474</v>
      </c>
      <c r="Q2873" t="str">
        <f t="shared" si="266"/>
        <v>publishing</v>
      </c>
      <c r="R2873" t="str">
        <f t="shared" si="267"/>
        <v>fiction</v>
      </c>
      <c r="S2873" s="13">
        <f t="shared" si="268"/>
        <v>41520.561041666668</v>
      </c>
      <c r="T2873" s="13">
        <f t="shared" si="269"/>
        <v>41549.561041666668</v>
      </c>
    </row>
    <row r="2874" spans="1:20" ht="32" x14ac:dyDescent="0.2">
      <c r="A2874">
        <v>1491</v>
      </c>
      <c r="B2874" s="3" t="s">
        <v>1492</v>
      </c>
      <c r="C2874" s="3" t="s">
        <v>5601</v>
      </c>
      <c r="D2874" s="9">
        <v>1200</v>
      </c>
      <c r="E2874" s="9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8274</v>
      </c>
      <c r="O2874" s="7">
        <f t="shared" si="264"/>
        <v>8.3333333333333321</v>
      </c>
      <c r="P2874" s="5">
        <f t="shared" si="265"/>
        <v>100</v>
      </c>
      <c r="Q2874" t="str">
        <f t="shared" si="266"/>
        <v>publishing</v>
      </c>
      <c r="R2874" t="str">
        <f t="shared" si="267"/>
        <v>fiction</v>
      </c>
      <c r="S2874" s="13">
        <f t="shared" si="268"/>
        <v>41991.713460648149</v>
      </c>
      <c r="T2874" s="13">
        <f t="shared" si="269"/>
        <v>42050.651388888888</v>
      </c>
    </row>
    <row r="2875" spans="1:20" ht="48" x14ac:dyDescent="0.2">
      <c r="A2875">
        <v>1492</v>
      </c>
      <c r="B2875" s="3" t="s">
        <v>1493</v>
      </c>
      <c r="C2875" s="3" t="s">
        <v>5602</v>
      </c>
      <c r="D2875" s="9">
        <v>4000</v>
      </c>
      <c r="E2875" s="9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8274</v>
      </c>
      <c r="O2875" s="7">
        <f t="shared" si="264"/>
        <v>0.75</v>
      </c>
      <c r="P2875" s="5">
        <f t="shared" si="265"/>
        <v>15</v>
      </c>
      <c r="Q2875" t="str">
        <f t="shared" si="266"/>
        <v>publishing</v>
      </c>
      <c r="R2875" t="str">
        <f t="shared" si="267"/>
        <v>fiction</v>
      </c>
      <c r="S2875" s="13">
        <f t="shared" si="268"/>
        <v>40682.884791666671</v>
      </c>
      <c r="T2875" s="13">
        <f t="shared" si="269"/>
        <v>40712.884791666671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 s="9">
        <v>2400</v>
      </c>
      <c r="E2876" s="9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8274</v>
      </c>
      <c r="O2876" s="7">
        <f t="shared" si="264"/>
        <v>0</v>
      </c>
      <c r="P2876" s="5">
        <f t="shared" si="265"/>
        <v>0</v>
      </c>
      <c r="Q2876" t="str">
        <f t="shared" si="266"/>
        <v>publishing</v>
      </c>
      <c r="R2876" t="str">
        <f t="shared" si="267"/>
        <v>fiction</v>
      </c>
      <c r="S2876" s="13">
        <f t="shared" si="268"/>
        <v>41411.866608796299</v>
      </c>
      <c r="T2876" s="13">
        <f t="shared" si="269"/>
        <v>41441.866608796299</v>
      </c>
    </row>
    <row r="2877" spans="1:20" ht="48" x14ac:dyDescent="0.2">
      <c r="A2877">
        <v>1494</v>
      </c>
      <c r="B2877" s="3" t="s">
        <v>1495</v>
      </c>
      <c r="C2877" s="3" t="s">
        <v>5604</v>
      </c>
      <c r="D2877" s="9">
        <v>5000</v>
      </c>
      <c r="E2877" s="9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8274</v>
      </c>
      <c r="O2877" s="7">
        <f t="shared" si="264"/>
        <v>8.9</v>
      </c>
      <c r="P2877" s="5">
        <f t="shared" si="265"/>
        <v>40.454545454545453</v>
      </c>
      <c r="Q2877" t="str">
        <f t="shared" si="266"/>
        <v>publishing</v>
      </c>
      <c r="R2877" t="str">
        <f t="shared" si="267"/>
        <v>fiction</v>
      </c>
      <c r="S2877" s="13">
        <f t="shared" si="268"/>
        <v>42067.722372685181</v>
      </c>
      <c r="T2877" s="13">
        <f t="shared" si="269"/>
        <v>42097.651388888888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 s="9">
        <v>2000</v>
      </c>
      <c r="E2878" s="9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8274</v>
      </c>
      <c r="O2878" s="7">
        <f t="shared" si="264"/>
        <v>0</v>
      </c>
      <c r="P2878" s="5">
        <f t="shared" si="265"/>
        <v>0</v>
      </c>
      <c r="Q2878" t="str">
        <f t="shared" si="266"/>
        <v>publishing</v>
      </c>
      <c r="R2878" t="str">
        <f t="shared" si="267"/>
        <v>fiction</v>
      </c>
      <c r="S2878" s="13">
        <f t="shared" si="268"/>
        <v>40752.789710648147</v>
      </c>
      <c r="T2878" s="13">
        <f t="shared" si="269"/>
        <v>40782.789710648147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 s="9">
        <v>1500</v>
      </c>
      <c r="E2879" s="9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8274</v>
      </c>
      <c r="O2879" s="7">
        <f t="shared" si="264"/>
        <v>0</v>
      </c>
      <c r="P2879" s="5">
        <f t="shared" si="265"/>
        <v>0</v>
      </c>
      <c r="Q2879" t="str">
        <f t="shared" si="266"/>
        <v>publishing</v>
      </c>
      <c r="R2879" t="str">
        <f t="shared" si="267"/>
        <v>fiction</v>
      </c>
      <c r="S2879" s="13">
        <f t="shared" si="268"/>
        <v>41838.475219907406</v>
      </c>
      <c r="T2879" s="13">
        <f t="shared" si="269"/>
        <v>41898.475219907406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 s="9">
        <v>15000</v>
      </c>
      <c r="E2880" s="9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8274</v>
      </c>
      <c r="O2880" s="7">
        <f t="shared" si="264"/>
        <v>6.6666666666666671E-3</v>
      </c>
      <c r="P2880" s="5">
        <f t="shared" si="265"/>
        <v>1</v>
      </c>
      <c r="Q2880" t="str">
        <f t="shared" si="266"/>
        <v>publishing</v>
      </c>
      <c r="R2880" t="str">
        <f t="shared" si="267"/>
        <v>fiction</v>
      </c>
      <c r="S2880" s="13">
        <f t="shared" si="268"/>
        <v>41444.64261574074</v>
      </c>
      <c r="T2880" s="13">
        <f t="shared" si="269"/>
        <v>41486.821527777778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 s="9">
        <v>3000</v>
      </c>
      <c r="E2881" s="9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8274</v>
      </c>
      <c r="O2881" s="7">
        <f t="shared" si="264"/>
        <v>1.9</v>
      </c>
      <c r="P2881" s="5">
        <f t="shared" si="265"/>
        <v>19</v>
      </c>
      <c r="Q2881" t="str">
        <f t="shared" si="266"/>
        <v>publishing</v>
      </c>
      <c r="R2881" t="str">
        <f t="shared" si="267"/>
        <v>fiction</v>
      </c>
      <c r="S2881" s="13">
        <f t="shared" si="268"/>
        <v>41840.983541666668</v>
      </c>
      <c r="T2881" s="13">
        <f t="shared" si="269"/>
        <v>41885.983541666668</v>
      </c>
    </row>
    <row r="2882" spans="1:20" ht="48" x14ac:dyDescent="0.2">
      <c r="A2882">
        <v>1499</v>
      </c>
      <c r="B2882" s="3" t="s">
        <v>1500</v>
      </c>
      <c r="C2882" s="3" t="s">
        <v>5609</v>
      </c>
      <c r="D2882" s="9">
        <v>2000</v>
      </c>
      <c r="E2882" s="9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8274</v>
      </c>
      <c r="O2882" s="7">
        <f t="shared" ref="O2882:O2945" si="270">(E2882/D2882)*100</f>
        <v>0.25</v>
      </c>
      <c r="P2882" s="5">
        <f t="shared" ref="P2882:P2945" si="271">IFERROR(E2882/L2882,0)</f>
        <v>5</v>
      </c>
      <c r="Q2882" t="str">
        <f t="shared" ref="Q2882:Q2945" si="272">LEFT(N2882,FIND("/",N2882)-1)</f>
        <v>publishing</v>
      </c>
      <c r="R2882" t="str">
        <f t="shared" ref="R2882:R2945" si="273">RIGHT(N2882,LEN(N2882)-FIND("/",N2882))</f>
        <v>fiction</v>
      </c>
      <c r="S2882" s="13">
        <f t="shared" ref="S2882:S2945" si="274">(((J2882/60)/60)/24)+DATE(1970,1,1)</f>
        <v>42527.007326388892</v>
      </c>
      <c r="T2882" s="13">
        <f t="shared" ref="T2882:T2945" si="275">(((I2882/60)/60)/24)+DATE(1970,1,1)</f>
        <v>42587.007326388892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 s="9">
        <v>2800</v>
      </c>
      <c r="E2883" s="9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8274</v>
      </c>
      <c r="O2883" s="7">
        <f t="shared" si="270"/>
        <v>25.035714285714285</v>
      </c>
      <c r="P2883" s="5">
        <f t="shared" si="271"/>
        <v>46.733333333333334</v>
      </c>
      <c r="Q2883" t="str">
        <f t="shared" si="272"/>
        <v>publishing</v>
      </c>
      <c r="R2883" t="str">
        <f t="shared" si="273"/>
        <v>fiction</v>
      </c>
      <c r="S2883" s="13">
        <f t="shared" si="274"/>
        <v>41365.904594907406</v>
      </c>
      <c r="T2883" s="13">
        <f t="shared" si="275"/>
        <v>41395.904594907406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 s="9">
        <v>18000</v>
      </c>
      <c r="E2884" s="9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8288</v>
      </c>
      <c r="O2884" s="7">
        <f t="shared" si="270"/>
        <v>3.3333333333333333E-2</v>
      </c>
      <c r="P2884" s="5">
        <f t="shared" si="271"/>
        <v>3</v>
      </c>
      <c r="Q2884" t="str">
        <f t="shared" si="272"/>
        <v>photography</v>
      </c>
      <c r="R2884" t="str">
        <f t="shared" si="273"/>
        <v>nature</v>
      </c>
      <c r="S2884" s="13">
        <f t="shared" si="274"/>
        <v>41974.712245370371</v>
      </c>
      <c r="T2884" s="13">
        <f t="shared" si="275"/>
        <v>42004.712245370371</v>
      </c>
    </row>
    <row r="2885" spans="1:20" ht="48" x14ac:dyDescent="0.2">
      <c r="A2885">
        <v>1542</v>
      </c>
      <c r="B2885" s="3" t="s">
        <v>1543</v>
      </c>
      <c r="C2885" s="3" t="s">
        <v>5652</v>
      </c>
      <c r="D2885" s="9">
        <v>500</v>
      </c>
      <c r="E2885" s="9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8288</v>
      </c>
      <c r="O2885" s="7">
        <f t="shared" si="270"/>
        <v>4</v>
      </c>
      <c r="P2885" s="5">
        <f t="shared" si="271"/>
        <v>20</v>
      </c>
      <c r="Q2885" t="str">
        <f t="shared" si="272"/>
        <v>photography</v>
      </c>
      <c r="R2885" t="str">
        <f t="shared" si="273"/>
        <v>nature</v>
      </c>
      <c r="S2885" s="13">
        <f t="shared" si="274"/>
        <v>42170.996527777781</v>
      </c>
      <c r="T2885" s="13">
        <f t="shared" si="275"/>
        <v>42185.996527777781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 s="9">
        <v>2250</v>
      </c>
      <c r="E2886" s="9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8288</v>
      </c>
      <c r="O2886" s="7">
        <f t="shared" si="270"/>
        <v>0.44444444444444442</v>
      </c>
      <c r="P2886" s="5">
        <f t="shared" si="271"/>
        <v>10</v>
      </c>
      <c r="Q2886" t="str">
        <f t="shared" si="272"/>
        <v>photography</v>
      </c>
      <c r="R2886" t="str">
        <f t="shared" si="273"/>
        <v>nature</v>
      </c>
      <c r="S2886" s="13">
        <f t="shared" si="274"/>
        <v>41935.509652777779</v>
      </c>
      <c r="T2886" s="13">
        <f t="shared" si="275"/>
        <v>41965.551319444443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 s="9">
        <v>1000</v>
      </c>
      <c r="E2887" s="9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8288</v>
      </c>
      <c r="O2887" s="7">
        <f t="shared" si="270"/>
        <v>0</v>
      </c>
      <c r="P2887" s="5">
        <f t="shared" si="271"/>
        <v>0</v>
      </c>
      <c r="Q2887" t="str">
        <f t="shared" si="272"/>
        <v>photography</v>
      </c>
      <c r="R2887" t="str">
        <f t="shared" si="273"/>
        <v>nature</v>
      </c>
      <c r="S2887" s="13">
        <f t="shared" si="274"/>
        <v>42053.051203703704</v>
      </c>
      <c r="T2887" s="13">
        <f t="shared" si="275"/>
        <v>42095.012499999997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 s="9">
        <v>3000</v>
      </c>
      <c r="E2888" s="9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8288</v>
      </c>
      <c r="O2888" s="7">
        <f t="shared" si="270"/>
        <v>3.3333333333333333E-2</v>
      </c>
      <c r="P2888" s="5">
        <f t="shared" si="271"/>
        <v>1</v>
      </c>
      <c r="Q2888" t="str">
        <f t="shared" si="272"/>
        <v>photography</v>
      </c>
      <c r="R2888" t="str">
        <f t="shared" si="273"/>
        <v>nature</v>
      </c>
      <c r="S2888" s="13">
        <f t="shared" si="274"/>
        <v>42031.884652777779</v>
      </c>
      <c r="T2888" s="13">
        <f t="shared" si="275"/>
        <v>42065.886111111111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 s="9">
        <v>1000</v>
      </c>
      <c r="E2889" s="9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8288</v>
      </c>
      <c r="O2889" s="7">
        <f t="shared" si="270"/>
        <v>28.9</v>
      </c>
      <c r="P2889" s="5">
        <f t="shared" si="271"/>
        <v>26.272727272727273</v>
      </c>
      <c r="Q2889" t="str">
        <f t="shared" si="272"/>
        <v>photography</v>
      </c>
      <c r="R2889" t="str">
        <f t="shared" si="273"/>
        <v>nature</v>
      </c>
      <c r="S2889" s="13">
        <f t="shared" si="274"/>
        <v>41839.212951388887</v>
      </c>
      <c r="T2889" s="13">
        <f t="shared" si="275"/>
        <v>41899.212951388887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 s="9">
        <v>20</v>
      </c>
      <c r="E2890" s="9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8288</v>
      </c>
      <c r="O2890" s="7">
        <f t="shared" si="270"/>
        <v>0</v>
      </c>
      <c r="P2890" s="5">
        <f t="shared" si="271"/>
        <v>0</v>
      </c>
      <c r="Q2890" t="str">
        <f t="shared" si="272"/>
        <v>photography</v>
      </c>
      <c r="R2890" t="str">
        <f t="shared" si="273"/>
        <v>nature</v>
      </c>
      <c r="S2890" s="13">
        <f t="shared" si="274"/>
        <v>42782.426875000005</v>
      </c>
      <c r="T2890" s="13">
        <f t="shared" si="275"/>
        <v>42789.426875000005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 s="9">
        <v>700</v>
      </c>
      <c r="E2891" s="9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8288</v>
      </c>
      <c r="O2891" s="7">
        <f t="shared" si="270"/>
        <v>8.5714285714285712</v>
      </c>
      <c r="P2891" s="5">
        <f t="shared" si="271"/>
        <v>60</v>
      </c>
      <c r="Q2891" t="str">
        <f t="shared" si="272"/>
        <v>photography</v>
      </c>
      <c r="R2891" t="str">
        <f t="shared" si="273"/>
        <v>nature</v>
      </c>
      <c r="S2891" s="13">
        <f t="shared" si="274"/>
        <v>42286.88217592593</v>
      </c>
      <c r="T2891" s="13">
        <f t="shared" si="275"/>
        <v>42316.923842592587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 s="9">
        <v>500</v>
      </c>
      <c r="E2892" s="9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8288</v>
      </c>
      <c r="O2892" s="7">
        <f t="shared" si="270"/>
        <v>34</v>
      </c>
      <c r="P2892" s="5">
        <f t="shared" si="271"/>
        <v>28.333333333333332</v>
      </c>
      <c r="Q2892" t="str">
        <f t="shared" si="272"/>
        <v>photography</v>
      </c>
      <c r="R2892" t="str">
        <f t="shared" si="273"/>
        <v>nature</v>
      </c>
      <c r="S2892" s="13">
        <f t="shared" si="274"/>
        <v>42281.136099537034</v>
      </c>
      <c r="T2892" s="13">
        <f t="shared" si="275"/>
        <v>42311.177766203706</v>
      </c>
    </row>
    <row r="2893" spans="1:20" ht="48" x14ac:dyDescent="0.2">
      <c r="A2893">
        <v>1550</v>
      </c>
      <c r="B2893" s="3" t="s">
        <v>1551</v>
      </c>
      <c r="C2893" s="3" t="s">
        <v>5660</v>
      </c>
      <c r="D2893" s="9">
        <v>750</v>
      </c>
      <c r="E2893" s="9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8288</v>
      </c>
      <c r="O2893" s="7">
        <f t="shared" si="270"/>
        <v>13.466666666666665</v>
      </c>
      <c r="P2893" s="5">
        <f t="shared" si="271"/>
        <v>14.428571428571429</v>
      </c>
      <c r="Q2893" t="str">
        <f t="shared" si="272"/>
        <v>photography</v>
      </c>
      <c r="R2893" t="str">
        <f t="shared" si="273"/>
        <v>nature</v>
      </c>
      <c r="S2893" s="13">
        <f t="shared" si="274"/>
        <v>42472.449467592596</v>
      </c>
      <c r="T2893" s="13">
        <f t="shared" si="275"/>
        <v>42502.449467592596</v>
      </c>
    </row>
    <row r="2894" spans="1:20" ht="48" x14ac:dyDescent="0.2">
      <c r="A2894">
        <v>1551</v>
      </c>
      <c r="B2894" s="3" t="s">
        <v>1552</v>
      </c>
      <c r="C2894" s="3" t="s">
        <v>5661</v>
      </c>
      <c r="D2894" s="9">
        <v>3500</v>
      </c>
      <c r="E2894" s="9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8288</v>
      </c>
      <c r="O2894" s="7">
        <f t="shared" si="270"/>
        <v>0</v>
      </c>
      <c r="P2894" s="5">
        <f t="shared" si="271"/>
        <v>0</v>
      </c>
      <c r="Q2894" t="str">
        <f t="shared" si="272"/>
        <v>photography</v>
      </c>
      <c r="R2894" t="str">
        <f t="shared" si="273"/>
        <v>nature</v>
      </c>
      <c r="S2894" s="13">
        <f t="shared" si="274"/>
        <v>42121.824525462958</v>
      </c>
      <c r="T2894" s="13">
        <f t="shared" si="275"/>
        <v>42151.824525462958</v>
      </c>
    </row>
    <row r="2895" spans="1:20" ht="48" x14ac:dyDescent="0.2">
      <c r="A2895">
        <v>1552</v>
      </c>
      <c r="B2895" s="3" t="s">
        <v>1553</v>
      </c>
      <c r="C2895" s="3" t="s">
        <v>5662</v>
      </c>
      <c r="D2895" s="9">
        <v>4300</v>
      </c>
      <c r="E2895" s="9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8288</v>
      </c>
      <c r="O2895" s="7">
        <f t="shared" si="270"/>
        <v>49.186046511627907</v>
      </c>
      <c r="P2895" s="5">
        <f t="shared" si="271"/>
        <v>132.1875</v>
      </c>
      <c r="Q2895" t="str">
        <f t="shared" si="272"/>
        <v>photography</v>
      </c>
      <c r="R2895" t="str">
        <f t="shared" si="273"/>
        <v>nature</v>
      </c>
      <c r="S2895" s="13">
        <f t="shared" si="274"/>
        <v>41892.688750000001</v>
      </c>
      <c r="T2895" s="13">
        <f t="shared" si="275"/>
        <v>41913.165972222225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 s="9">
        <v>6000</v>
      </c>
      <c r="E2896" s="9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8288</v>
      </c>
      <c r="O2896" s="7">
        <f t="shared" si="270"/>
        <v>0</v>
      </c>
      <c r="P2896" s="5">
        <f t="shared" si="271"/>
        <v>0</v>
      </c>
      <c r="Q2896" t="str">
        <f t="shared" si="272"/>
        <v>photography</v>
      </c>
      <c r="R2896" t="str">
        <f t="shared" si="273"/>
        <v>nature</v>
      </c>
      <c r="S2896" s="13">
        <f t="shared" si="274"/>
        <v>42219.282951388886</v>
      </c>
      <c r="T2896" s="13">
        <f t="shared" si="275"/>
        <v>42249.282951388886</v>
      </c>
    </row>
    <row r="2897" spans="1:20" ht="48" x14ac:dyDescent="0.2">
      <c r="A2897">
        <v>1554</v>
      </c>
      <c r="B2897" s="3" t="s">
        <v>1555</v>
      </c>
      <c r="C2897" s="3" t="s">
        <v>5664</v>
      </c>
      <c r="D2897" s="9">
        <v>20000</v>
      </c>
      <c r="E2897" s="9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8288</v>
      </c>
      <c r="O2897" s="7">
        <f t="shared" si="270"/>
        <v>0</v>
      </c>
      <c r="P2897" s="5">
        <f t="shared" si="271"/>
        <v>0</v>
      </c>
      <c r="Q2897" t="str">
        <f t="shared" si="272"/>
        <v>photography</v>
      </c>
      <c r="R2897" t="str">
        <f t="shared" si="273"/>
        <v>nature</v>
      </c>
      <c r="S2897" s="13">
        <f t="shared" si="274"/>
        <v>42188.252199074079</v>
      </c>
      <c r="T2897" s="13">
        <f t="shared" si="275"/>
        <v>42218.252199074079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 s="9">
        <v>750</v>
      </c>
      <c r="E2898" s="9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8288</v>
      </c>
      <c r="O2898" s="7">
        <f t="shared" si="270"/>
        <v>0</v>
      </c>
      <c r="P2898" s="5">
        <f t="shared" si="271"/>
        <v>0</v>
      </c>
      <c r="Q2898" t="str">
        <f t="shared" si="272"/>
        <v>photography</v>
      </c>
      <c r="R2898" t="str">
        <f t="shared" si="273"/>
        <v>nature</v>
      </c>
      <c r="S2898" s="13">
        <f t="shared" si="274"/>
        <v>42241.613796296297</v>
      </c>
      <c r="T2898" s="13">
        <f t="shared" si="275"/>
        <v>42264.708333333328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 s="9">
        <v>1500</v>
      </c>
      <c r="E2899" s="9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8288</v>
      </c>
      <c r="O2899" s="7">
        <f t="shared" si="270"/>
        <v>45.133333333333333</v>
      </c>
      <c r="P2899" s="5">
        <f t="shared" si="271"/>
        <v>56.416666666666664</v>
      </c>
      <c r="Q2899" t="str">
        <f t="shared" si="272"/>
        <v>photography</v>
      </c>
      <c r="R2899" t="str">
        <f t="shared" si="273"/>
        <v>nature</v>
      </c>
      <c r="S2899" s="13">
        <f t="shared" si="274"/>
        <v>42525.153055555551</v>
      </c>
      <c r="T2899" s="13">
        <f t="shared" si="275"/>
        <v>42555.153055555551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 s="9">
        <v>2500</v>
      </c>
      <c r="E2900" s="9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8288</v>
      </c>
      <c r="O2900" s="7">
        <f t="shared" si="270"/>
        <v>4</v>
      </c>
      <c r="P2900" s="5">
        <f t="shared" si="271"/>
        <v>100</v>
      </c>
      <c r="Q2900" t="str">
        <f t="shared" si="272"/>
        <v>photography</v>
      </c>
      <c r="R2900" t="str">
        <f t="shared" si="273"/>
        <v>nature</v>
      </c>
      <c r="S2900" s="13">
        <f t="shared" si="274"/>
        <v>41871.65315972222</v>
      </c>
      <c r="T2900" s="13">
        <f t="shared" si="275"/>
        <v>41902.65315972222</v>
      </c>
    </row>
    <row r="2901" spans="1:20" ht="32" x14ac:dyDescent="0.2">
      <c r="A2901">
        <v>1558</v>
      </c>
      <c r="B2901" s="3" t="s">
        <v>1559</v>
      </c>
      <c r="C2901" s="3" t="s">
        <v>5668</v>
      </c>
      <c r="D2901" s="9">
        <v>750</v>
      </c>
      <c r="E2901" s="9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8288</v>
      </c>
      <c r="O2901" s="7">
        <f t="shared" si="270"/>
        <v>4.666666666666667</v>
      </c>
      <c r="P2901" s="5">
        <f t="shared" si="271"/>
        <v>11.666666666666666</v>
      </c>
      <c r="Q2901" t="str">
        <f t="shared" si="272"/>
        <v>photography</v>
      </c>
      <c r="R2901" t="str">
        <f t="shared" si="273"/>
        <v>nature</v>
      </c>
      <c r="S2901" s="13">
        <f t="shared" si="274"/>
        <v>42185.397673611107</v>
      </c>
      <c r="T2901" s="13">
        <f t="shared" si="275"/>
        <v>42244.508333333331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 s="9">
        <v>15000</v>
      </c>
      <c r="E2902" s="9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8288</v>
      </c>
      <c r="O2902" s="7">
        <f t="shared" si="270"/>
        <v>0.33333333333333337</v>
      </c>
      <c r="P2902" s="5">
        <f t="shared" si="271"/>
        <v>50</v>
      </c>
      <c r="Q2902" t="str">
        <f t="shared" si="272"/>
        <v>photography</v>
      </c>
      <c r="R2902" t="str">
        <f t="shared" si="273"/>
        <v>nature</v>
      </c>
      <c r="S2902" s="13">
        <f t="shared" si="274"/>
        <v>42108.05322916666</v>
      </c>
      <c r="T2902" s="13">
        <f t="shared" si="275"/>
        <v>42123.05322916666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 s="9">
        <v>2500</v>
      </c>
      <c r="E2903" s="9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8288</v>
      </c>
      <c r="O2903" s="7">
        <f t="shared" si="270"/>
        <v>3.7600000000000002</v>
      </c>
      <c r="P2903" s="5">
        <f t="shared" si="271"/>
        <v>23.5</v>
      </c>
      <c r="Q2903" t="str">
        <f t="shared" si="272"/>
        <v>photography</v>
      </c>
      <c r="R2903" t="str">
        <f t="shared" si="273"/>
        <v>nature</v>
      </c>
      <c r="S2903" s="13">
        <f t="shared" si="274"/>
        <v>41936.020752314813</v>
      </c>
      <c r="T2903" s="13">
        <f t="shared" si="275"/>
        <v>41956.062418981484</v>
      </c>
    </row>
    <row r="2904" spans="1:20" ht="48" x14ac:dyDescent="0.2">
      <c r="A2904">
        <v>1581</v>
      </c>
      <c r="B2904" s="3" t="s">
        <v>1582</v>
      </c>
      <c r="C2904" s="3" t="s">
        <v>5691</v>
      </c>
      <c r="D2904" s="9">
        <v>1000</v>
      </c>
      <c r="E2904" s="9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8290</v>
      </c>
      <c r="O2904" s="7">
        <f t="shared" si="270"/>
        <v>0.5</v>
      </c>
      <c r="P2904" s="5">
        <f t="shared" si="271"/>
        <v>5</v>
      </c>
      <c r="Q2904" t="str">
        <f t="shared" si="272"/>
        <v>photography</v>
      </c>
      <c r="R2904" t="str">
        <f t="shared" si="273"/>
        <v>places</v>
      </c>
      <c r="S2904" s="13">
        <f t="shared" si="274"/>
        <v>42325.448958333334</v>
      </c>
      <c r="T2904" s="13">
        <f t="shared" si="275"/>
        <v>42357.448958333334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 s="9">
        <v>1000</v>
      </c>
      <c r="E2905" s="9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8290</v>
      </c>
      <c r="O2905" s="7">
        <f t="shared" si="270"/>
        <v>9.3000000000000007</v>
      </c>
      <c r="P2905" s="5">
        <f t="shared" si="271"/>
        <v>31</v>
      </c>
      <c r="Q2905" t="str">
        <f t="shared" si="272"/>
        <v>photography</v>
      </c>
      <c r="R2905" t="str">
        <f t="shared" si="273"/>
        <v>places</v>
      </c>
      <c r="S2905" s="13">
        <f t="shared" si="274"/>
        <v>42246.789965277778</v>
      </c>
      <c r="T2905" s="13">
        <f t="shared" si="275"/>
        <v>42303.888888888891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 s="9">
        <v>20000</v>
      </c>
      <c r="E2906" s="9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8290</v>
      </c>
      <c r="O2906" s="7">
        <f t="shared" si="270"/>
        <v>7.4999999999999997E-2</v>
      </c>
      <c r="P2906" s="5">
        <f t="shared" si="271"/>
        <v>15</v>
      </c>
      <c r="Q2906" t="str">
        <f t="shared" si="272"/>
        <v>photography</v>
      </c>
      <c r="R2906" t="str">
        <f t="shared" si="273"/>
        <v>places</v>
      </c>
      <c r="S2906" s="13">
        <f t="shared" si="274"/>
        <v>41877.904988425929</v>
      </c>
      <c r="T2906" s="13">
        <f t="shared" si="275"/>
        <v>41907.904988425929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 s="9">
        <v>1200</v>
      </c>
      <c r="E2907" s="9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8290</v>
      </c>
      <c r="O2907" s="7">
        <f t="shared" si="270"/>
        <v>0</v>
      </c>
      <c r="P2907" s="5">
        <f t="shared" si="271"/>
        <v>0</v>
      </c>
      <c r="Q2907" t="str">
        <f t="shared" si="272"/>
        <v>photography</v>
      </c>
      <c r="R2907" t="str">
        <f t="shared" si="273"/>
        <v>places</v>
      </c>
      <c r="S2907" s="13">
        <f t="shared" si="274"/>
        <v>41779.649317129632</v>
      </c>
      <c r="T2907" s="13">
        <f t="shared" si="275"/>
        <v>41789.649317129632</v>
      </c>
    </row>
    <row r="2908" spans="1:20" ht="48" x14ac:dyDescent="0.2">
      <c r="A2908">
        <v>1585</v>
      </c>
      <c r="B2908" s="3" t="s">
        <v>1586</v>
      </c>
      <c r="C2908" s="3" t="s">
        <v>5695</v>
      </c>
      <c r="D2908" s="9">
        <v>2000</v>
      </c>
      <c r="E2908" s="9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8290</v>
      </c>
      <c r="O2908" s="7">
        <f t="shared" si="270"/>
        <v>79</v>
      </c>
      <c r="P2908" s="5">
        <f t="shared" si="271"/>
        <v>131.66666666666666</v>
      </c>
      <c r="Q2908" t="str">
        <f t="shared" si="272"/>
        <v>photography</v>
      </c>
      <c r="R2908" t="str">
        <f t="shared" si="273"/>
        <v>places</v>
      </c>
      <c r="S2908" s="13">
        <f t="shared" si="274"/>
        <v>42707.895462962959</v>
      </c>
      <c r="T2908" s="13">
        <f t="shared" si="275"/>
        <v>42729.458333333328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 s="9">
        <v>1500</v>
      </c>
      <c r="E2909" s="9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8290</v>
      </c>
      <c r="O2909" s="7">
        <f t="shared" si="270"/>
        <v>0</v>
      </c>
      <c r="P2909" s="5">
        <f t="shared" si="271"/>
        <v>0</v>
      </c>
      <c r="Q2909" t="str">
        <f t="shared" si="272"/>
        <v>photography</v>
      </c>
      <c r="R2909" t="str">
        <f t="shared" si="273"/>
        <v>places</v>
      </c>
      <c r="S2909" s="13">
        <f t="shared" si="274"/>
        <v>42069.104421296302</v>
      </c>
      <c r="T2909" s="13">
        <f t="shared" si="275"/>
        <v>42099.062754629631</v>
      </c>
    </row>
    <row r="2910" spans="1:20" ht="48" x14ac:dyDescent="0.2">
      <c r="A2910">
        <v>1587</v>
      </c>
      <c r="B2910" s="3" t="s">
        <v>1588</v>
      </c>
      <c r="C2910" s="3" t="s">
        <v>5697</v>
      </c>
      <c r="D2910" s="9">
        <v>7500</v>
      </c>
      <c r="E2910" s="9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8290</v>
      </c>
      <c r="O2910" s="7">
        <f t="shared" si="270"/>
        <v>1.3333333333333334E-2</v>
      </c>
      <c r="P2910" s="5">
        <f t="shared" si="271"/>
        <v>1</v>
      </c>
      <c r="Q2910" t="str">
        <f t="shared" si="272"/>
        <v>photography</v>
      </c>
      <c r="R2910" t="str">
        <f t="shared" si="273"/>
        <v>places</v>
      </c>
      <c r="S2910" s="13">
        <f t="shared" si="274"/>
        <v>41956.950983796298</v>
      </c>
      <c r="T2910" s="13">
        <f t="shared" si="275"/>
        <v>41986.950983796298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 s="9">
        <v>516</v>
      </c>
      <c r="E2911" s="9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8290</v>
      </c>
      <c r="O2911" s="7">
        <f t="shared" si="270"/>
        <v>0</v>
      </c>
      <c r="P2911" s="5">
        <f t="shared" si="271"/>
        <v>0</v>
      </c>
      <c r="Q2911" t="str">
        <f t="shared" si="272"/>
        <v>photography</v>
      </c>
      <c r="R2911" t="str">
        <f t="shared" si="273"/>
        <v>places</v>
      </c>
      <c r="S2911" s="13">
        <f t="shared" si="274"/>
        <v>42005.24998842593</v>
      </c>
      <c r="T2911" s="13">
        <f t="shared" si="275"/>
        <v>42035.841666666667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 s="9">
        <v>1200</v>
      </c>
      <c r="E2912" s="9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8290</v>
      </c>
      <c r="O2912" s="7">
        <f t="shared" si="270"/>
        <v>0</v>
      </c>
      <c r="P2912" s="5">
        <f t="shared" si="271"/>
        <v>0</v>
      </c>
      <c r="Q2912" t="str">
        <f t="shared" si="272"/>
        <v>photography</v>
      </c>
      <c r="R2912" t="str">
        <f t="shared" si="273"/>
        <v>places</v>
      </c>
      <c r="S2912" s="13">
        <f t="shared" si="274"/>
        <v>42256.984791666662</v>
      </c>
      <c r="T2912" s="13">
        <f t="shared" si="275"/>
        <v>42286.984791666662</v>
      </c>
    </row>
    <row r="2913" spans="1:20" ht="16" x14ac:dyDescent="0.2">
      <c r="A2913">
        <v>1590</v>
      </c>
      <c r="B2913" s="3" t="s">
        <v>1591</v>
      </c>
      <c r="C2913" s="3" t="s">
        <v>5700</v>
      </c>
      <c r="D2913" s="9">
        <v>60000</v>
      </c>
      <c r="E2913" s="9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8290</v>
      </c>
      <c r="O2913" s="7">
        <f t="shared" si="270"/>
        <v>1.7000000000000002</v>
      </c>
      <c r="P2913" s="5">
        <f t="shared" si="271"/>
        <v>510</v>
      </c>
      <c r="Q2913" t="str">
        <f t="shared" si="272"/>
        <v>photography</v>
      </c>
      <c r="R2913" t="str">
        <f t="shared" si="273"/>
        <v>places</v>
      </c>
      <c r="S2913" s="13">
        <f t="shared" si="274"/>
        <v>42240.857222222221</v>
      </c>
      <c r="T2913" s="13">
        <f t="shared" si="275"/>
        <v>42270.857222222221</v>
      </c>
    </row>
    <row r="2914" spans="1:20" ht="48" x14ac:dyDescent="0.2">
      <c r="A2914">
        <v>1591</v>
      </c>
      <c r="B2914" s="3" t="s">
        <v>1592</v>
      </c>
      <c r="C2914" s="3" t="s">
        <v>5701</v>
      </c>
      <c r="D2914" s="9">
        <v>14000</v>
      </c>
      <c r="E2914" s="9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8290</v>
      </c>
      <c r="O2914" s="7">
        <f t="shared" si="270"/>
        <v>29.228571428571428</v>
      </c>
      <c r="P2914" s="5">
        <f t="shared" si="271"/>
        <v>44.478260869565219</v>
      </c>
      <c r="Q2914" t="str">
        <f t="shared" si="272"/>
        <v>photography</v>
      </c>
      <c r="R2914" t="str">
        <f t="shared" si="273"/>
        <v>places</v>
      </c>
      <c r="S2914" s="13">
        <f t="shared" si="274"/>
        <v>42433.726168981477</v>
      </c>
      <c r="T2914" s="13">
        <f t="shared" si="275"/>
        <v>42463.68450231482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 s="9">
        <v>25</v>
      </c>
      <c r="E2915" s="9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8290</v>
      </c>
      <c r="O2915" s="7">
        <f t="shared" si="270"/>
        <v>0</v>
      </c>
      <c r="P2915" s="5">
        <f t="shared" si="271"/>
        <v>0</v>
      </c>
      <c r="Q2915" t="str">
        <f t="shared" si="272"/>
        <v>photography</v>
      </c>
      <c r="R2915" t="str">
        <f t="shared" si="273"/>
        <v>places</v>
      </c>
      <c r="S2915" s="13">
        <f t="shared" si="274"/>
        <v>42046.072743055556</v>
      </c>
      <c r="T2915" s="13">
        <f t="shared" si="275"/>
        <v>42091.031076388885</v>
      </c>
    </row>
    <row r="2916" spans="1:20" ht="32" x14ac:dyDescent="0.2">
      <c r="A2916">
        <v>1593</v>
      </c>
      <c r="B2916" s="3" t="s">
        <v>1594</v>
      </c>
      <c r="C2916" s="3" t="s">
        <v>5703</v>
      </c>
      <c r="D2916" s="9">
        <v>22000</v>
      </c>
      <c r="E2916" s="9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8290</v>
      </c>
      <c r="O2916" s="7">
        <f t="shared" si="270"/>
        <v>1.3636363636363637E-2</v>
      </c>
      <c r="P2916" s="5">
        <f t="shared" si="271"/>
        <v>1</v>
      </c>
      <c r="Q2916" t="str">
        <f t="shared" si="272"/>
        <v>photography</v>
      </c>
      <c r="R2916" t="str">
        <f t="shared" si="273"/>
        <v>places</v>
      </c>
      <c r="S2916" s="13">
        <f t="shared" si="274"/>
        <v>42033.845543981486</v>
      </c>
      <c r="T2916" s="13">
        <f t="shared" si="275"/>
        <v>42063.845543981486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 s="9">
        <v>1000</v>
      </c>
      <c r="E2917" s="9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8290</v>
      </c>
      <c r="O2917" s="7">
        <f t="shared" si="270"/>
        <v>20.5</v>
      </c>
      <c r="P2917" s="5">
        <f t="shared" si="271"/>
        <v>20.5</v>
      </c>
      <c r="Q2917" t="str">
        <f t="shared" si="272"/>
        <v>photography</v>
      </c>
      <c r="R2917" t="str">
        <f t="shared" si="273"/>
        <v>places</v>
      </c>
      <c r="S2917" s="13">
        <f t="shared" si="274"/>
        <v>42445.712754629625</v>
      </c>
      <c r="T2917" s="13">
        <f t="shared" si="275"/>
        <v>42505.681249999994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 s="9">
        <v>100000</v>
      </c>
      <c r="E2918" s="9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8290</v>
      </c>
      <c r="O2918" s="7">
        <f t="shared" si="270"/>
        <v>0.27999999999999997</v>
      </c>
      <c r="P2918" s="5">
        <f t="shared" si="271"/>
        <v>40</v>
      </c>
      <c r="Q2918" t="str">
        <f t="shared" si="272"/>
        <v>photography</v>
      </c>
      <c r="R2918" t="str">
        <f t="shared" si="273"/>
        <v>places</v>
      </c>
      <c r="S2918" s="13">
        <f t="shared" si="274"/>
        <v>41780.050092592595</v>
      </c>
      <c r="T2918" s="13">
        <f t="shared" si="275"/>
        <v>41808.842361111114</v>
      </c>
    </row>
    <row r="2919" spans="1:20" ht="32" x14ac:dyDescent="0.2">
      <c r="A2919">
        <v>1596</v>
      </c>
      <c r="B2919" s="3" t="s">
        <v>1597</v>
      </c>
      <c r="C2919" s="3" t="s">
        <v>5706</v>
      </c>
      <c r="D2919" s="9">
        <v>3250</v>
      </c>
      <c r="E2919" s="9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8290</v>
      </c>
      <c r="O2919" s="7">
        <f t="shared" si="270"/>
        <v>2.3076923076923079</v>
      </c>
      <c r="P2919" s="5">
        <f t="shared" si="271"/>
        <v>25</v>
      </c>
      <c r="Q2919" t="str">
        <f t="shared" si="272"/>
        <v>photography</v>
      </c>
      <c r="R2919" t="str">
        <f t="shared" si="273"/>
        <v>places</v>
      </c>
      <c r="S2919" s="13">
        <f t="shared" si="274"/>
        <v>41941.430196759262</v>
      </c>
      <c r="T2919" s="13">
        <f t="shared" si="275"/>
        <v>41986.471863425926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 s="9">
        <v>15000</v>
      </c>
      <c r="E2920" s="9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8290</v>
      </c>
      <c r="O2920" s="7">
        <f t="shared" si="270"/>
        <v>0</v>
      </c>
      <c r="P2920" s="5">
        <f t="shared" si="271"/>
        <v>0</v>
      </c>
      <c r="Q2920" t="str">
        <f t="shared" si="272"/>
        <v>photography</v>
      </c>
      <c r="R2920" t="str">
        <f t="shared" si="273"/>
        <v>places</v>
      </c>
      <c r="S2920" s="13">
        <f t="shared" si="274"/>
        <v>42603.354131944448</v>
      </c>
      <c r="T2920" s="13">
        <f t="shared" si="275"/>
        <v>42633.354131944448</v>
      </c>
    </row>
    <row r="2921" spans="1:20" ht="48" x14ac:dyDescent="0.2">
      <c r="A2921">
        <v>1598</v>
      </c>
      <c r="B2921" s="3" t="s">
        <v>1599</v>
      </c>
      <c r="C2921" s="3" t="s">
        <v>5708</v>
      </c>
      <c r="D2921" s="9">
        <v>800</v>
      </c>
      <c r="E2921" s="9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8290</v>
      </c>
      <c r="O2921" s="7">
        <f t="shared" si="270"/>
        <v>0.125</v>
      </c>
      <c r="P2921" s="5">
        <f t="shared" si="271"/>
        <v>1</v>
      </c>
      <c r="Q2921" t="str">
        <f t="shared" si="272"/>
        <v>photography</v>
      </c>
      <c r="R2921" t="str">
        <f t="shared" si="273"/>
        <v>places</v>
      </c>
      <c r="S2921" s="13">
        <f t="shared" si="274"/>
        <v>42151.667337962965</v>
      </c>
      <c r="T2921" s="13">
        <f t="shared" si="275"/>
        <v>42211.667337962965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 s="9">
        <v>500</v>
      </c>
      <c r="E2922" s="9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8290</v>
      </c>
      <c r="O2922" s="7">
        <f t="shared" si="270"/>
        <v>0</v>
      </c>
      <c r="P2922" s="5">
        <f t="shared" si="271"/>
        <v>0</v>
      </c>
      <c r="Q2922" t="str">
        <f t="shared" si="272"/>
        <v>photography</v>
      </c>
      <c r="R2922" t="str">
        <f t="shared" si="273"/>
        <v>places</v>
      </c>
      <c r="S2922" s="13">
        <f t="shared" si="274"/>
        <v>42438.53907407407</v>
      </c>
      <c r="T2922" s="13">
        <f t="shared" si="275"/>
        <v>42468.497407407413</v>
      </c>
    </row>
    <row r="2923" spans="1:20" ht="48" x14ac:dyDescent="0.2">
      <c r="A2923">
        <v>1600</v>
      </c>
      <c r="B2923" s="3" t="s">
        <v>1601</v>
      </c>
      <c r="C2923" s="3" t="s">
        <v>5710</v>
      </c>
      <c r="D2923" s="9">
        <v>5000</v>
      </c>
      <c r="E2923" s="9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8290</v>
      </c>
      <c r="O2923" s="7">
        <f t="shared" si="270"/>
        <v>7.3400000000000007</v>
      </c>
      <c r="P2923" s="5">
        <f t="shared" si="271"/>
        <v>40.777777777777779</v>
      </c>
      <c r="Q2923" t="str">
        <f t="shared" si="272"/>
        <v>photography</v>
      </c>
      <c r="R2923" t="str">
        <f t="shared" si="273"/>
        <v>places</v>
      </c>
      <c r="S2923" s="13">
        <f t="shared" si="274"/>
        <v>41791.057314814818</v>
      </c>
      <c r="T2923" s="13">
        <f t="shared" si="275"/>
        <v>41835.21597222222</v>
      </c>
    </row>
    <row r="2924" spans="1:20" ht="48" x14ac:dyDescent="0.2">
      <c r="A2924">
        <v>1701</v>
      </c>
      <c r="B2924" s="3" t="s">
        <v>1702</v>
      </c>
      <c r="C2924" s="3" t="s">
        <v>5811</v>
      </c>
      <c r="D2924" s="9">
        <v>5050</v>
      </c>
      <c r="E2924" s="9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8292</v>
      </c>
      <c r="O2924" s="7">
        <f t="shared" si="270"/>
        <v>0.19801980198019803</v>
      </c>
      <c r="P2924" s="5">
        <f t="shared" si="271"/>
        <v>5</v>
      </c>
      <c r="Q2924" t="str">
        <f t="shared" si="272"/>
        <v>music</v>
      </c>
      <c r="R2924" t="str">
        <f t="shared" si="273"/>
        <v>faith</v>
      </c>
      <c r="S2924" s="13">
        <f t="shared" si="274"/>
        <v>41989.664409722223</v>
      </c>
      <c r="T2924" s="13">
        <f t="shared" si="275"/>
        <v>42019.664409722223</v>
      </c>
    </row>
    <row r="2925" spans="1:20" ht="16" x14ac:dyDescent="0.2">
      <c r="A2925">
        <v>1702</v>
      </c>
      <c r="B2925" s="3" t="s">
        <v>1703</v>
      </c>
      <c r="C2925" s="3" t="s">
        <v>5812</v>
      </c>
      <c r="D2925" s="9">
        <v>16500</v>
      </c>
      <c r="E2925" s="9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8292</v>
      </c>
      <c r="O2925" s="7">
        <f t="shared" si="270"/>
        <v>6.0606060606060606E-3</v>
      </c>
      <c r="P2925" s="5">
        <f t="shared" si="271"/>
        <v>1</v>
      </c>
      <c r="Q2925" t="str">
        <f t="shared" si="272"/>
        <v>music</v>
      </c>
      <c r="R2925" t="str">
        <f t="shared" si="273"/>
        <v>faith</v>
      </c>
      <c r="S2925" s="13">
        <f t="shared" si="274"/>
        <v>42063.869791666672</v>
      </c>
      <c r="T2925" s="13">
        <f t="shared" si="275"/>
        <v>42093.828125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 s="9">
        <v>5000</v>
      </c>
      <c r="E2926" s="9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8292</v>
      </c>
      <c r="O2926" s="7">
        <f t="shared" si="270"/>
        <v>1.02</v>
      </c>
      <c r="P2926" s="5">
        <f t="shared" si="271"/>
        <v>25.5</v>
      </c>
      <c r="Q2926" t="str">
        <f t="shared" si="272"/>
        <v>music</v>
      </c>
      <c r="R2926" t="str">
        <f t="shared" si="273"/>
        <v>faith</v>
      </c>
      <c r="S2926" s="13">
        <f t="shared" si="274"/>
        <v>42187.281678240746</v>
      </c>
      <c r="T2926" s="13">
        <f t="shared" si="275"/>
        <v>42247.281678240746</v>
      </c>
    </row>
    <row r="2927" spans="1:20" ht="32" x14ac:dyDescent="0.2">
      <c r="A2927">
        <v>1704</v>
      </c>
      <c r="B2927" s="3" t="s">
        <v>1705</v>
      </c>
      <c r="C2927" s="3" t="s">
        <v>5814</v>
      </c>
      <c r="D2927" s="9">
        <v>2000</v>
      </c>
      <c r="E2927" s="9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8292</v>
      </c>
      <c r="O2927" s="7">
        <f t="shared" si="270"/>
        <v>65.100000000000009</v>
      </c>
      <c r="P2927" s="5">
        <f t="shared" si="271"/>
        <v>118.36363636363636</v>
      </c>
      <c r="Q2927" t="str">
        <f t="shared" si="272"/>
        <v>music</v>
      </c>
      <c r="R2927" t="str">
        <f t="shared" si="273"/>
        <v>faith</v>
      </c>
      <c r="S2927" s="13">
        <f t="shared" si="274"/>
        <v>42021.139733796299</v>
      </c>
      <c r="T2927" s="13">
        <f t="shared" si="275"/>
        <v>42051.139733796299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 s="9">
        <v>2000</v>
      </c>
      <c r="E2928" s="9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8292</v>
      </c>
      <c r="O2928" s="7">
        <f t="shared" si="270"/>
        <v>0</v>
      </c>
      <c r="P2928" s="5">
        <f t="shared" si="271"/>
        <v>0</v>
      </c>
      <c r="Q2928" t="str">
        <f t="shared" si="272"/>
        <v>music</v>
      </c>
      <c r="R2928" t="str">
        <f t="shared" si="273"/>
        <v>faith</v>
      </c>
      <c r="S2928" s="13">
        <f t="shared" si="274"/>
        <v>42245.016736111109</v>
      </c>
      <c r="T2928" s="13">
        <f t="shared" si="275"/>
        <v>42256.666666666672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 s="9">
        <v>5500</v>
      </c>
      <c r="E2929" s="9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8292</v>
      </c>
      <c r="O2929" s="7">
        <f t="shared" si="270"/>
        <v>0</v>
      </c>
      <c r="P2929" s="5">
        <f t="shared" si="271"/>
        <v>0</v>
      </c>
      <c r="Q2929" t="str">
        <f t="shared" si="272"/>
        <v>music</v>
      </c>
      <c r="R2929" t="str">
        <f t="shared" si="273"/>
        <v>faith</v>
      </c>
      <c r="S2929" s="13">
        <f t="shared" si="274"/>
        <v>42179.306388888886</v>
      </c>
      <c r="T2929" s="13">
        <f t="shared" si="275"/>
        <v>42239.306388888886</v>
      </c>
    </row>
    <row r="2930" spans="1:20" ht="48" x14ac:dyDescent="0.2">
      <c r="A2930">
        <v>1707</v>
      </c>
      <c r="B2930" s="3" t="s">
        <v>1708</v>
      </c>
      <c r="C2930" s="3" t="s">
        <v>5817</v>
      </c>
      <c r="D2930" s="9">
        <v>5000</v>
      </c>
      <c r="E2930" s="9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8292</v>
      </c>
      <c r="O2930" s="7">
        <f t="shared" si="270"/>
        <v>9.74</v>
      </c>
      <c r="P2930" s="5">
        <f t="shared" si="271"/>
        <v>54.111111111111114</v>
      </c>
      <c r="Q2930" t="str">
        <f t="shared" si="272"/>
        <v>music</v>
      </c>
      <c r="R2930" t="str">
        <f t="shared" si="273"/>
        <v>faith</v>
      </c>
      <c r="S2930" s="13">
        <f t="shared" si="274"/>
        <v>42427.721006944441</v>
      </c>
      <c r="T2930" s="13">
        <f t="shared" si="275"/>
        <v>42457.679340277777</v>
      </c>
    </row>
    <row r="2931" spans="1:20" ht="48" x14ac:dyDescent="0.2">
      <c r="A2931">
        <v>1708</v>
      </c>
      <c r="B2931" s="3" t="s">
        <v>1709</v>
      </c>
      <c r="C2931" s="3" t="s">
        <v>5818</v>
      </c>
      <c r="D2931" s="9">
        <v>7000</v>
      </c>
      <c r="E2931" s="9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8292</v>
      </c>
      <c r="O2931" s="7">
        <f t="shared" si="270"/>
        <v>0</v>
      </c>
      <c r="P2931" s="5">
        <f t="shared" si="271"/>
        <v>0</v>
      </c>
      <c r="Q2931" t="str">
        <f t="shared" si="272"/>
        <v>music</v>
      </c>
      <c r="R2931" t="str">
        <f t="shared" si="273"/>
        <v>faith</v>
      </c>
      <c r="S2931" s="13">
        <f t="shared" si="274"/>
        <v>42451.866967592592</v>
      </c>
      <c r="T2931" s="13">
        <f t="shared" si="275"/>
        <v>42491.866967592592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 s="9">
        <v>1750</v>
      </c>
      <c r="E2932" s="9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8292</v>
      </c>
      <c r="O2932" s="7">
        <f t="shared" si="270"/>
        <v>4.8571428571428568</v>
      </c>
      <c r="P2932" s="5">
        <f t="shared" si="271"/>
        <v>21.25</v>
      </c>
      <c r="Q2932" t="str">
        <f t="shared" si="272"/>
        <v>music</v>
      </c>
      <c r="R2932" t="str">
        <f t="shared" si="273"/>
        <v>faith</v>
      </c>
      <c r="S2932" s="13">
        <f t="shared" si="274"/>
        <v>41841.56381944444</v>
      </c>
      <c r="T2932" s="13">
        <f t="shared" si="275"/>
        <v>41882.818749999999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 s="9">
        <v>5000</v>
      </c>
      <c r="E2933" s="9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8292</v>
      </c>
      <c r="O2933" s="7">
        <f t="shared" si="270"/>
        <v>0.67999999999999994</v>
      </c>
      <c r="P2933" s="5">
        <f t="shared" si="271"/>
        <v>34</v>
      </c>
      <c r="Q2933" t="str">
        <f t="shared" si="272"/>
        <v>music</v>
      </c>
      <c r="R2933" t="str">
        <f t="shared" si="273"/>
        <v>faith</v>
      </c>
      <c r="S2933" s="13">
        <f t="shared" si="274"/>
        <v>42341.59129629629</v>
      </c>
      <c r="T2933" s="13">
        <f t="shared" si="275"/>
        <v>42387.541666666672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 s="9">
        <v>10000</v>
      </c>
      <c r="E2934" s="9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8292</v>
      </c>
      <c r="O2934" s="7">
        <f t="shared" si="270"/>
        <v>10.5</v>
      </c>
      <c r="P2934" s="5">
        <f t="shared" si="271"/>
        <v>525</v>
      </c>
      <c r="Q2934" t="str">
        <f t="shared" si="272"/>
        <v>music</v>
      </c>
      <c r="R2934" t="str">
        <f t="shared" si="273"/>
        <v>faith</v>
      </c>
      <c r="S2934" s="13">
        <f t="shared" si="274"/>
        <v>41852.646226851852</v>
      </c>
      <c r="T2934" s="13">
        <f t="shared" si="275"/>
        <v>41883.646226851852</v>
      </c>
    </row>
    <row r="2935" spans="1:20" ht="48" x14ac:dyDescent="0.2">
      <c r="A2935">
        <v>1712</v>
      </c>
      <c r="B2935" s="3" t="s">
        <v>1713</v>
      </c>
      <c r="C2935" s="3" t="s">
        <v>5822</v>
      </c>
      <c r="D2935" s="9">
        <v>5000</v>
      </c>
      <c r="E2935" s="9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8292</v>
      </c>
      <c r="O2935" s="7">
        <f t="shared" si="270"/>
        <v>0</v>
      </c>
      <c r="P2935" s="5">
        <f t="shared" si="271"/>
        <v>0</v>
      </c>
      <c r="Q2935" t="str">
        <f t="shared" si="272"/>
        <v>music</v>
      </c>
      <c r="R2935" t="str">
        <f t="shared" si="273"/>
        <v>faith</v>
      </c>
      <c r="S2935" s="13">
        <f t="shared" si="274"/>
        <v>42125.913807870369</v>
      </c>
      <c r="T2935" s="13">
        <f t="shared" si="275"/>
        <v>42185.913807870369</v>
      </c>
    </row>
    <row r="2936" spans="1:20" ht="48" x14ac:dyDescent="0.2">
      <c r="A2936">
        <v>1713</v>
      </c>
      <c r="B2936" s="3" t="s">
        <v>1714</v>
      </c>
      <c r="C2936" s="3" t="s">
        <v>5823</v>
      </c>
      <c r="D2936" s="9">
        <v>3000</v>
      </c>
      <c r="E2936" s="9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8292</v>
      </c>
      <c r="O2936" s="7">
        <f t="shared" si="270"/>
        <v>1.6666666666666667</v>
      </c>
      <c r="P2936" s="5">
        <f t="shared" si="271"/>
        <v>50</v>
      </c>
      <c r="Q2936" t="str">
        <f t="shared" si="272"/>
        <v>music</v>
      </c>
      <c r="R2936" t="str">
        <f t="shared" si="273"/>
        <v>faith</v>
      </c>
      <c r="S2936" s="13">
        <f t="shared" si="274"/>
        <v>41887.801064814819</v>
      </c>
      <c r="T2936" s="13">
        <f t="shared" si="275"/>
        <v>41917.801064814819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 s="9">
        <v>25000</v>
      </c>
      <c r="E2937" s="9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8292</v>
      </c>
      <c r="O2937" s="7">
        <f t="shared" si="270"/>
        <v>7.8680000000000003</v>
      </c>
      <c r="P2937" s="5">
        <f t="shared" si="271"/>
        <v>115.70588235294117</v>
      </c>
      <c r="Q2937" t="str">
        <f t="shared" si="272"/>
        <v>music</v>
      </c>
      <c r="R2937" t="str">
        <f t="shared" si="273"/>
        <v>faith</v>
      </c>
      <c r="S2937" s="13">
        <f t="shared" si="274"/>
        <v>42095.918530092589</v>
      </c>
      <c r="T2937" s="13">
        <f t="shared" si="275"/>
        <v>42125.918530092589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 s="9">
        <v>5000</v>
      </c>
      <c r="E2938" s="9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8292</v>
      </c>
      <c r="O2938" s="7">
        <f t="shared" si="270"/>
        <v>0.22</v>
      </c>
      <c r="P2938" s="5">
        <f t="shared" si="271"/>
        <v>5.5</v>
      </c>
      <c r="Q2938" t="str">
        <f t="shared" si="272"/>
        <v>music</v>
      </c>
      <c r="R2938" t="str">
        <f t="shared" si="273"/>
        <v>faith</v>
      </c>
      <c r="S2938" s="13">
        <f t="shared" si="274"/>
        <v>42064.217418981483</v>
      </c>
      <c r="T2938" s="13">
        <f t="shared" si="275"/>
        <v>42094.140277777777</v>
      </c>
    </row>
    <row r="2939" spans="1:20" ht="48" x14ac:dyDescent="0.2">
      <c r="A2939">
        <v>1716</v>
      </c>
      <c r="B2939" s="3" t="s">
        <v>1717</v>
      </c>
      <c r="C2939" s="3" t="s">
        <v>5826</v>
      </c>
      <c r="D2939" s="9">
        <v>2000</v>
      </c>
      <c r="E2939" s="9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8292</v>
      </c>
      <c r="O2939" s="7">
        <f t="shared" si="270"/>
        <v>7.5</v>
      </c>
      <c r="P2939" s="5">
        <f t="shared" si="271"/>
        <v>50</v>
      </c>
      <c r="Q2939" t="str">
        <f t="shared" si="272"/>
        <v>music</v>
      </c>
      <c r="R2939" t="str">
        <f t="shared" si="273"/>
        <v>faith</v>
      </c>
      <c r="S2939" s="13">
        <f t="shared" si="274"/>
        <v>42673.577534722222</v>
      </c>
      <c r="T2939" s="13">
        <f t="shared" si="275"/>
        <v>42713.619201388887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 s="9">
        <v>3265</v>
      </c>
      <c r="E2940" s="9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8292</v>
      </c>
      <c r="O2940" s="7">
        <f t="shared" si="270"/>
        <v>42.725880551301685</v>
      </c>
      <c r="P2940" s="5">
        <f t="shared" si="271"/>
        <v>34.024390243902438</v>
      </c>
      <c r="Q2940" t="str">
        <f t="shared" si="272"/>
        <v>music</v>
      </c>
      <c r="R2940" t="str">
        <f t="shared" si="273"/>
        <v>faith</v>
      </c>
      <c r="S2940" s="13">
        <f t="shared" si="274"/>
        <v>42460.98192129629</v>
      </c>
      <c r="T2940" s="13">
        <f t="shared" si="275"/>
        <v>42481.166666666672</v>
      </c>
    </row>
    <row r="2941" spans="1:20" ht="16" x14ac:dyDescent="0.2">
      <c r="A2941">
        <v>1718</v>
      </c>
      <c r="B2941" s="3" t="s">
        <v>1719</v>
      </c>
      <c r="C2941" s="3" t="s">
        <v>5828</v>
      </c>
      <c r="D2941" s="9">
        <v>35000</v>
      </c>
      <c r="E2941" s="9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8292</v>
      </c>
      <c r="O2941" s="7">
        <f t="shared" si="270"/>
        <v>0.2142857142857143</v>
      </c>
      <c r="P2941" s="5">
        <f t="shared" si="271"/>
        <v>37.5</v>
      </c>
      <c r="Q2941" t="str">
        <f t="shared" si="272"/>
        <v>music</v>
      </c>
      <c r="R2941" t="str">
        <f t="shared" si="273"/>
        <v>faith</v>
      </c>
      <c r="S2941" s="13">
        <f t="shared" si="274"/>
        <v>42460.610520833332</v>
      </c>
      <c r="T2941" s="13">
        <f t="shared" si="275"/>
        <v>42504.207638888889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 s="9">
        <v>4000</v>
      </c>
      <c r="E2942" s="9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8292</v>
      </c>
      <c r="O2942" s="7">
        <f t="shared" si="270"/>
        <v>0.87500000000000011</v>
      </c>
      <c r="P2942" s="5">
        <f t="shared" si="271"/>
        <v>11.666666666666666</v>
      </c>
      <c r="Q2942" t="str">
        <f t="shared" si="272"/>
        <v>music</v>
      </c>
      <c r="R2942" t="str">
        <f t="shared" si="273"/>
        <v>faith</v>
      </c>
      <c r="S2942" s="13">
        <f t="shared" si="274"/>
        <v>41869.534618055557</v>
      </c>
      <c r="T2942" s="13">
        <f t="shared" si="275"/>
        <v>41899.534618055557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 s="9">
        <v>4000</v>
      </c>
      <c r="E2943" s="9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8292</v>
      </c>
      <c r="O2943" s="7">
        <f t="shared" si="270"/>
        <v>5.625</v>
      </c>
      <c r="P2943" s="5">
        <f t="shared" si="271"/>
        <v>28.125</v>
      </c>
      <c r="Q2943" t="str">
        <f t="shared" si="272"/>
        <v>music</v>
      </c>
      <c r="R2943" t="str">
        <f t="shared" si="273"/>
        <v>faith</v>
      </c>
      <c r="S2943" s="13">
        <f t="shared" si="274"/>
        <v>41922.783229166671</v>
      </c>
      <c r="T2943" s="13">
        <f t="shared" si="275"/>
        <v>41952.824895833335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 s="9">
        <v>5000</v>
      </c>
      <c r="E2944" s="9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8292</v>
      </c>
      <c r="O2944" s="7">
        <f t="shared" si="270"/>
        <v>0</v>
      </c>
      <c r="P2944" s="5">
        <f t="shared" si="271"/>
        <v>0</v>
      </c>
      <c r="Q2944" t="str">
        <f t="shared" si="272"/>
        <v>music</v>
      </c>
      <c r="R2944" t="str">
        <f t="shared" si="273"/>
        <v>faith</v>
      </c>
      <c r="S2944" s="13">
        <f t="shared" si="274"/>
        <v>42319.461377314816</v>
      </c>
      <c r="T2944" s="13">
        <f t="shared" si="275"/>
        <v>42349.461377314816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 s="9">
        <v>2880</v>
      </c>
      <c r="E2945" s="9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8292</v>
      </c>
      <c r="O2945" s="7">
        <f t="shared" si="270"/>
        <v>3.4722222222222224E-2</v>
      </c>
      <c r="P2945" s="5">
        <f t="shared" si="271"/>
        <v>1</v>
      </c>
      <c r="Q2945" t="str">
        <f t="shared" si="272"/>
        <v>music</v>
      </c>
      <c r="R2945" t="str">
        <f t="shared" si="273"/>
        <v>faith</v>
      </c>
      <c r="S2945" s="13">
        <f t="shared" si="274"/>
        <v>42425.960983796293</v>
      </c>
      <c r="T2945" s="13">
        <f t="shared" si="275"/>
        <v>42463.006944444445</v>
      </c>
    </row>
    <row r="2946" spans="1:20" ht="48" x14ac:dyDescent="0.2">
      <c r="A2946">
        <v>1723</v>
      </c>
      <c r="B2946" s="3" t="s">
        <v>1724</v>
      </c>
      <c r="C2946" s="3" t="s">
        <v>5833</v>
      </c>
      <c r="D2946" s="9">
        <v>10000</v>
      </c>
      <c r="E2946" s="9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8292</v>
      </c>
      <c r="O2946" s="7">
        <f t="shared" ref="O2946:O3009" si="276">(E2946/D2946)*100</f>
        <v>6.5</v>
      </c>
      <c r="P2946" s="5">
        <f t="shared" ref="P2946:P3009" si="277">IFERROR(E2946/L2946,0)</f>
        <v>216.66666666666666</v>
      </c>
      <c r="Q2946" t="str">
        <f t="shared" ref="Q2946:Q3009" si="278">LEFT(N2946,FIND("/",N2946)-1)</f>
        <v>music</v>
      </c>
      <c r="R2946" t="str">
        <f t="shared" ref="R2946:R3009" si="279">RIGHT(N2946,LEN(N2946)-FIND("/",N2946))</f>
        <v>faith</v>
      </c>
      <c r="S2946" s="13">
        <f t="shared" ref="S2946:S3009" si="280">(((J2946/60)/60)/24)+DATE(1970,1,1)</f>
        <v>42129.82540509259</v>
      </c>
      <c r="T2946" s="13">
        <f t="shared" ref="T2946:T3009" si="281">(((I2946/60)/60)/24)+DATE(1970,1,1)</f>
        <v>42186.25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 s="9">
        <v>6000</v>
      </c>
      <c r="E2947" s="9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8292</v>
      </c>
      <c r="O2947" s="7">
        <f t="shared" si="276"/>
        <v>0.58333333333333337</v>
      </c>
      <c r="P2947" s="5">
        <f t="shared" si="277"/>
        <v>8.75</v>
      </c>
      <c r="Q2947" t="str">
        <f t="shared" si="278"/>
        <v>music</v>
      </c>
      <c r="R2947" t="str">
        <f t="shared" si="279"/>
        <v>faith</v>
      </c>
      <c r="S2947" s="13">
        <f t="shared" si="280"/>
        <v>41912.932430555556</v>
      </c>
      <c r="T2947" s="13">
        <f t="shared" si="281"/>
        <v>41942.932430555556</v>
      </c>
    </row>
    <row r="2948" spans="1:20" ht="48" x14ac:dyDescent="0.2">
      <c r="A2948">
        <v>1725</v>
      </c>
      <c r="B2948" s="3" t="s">
        <v>1726</v>
      </c>
      <c r="C2948" s="3" t="s">
        <v>5835</v>
      </c>
      <c r="D2948" s="9">
        <v>5500</v>
      </c>
      <c r="E2948" s="9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8292</v>
      </c>
      <c r="O2948" s="7">
        <f t="shared" si="276"/>
        <v>10.181818181818182</v>
      </c>
      <c r="P2948" s="5">
        <f t="shared" si="277"/>
        <v>62.222222222222221</v>
      </c>
      <c r="Q2948" t="str">
        <f t="shared" si="278"/>
        <v>music</v>
      </c>
      <c r="R2948" t="str">
        <f t="shared" si="279"/>
        <v>faith</v>
      </c>
      <c r="S2948" s="13">
        <f t="shared" si="280"/>
        <v>41845.968159722222</v>
      </c>
      <c r="T2948" s="13">
        <f t="shared" si="281"/>
        <v>41875.968159722222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 s="9">
        <v>6500</v>
      </c>
      <c r="E2949" s="9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8292</v>
      </c>
      <c r="O2949" s="7">
        <f t="shared" si="276"/>
        <v>33.784615384615385</v>
      </c>
      <c r="P2949" s="5">
        <f t="shared" si="277"/>
        <v>137.25</v>
      </c>
      <c r="Q2949" t="str">
        <f t="shared" si="278"/>
        <v>music</v>
      </c>
      <c r="R2949" t="str">
        <f t="shared" si="279"/>
        <v>faith</v>
      </c>
      <c r="S2949" s="13">
        <f t="shared" si="280"/>
        <v>41788.919722222221</v>
      </c>
      <c r="T2949" s="13">
        <f t="shared" si="281"/>
        <v>41817.919722222221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 s="9">
        <v>3000</v>
      </c>
      <c r="E2950" s="9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8292</v>
      </c>
      <c r="O2950" s="7">
        <f t="shared" si="276"/>
        <v>3.3333333333333333E-2</v>
      </c>
      <c r="P2950" s="5">
        <f t="shared" si="277"/>
        <v>1</v>
      </c>
      <c r="Q2950" t="str">
        <f t="shared" si="278"/>
        <v>music</v>
      </c>
      <c r="R2950" t="str">
        <f t="shared" si="279"/>
        <v>faith</v>
      </c>
      <c r="S2950" s="13">
        <f t="shared" si="280"/>
        <v>42044.927974537044</v>
      </c>
      <c r="T2950" s="13">
        <f t="shared" si="281"/>
        <v>42099.458333333328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 s="9">
        <v>1250</v>
      </c>
      <c r="E2951" s="9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8292</v>
      </c>
      <c r="O2951" s="7">
        <f t="shared" si="276"/>
        <v>68.400000000000006</v>
      </c>
      <c r="P2951" s="5">
        <f t="shared" si="277"/>
        <v>122.14285714285714</v>
      </c>
      <c r="Q2951" t="str">
        <f t="shared" si="278"/>
        <v>music</v>
      </c>
      <c r="R2951" t="str">
        <f t="shared" si="279"/>
        <v>faith</v>
      </c>
      <c r="S2951" s="13">
        <f t="shared" si="280"/>
        <v>42268.625856481478</v>
      </c>
      <c r="T2951" s="13">
        <f t="shared" si="281"/>
        <v>42298.625856481478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 s="9">
        <v>10000</v>
      </c>
      <c r="E2952" s="9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8292</v>
      </c>
      <c r="O2952" s="7">
        <f t="shared" si="276"/>
        <v>0</v>
      </c>
      <c r="P2952" s="5">
        <f t="shared" si="277"/>
        <v>0</v>
      </c>
      <c r="Q2952" t="str">
        <f t="shared" si="278"/>
        <v>music</v>
      </c>
      <c r="R2952" t="str">
        <f t="shared" si="279"/>
        <v>faith</v>
      </c>
      <c r="S2952" s="13">
        <f t="shared" si="280"/>
        <v>42471.052152777775</v>
      </c>
      <c r="T2952" s="13">
        <f t="shared" si="281"/>
        <v>42531.052152777775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 s="9">
        <v>3000</v>
      </c>
      <c r="E2953" s="9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8292</v>
      </c>
      <c r="O2953" s="7">
        <f t="shared" si="276"/>
        <v>0</v>
      </c>
      <c r="P2953" s="5">
        <f t="shared" si="277"/>
        <v>0</v>
      </c>
      <c r="Q2953" t="str">
        <f t="shared" si="278"/>
        <v>music</v>
      </c>
      <c r="R2953" t="str">
        <f t="shared" si="279"/>
        <v>faith</v>
      </c>
      <c r="S2953" s="13">
        <f t="shared" si="280"/>
        <v>42272.087766203709</v>
      </c>
      <c r="T2953" s="13">
        <f t="shared" si="281"/>
        <v>42302.087766203709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 s="9">
        <v>1000</v>
      </c>
      <c r="E2954" s="9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8292</v>
      </c>
      <c r="O2954" s="7">
        <f t="shared" si="276"/>
        <v>0</v>
      </c>
      <c r="P2954" s="5">
        <f t="shared" si="277"/>
        <v>0</v>
      </c>
      <c r="Q2954" t="str">
        <f t="shared" si="278"/>
        <v>music</v>
      </c>
      <c r="R2954" t="str">
        <f t="shared" si="279"/>
        <v>faith</v>
      </c>
      <c r="S2954" s="13">
        <f t="shared" si="280"/>
        <v>42152.906851851847</v>
      </c>
      <c r="T2954" s="13">
        <f t="shared" si="281"/>
        <v>42166.625</v>
      </c>
    </row>
    <row r="2955" spans="1:20" ht="48" x14ac:dyDescent="0.2">
      <c r="A2955">
        <v>1732</v>
      </c>
      <c r="B2955" s="3" t="s">
        <v>1733</v>
      </c>
      <c r="C2955" s="3" t="s">
        <v>5842</v>
      </c>
      <c r="D2955" s="9">
        <v>4000</v>
      </c>
      <c r="E2955" s="9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8292</v>
      </c>
      <c r="O2955" s="7">
        <f t="shared" si="276"/>
        <v>0</v>
      </c>
      <c r="P2955" s="5">
        <f t="shared" si="277"/>
        <v>0</v>
      </c>
      <c r="Q2955" t="str">
        <f t="shared" si="278"/>
        <v>music</v>
      </c>
      <c r="R2955" t="str">
        <f t="shared" si="279"/>
        <v>faith</v>
      </c>
      <c r="S2955" s="13">
        <f t="shared" si="280"/>
        <v>42325.683807870373</v>
      </c>
      <c r="T2955" s="13">
        <f t="shared" si="281"/>
        <v>42385.208333333328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 s="9">
        <v>10000</v>
      </c>
      <c r="E2956" s="9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8292</v>
      </c>
      <c r="O2956" s="7">
        <f t="shared" si="276"/>
        <v>0</v>
      </c>
      <c r="P2956" s="5">
        <f t="shared" si="277"/>
        <v>0</v>
      </c>
      <c r="Q2956" t="str">
        <f t="shared" si="278"/>
        <v>music</v>
      </c>
      <c r="R2956" t="str">
        <f t="shared" si="279"/>
        <v>faith</v>
      </c>
      <c r="S2956" s="13">
        <f t="shared" si="280"/>
        <v>42614.675625000003</v>
      </c>
      <c r="T2956" s="13">
        <f t="shared" si="281"/>
        <v>42626.895833333328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 s="9">
        <v>4500</v>
      </c>
      <c r="E2957" s="9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8292</v>
      </c>
      <c r="O2957" s="7">
        <f t="shared" si="276"/>
        <v>2.2222222222222223E-2</v>
      </c>
      <c r="P2957" s="5">
        <f t="shared" si="277"/>
        <v>1</v>
      </c>
      <c r="Q2957" t="str">
        <f t="shared" si="278"/>
        <v>music</v>
      </c>
      <c r="R2957" t="str">
        <f t="shared" si="279"/>
        <v>faith</v>
      </c>
      <c r="S2957" s="13">
        <f t="shared" si="280"/>
        <v>42102.036527777775</v>
      </c>
      <c r="T2957" s="13">
        <f t="shared" si="281"/>
        <v>42132.036527777775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 s="9">
        <v>1000</v>
      </c>
      <c r="E2958" s="9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8292</v>
      </c>
      <c r="O2958" s="7">
        <f t="shared" si="276"/>
        <v>11</v>
      </c>
      <c r="P2958" s="5">
        <f t="shared" si="277"/>
        <v>55</v>
      </c>
      <c r="Q2958" t="str">
        <f t="shared" si="278"/>
        <v>music</v>
      </c>
      <c r="R2958" t="str">
        <f t="shared" si="279"/>
        <v>faith</v>
      </c>
      <c r="S2958" s="13">
        <f t="shared" si="280"/>
        <v>42559.814178240747</v>
      </c>
      <c r="T2958" s="13">
        <f t="shared" si="281"/>
        <v>42589.814178240747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 s="9">
        <v>3000</v>
      </c>
      <c r="E2959" s="9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8292</v>
      </c>
      <c r="O2959" s="7">
        <f t="shared" si="276"/>
        <v>0.73333333333333328</v>
      </c>
      <c r="P2959" s="5">
        <f t="shared" si="277"/>
        <v>22</v>
      </c>
      <c r="Q2959" t="str">
        <f t="shared" si="278"/>
        <v>music</v>
      </c>
      <c r="R2959" t="str">
        <f t="shared" si="279"/>
        <v>faith</v>
      </c>
      <c r="S2959" s="13">
        <f t="shared" si="280"/>
        <v>42286.861493055556</v>
      </c>
      <c r="T2959" s="13">
        <f t="shared" si="281"/>
        <v>42316.90315972222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 s="9">
        <v>4000</v>
      </c>
      <c r="E2960" s="9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8292</v>
      </c>
      <c r="O2960" s="7">
        <f t="shared" si="276"/>
        <v>21.25</v>
      </c>
      <c r="P2960" s="5">
        <f t="shared" si="277"/>
        <v>56.666666666666664</v>
      </c>
      <c r="Q2960" t="str">
        <f t="shared" si="278"/>
        <v>music</v>
      </c>
      <c r="R2960" t="str">
        <f t="shared" si="279"/>
        <v>faith</v>
      </c>
      <c r="S2960" s="13">
        <f t="shared" si="280"/>
        <v>42175.948981481488</v>
      </c>
      <c r="T2960" s="13">
        <f t="shared" si="281"/>
        <v>42205.948981481488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 s="9">
        <v>5000</v>
      </c>
      <c r="E2961" s="9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8292</v>
      </c>
      <c r="O2961" s="7">
        <f t="shared" si="276"/>
        <v>0.4</v>
      </c>
      <c r="P2961" s="5">
        <f t="shared" si="277"/>
        <v>20</v>
      </c>
      <c r="Q2961" t="str">
        <f t="shared" si="278"/>
        <v>music</v>
      </c>
      <c r="R2961" t="str">
        <f t="shared" si="279"/>
        <v>faith</v>
      </c>
      <c r="S2961" s="13">
        <f t="shared" si="280"/>
        <v>41884.874328703707</v>
      </c>
      <c r="T2961" s="13">
        <f t="shared" si="281"/>
        <v>41914.874328703707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 s="9">
        <v>1000</v>
      </c>
      <c r="E2962" s="9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8292</v>
      </c>
      <c r="O2962" s="7">
        <f t="shared" si="276"/>
        <v>0.1</v>
      </c>
      <c r="P2962" s="5">
        <f t="shared" si="277"/>
        <v>1</v>
      </c>
      <c r="Q2962" t="str">
        <f t="shared" si="278"/>
        <v>music</v>
      </c>
      <c r="R2962" t="str">
        <f t="shared" si="279"/>
        <v>faith</v>
      </c>
      <c r="S2962" s="13">
        <f t="shared" si="280"/>
        <v>42435.874212962968</v>
      </c>
      <c r="T2962" s="13">
        <f t="shared" si="281"/>
        <v>42494.832546296297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 s="9">
        <v>3000</v>
      </c>
      <c r="E2963" s="9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8292</v>
      </c>
      <c r="O2963" s="7">
        <f t="shared" si="276"/>
        <v>0</v>
      </c>
      <c r="P2963" s="5">
        <f t="shared" si="277"/>
        <v>0</v>
      </c>
      <c r="Q2963" t="str">
        <f t="shared" si="278"/>
        <v>music</v>
      </c>
      <c r="R2963" t="str">
        <f t="shared" si="279"/>
        <v>faith</v>
      </c>
      <c r="S2963" s="13">
        <f t="shared" si="280"/>
        <v>42171.817384259266</v>
      </c>
      <c r="T2963" s="13">
        <f t="shared" si="281"/>
        <v>42201.817384259266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 s="9">
        <v>11000</v>
      </c>
      <c r="E2964" s="9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8284</v>
      </c>
      <c r="O2964" s="7">
        <f t="shared" si="276"/>
        <v>19.600000000000001</v>
      </c>
      <c r="P2964" s="5">
        <f t="shared" si="277"/>
        <v>55.282051282051285</v>
      </c>
      <c r="Q2964" t="str">
        <f t="shared" si="278"/>
        <v>photography</v>
      </c>
      <c r="R2964" t="str">
        <f t="shared" si="279"/>
        <v>photobooks</v>
      </c>
      <c r="S2964" s="13">
        <f t="shared" si="280"/>
        <v>41825.485868055555</v>
      </c>
      <c r="T2964" s="13">
        <f t="shared" si="281"/>
        <v>41854.485868055555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 s="9">
        <v>12500</v>
      </c>
      <c r="E2965" s="9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8284</v>
      </c>
      <c r="O2965" s="7">
        <f t="shared" si="276"/>
        <v>59.467839999999995</v>
      </c>
      <c r="P2965" s="5">
        <f t="shared" si="277"/>
        <v>72.16970873786407</v>
      </c>
      <c r="Q2965" t="str">
        <f t="shared" si="278"/>
        <v>photography</v>
      </c>
      <c r="R2965" t="str">
        <f t="shared" si="279"/>
        <v>photobooks</v>
      </c>
      <c r="S2965" s="13">
        <f t="shared" si="280"/>
        <v>41834.980462962965</v>
      </c>
      <c r="T2965" s="13">
        <f t="shared" si="281"/>
        <v>41864.980462962965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 s="9">
        <v>1500</v>
      </c>
      <c r="E2966" s="9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8284</v>
      </c>
      <c r="O2966" s="7">
        <f t="shared" si="276"/>
        <v>0</v>
      </c>
      <c r="P2966" s="5">
        <f t="shared" si="277"/>
        <v>0</v>
      </c>
      <c r="Q2966" t="str">
        <f t="shared" si="278"/>
        <v>photography</v>
      </c>
      <c r="R2966" t="str">
        <f t="shared" si="279"/>
        <v>photobooks</v>
      </c>
      <c r="S2966" s="13">
        <f t="shared" si="280"/>
        <v>41855.859814814816</v>
      </c>
      <c r="T2966" s="13">
        <f t="shared" si="281"/>
        <v>41876.859814814816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 s="9">
        <v>5000</v>
      </c>
      <c r="E2967" s="9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8284</v>
      </c>
      <c r="O2967" s="7">
        <f t="shared" si="276"/>
        <v>45.72</v>
      </c>
      <c r="P2967" s="5">
        <f t="shared" si="277"/>
        <v>58.615384615384613</v>
      </c>
      <c r="Q2967" t="str">
        <f t="shared" si="278"/>
        <v>photography</v>
      </c>
      <c r="R2967" t="str">
        <f t="shared" si="279"/>
        <v>photobooks</v>
      </c>
      <c r="S2967" s="13">
        <f t="shared" si="280"/>
        <v>41824.658379629633</v>
      </c>
      <c r="T2967" s="13">
        <f t="shared" si="281"/>
        <v>41854.658379629633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 s="9">
        <v>5000</v>
      </c>
      <c r="E2968" s="9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8284</v>
      </c>
      <c r="O2968" s="7">
        <f t="shared" si="276"/>
        <v>3.74</v>
      </c>
      <c r="P2968" s="5">
        <f t="shared" si="277"/>
        <v>12.466666666666667</v>
      </c>
      <c r="Q2968" t="str">
        <f t="shared" si="278"/>
        <v>photography</v>
      </c>
      <c r="R2968" t="str">
        <f t="shared" si="279"/>
        <v>photobooks</v>
      </c>
      <c r="S2968" s="13">
        <f t="shared" si="280"/>
        <v>41849.560694444444</v>
      </c>
      <c r="T2968" s="13">
        <f t="shared" si="281"/>
        <v>41909.560694444444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 s="9">
        <v>40000</v>
      </c>
      <c r="E2969" s="9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8284</v>
      </c>
      <c r="O2969" s="7">
        <f t="shared" si="276"/>
        <v>2.7025000000000001</v>
      </c>
      <c r="P2969" s="5">
        <f t="shared" si="277"/>
        <v>49.136363636363633</v>
      </c>
      <c r="Q2969" t="str">
        <f t="shared" si="278"/>
        <v>photography</v>
      </c>
      <c r="R2969" t="str">
        <f t="shared" si="279"/>
        <v>photobooks</v>
      </c>
      <c r="S2969" s="13">
        <f t="shared" si="280"/>
        <v>41987.818969907406</v>
      </c>
      <c r="T2969" s="13">
        <f t="shared" si="281"/>
        <v>42017.818969907406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 s="9">
        <v>24500</v>
      </c>
      <c r="E2970" s="9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8284</v>
      </c>
      <c r="O2970" s="7">
        <f t="shared" si="276"/>
        <v>56.51428571428572</v>
      </c>
      <c r="P2970" s="5">
        <f t="shared" si="277"/>
        <v>150.5</v>
      </c>
      <c r="Q2970" t="str">
        <f t="shared" si="278"/>
        <v>photography</v>
      </c>
      <c r="R2970" t="str">
        <f t="shared" si="279"/>
        <v>photobooks</v>
      </c>
      <c r="S2970" s="13">
        <f t="shared" si="280"/>
        <v>41891.780023148152</v>
      </c>
      <c r="T2970" s="13">
        <f t="shared" si="281"/>
        <v>41926.780023148152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 s="9">
        <v>4200</v>
      </c>
      <c r="E2971" s="9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8284</v>
      </c>
      <c r="O2971" s="7">
        <f t="shared" si="276"/>
        <v>21.30952380952381</v>
      </c>
      <c r="P2971" s="5">
        <f t="shared" si="277"/>
        <v>35.799999999999997</v>
      </c>
      <c r="Q2971" t="str">
        <f t="shared" si="278"/>
        <v>photography</v>
      </c>
      <c r="R2971" t="str">
        <f t="shared" si="279"/>
        <v>photobooks</v>
      </c>
      <c r="S2971" s="13">
        <f t="shared" si="280"/>
        <v>41905.979629629634</v>
      </c>
      <c r="T2971" s="13">
        <f t="shared" si="281"/>
        <v>41935.979629629634</v>
      </c>
    </row>
    <row r="2972" spans="1:20" ht="32" x14ac:dyDescent="0.2">
      <c r="A2972">
        <v>1772</v>
      </c>
      <c r="B2972" s="3" t="s">
        <v>1773</v>
      </c>
      <c r="C2972" s="3" t="s">
        <v>5882</v>
      </c>
      <c r="D2972" s="9">
        <v>5500</v>
      </c>
      <c r="E2972" s="9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8284</v>
      </c>
      <c r="O2972" s="7">
        <f t="shared" si="276"/>
        <v>15.6</v>
      </c>
      <c r="P2972" s="5">
        <f t="shared" si="277"/>
        <v>45.157894736842103</v>
      </c>
      <c r="Q2972" t="str">
        <f t="shared" si="278"/>
        <v>photography</v>
      </c>
      <c r="R2972" t="str">
        <f t="shared" si="279"/>
        <v>photobooks</v>
      </c>
      <c r="S2972" s="13">
        <f t="shared" si="280"/>
        <v>41766.718009259261</v>
      </c>
      <c r="T2972" s="13">
        <f t="shared" si="281"/>
        <v>41826.718009259261</v>
      </c>
    </row>
    <row r="2973" spans="1:20" ht="48" x14ac:dyDescent="0.2">
      <c r="A2973">
        <v>1773</v>
      </c>
      <c r="B2973" s="3" t="s">
        <v>1774</v>
      </c>
      <c r="C2973" s="3" t="s">
        <v>5883</v>
      </c>
      <c r="D2973" s="9">
        <v>30000</v>
      </c>
      <c r="E2973" s="9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8284</v>
      </c>
      <c r="O2973" s="7">
        <f t="shared" si="276"/>
        <v>6.2566666666666677</v>
      </c>
      <c r="P2973" s="5">
        <f t="shared" si="277"/>
        <v>98.78947368421052</v>
      </c>
      <c r="Q2973" t="str">
        <f t="shared" si="278"/>
        <v>photography</v>
      </c>
      <c r="R2973" t="str">
        <f t="shared" si="279"/>
        <v>photobooks</v>
      </c>
      <c r="S2973" s="13">
        <f t="shared" si="280"/>
        <v>41978.760393518518</v>
      </c>
      <c r="T2973" s="13">
        <f t="shared" si="281"/>
        <v>42023.760393518518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 s="9">
        <v>2500</v>
      </c>
      <c r="E2974" s="9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8284</v>
      </c>
      <c r="O2974" s="7">
        <f t="shared" si="276"/>
        <v>45.92</v>
      </c>
      <c r="P2974" s="5">
        <f t="shared" si="277"/>
        <v>88.307692307692307</v>
      </c>
      <c r="Q2974" t="str">
        <f t="shared" si="278"/>
        <v>photography</v>
      </c>
      <c r="R2974" t="str">
        <f t="shared" si="279"/>
        <v>photobooks</v>
      </c>
      <c r="S2974" s="13">
        <f t="shared" si="280"/>
        <v>41930.218657407408</v>
      </c>
      <c r="T2974" s="13">
        <f t="shared" si="281"/>
        <v>41972.624305555553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 s="9">
        <v>32500</v>
      </c>
      <c r="E2975" s="9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8284</v>
      </c>
      <c r="O2975" s="7">
        <f t="shared" si="276"/>
        <v>65.101538461538468</v>
      </c>
      <c r="P2975" s="5">
        <f t="shared" si="277"/>
        <v>170.62903225806451</v>
      </c>
      <c r="Q2975" t="str">
        <f t="shared" si="278"/>
        <v>photography</v>
      </c>
      <c r="R2975" t="str">
        <f t="shared" si="279"/>
        <v>photobooks</v>
      </c>
      <c r="S2975" s="13">
        <f t="shared" si="280"/>
        <v>41891.976388888892</v>
      </c>
      <c r="T2975" s="13">
        <f t="shared" si="281"/>
        <v>41936.976388888892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 s="9">
        <v>5000</v>
      </c>
      <c r="E2976" s="9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8284</v>
      </c>
      <c r="O2976" s="7">
        <f t="shared" si="276"/>
        <v>6.7</v>
      </c>
      <c r="P2976" s="5">
        <f t="shared" si="277"/>
        <v>83.75</v>
      </c>
      <c r="Q2976" t="str">
        <f t="shared" si="278"/>
        <v>photography</v>
      </c>
      <c r="R2976" t="str">
        <f t="shared" si="279"/>
        <v>photobooks</v>
      </c>
      <c r="S2976" s="13">
        <f t="shared" si="280"/>
        <v>41905.95684027778</v>
      </c>
      <c r="T2976" s="13">
        <f t="shared" si="281"/>
        <v>41941.95684027778</v>
      </c>
    </row>
    <row r="2977" spans="1:20" ht="48" x14ac:dyDescent="0.2">
      <c r="A2977">
        <v>1777</v>
      </c>
      <c r="B2977" s="3" t="s">
        <v>1778</v>
      </c>
      <c r="C2977" s="3" t="s">
        <v>5887</v>
      </c>
      <c r="D2977" s="9">
        <v>4800</v>
      </c>
      <c r="E2977" s="9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8284</v>
      </c>
      <c r="O2977" s="7">
        <f t="shared" si="276"/>
        <v>13.5625</v>
      </c>
      <c r="P2977" s="5">
        <f t="shared" si="277"/>
        <v>65.099999999999994</v>
      </c>
      <c r="Q2977" t="str">
        <f t="shared" si="278"/>
        <v>photography</v>
      </c>
      <c r="R2977" t="str">
        <f t="shared" si="279"/>
        <v>photobooks</v>
      </c>
      <c r="S2977" s="13">
        <f t="shared" si="280"/>
        <v>42025.357094907406</v>
      </c>
      <c r="T2977" s="13">
        <f t="shared" si="281"/>
        <v>42055.357094907406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 s="9">
        <v>50000</v>
      </c>
      <c r="E2978" s="9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8284</v>
      </c>
      <c r="O2978" s="7">
        <f t="shared" si="276"/>
        <v>1.9900000000000002</v>
      </c>
      <c r="P2978" s="5">
        <f t="shared" si="277"/>
        <v>66.333333333333329</v>
      </c>
      <c r="Q2978" t="str">
        <f t="shared" si="278"/>
        <v>photography</v>
      </c>
      <c r="R2978" t="str">
        <f t="shared" si="279"/>
        <v>photobooks</v>
      </c>
      <c r="S2978" s="13">
        <f t="shared" si="280"/>
        <v>42045.86336805555</v>
      </c>
      <c r="T2978" s="13">
        <f t="shared" si="281"/>
        <v>42090.821701388893</v>
      </c>
    </row>
    <row r="2979" spans="1:20" ht="48" x14ac:dyDescent="0.2">
      <c r="A2979">
        <v>1779</v>
      </c>
      <c r="B2979" s="3" t="s">
        <v>1780</v>
      </c>
      <c r="C2979" s="3" t="s">
        <v>5889</v>
      </c>
      <c r="D2979" s="9">
        <v>11000</v>
      </c>
      <c r="E2979" s="9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8284</v>
      </c>
      <c r="O2979" s="7">
        <f t="shared" si="276"/>
        <v>36.236363636363642</v>
      </c>
      <c r="P2979" s="5">
        <f t="shared" si="277"/>
        <v>104.89473684210526</v>
      </c>
      <c r="Q2979" t="str">
        <f t="shared" si="278"/>
        <v>photography</v>
      </c>
      <c r="R2979" t="str">
        <f t="shared" si="279"/>
        <v>photobooks</v>
      </c>
      <c r="S2979" s="13">
        <f t="shared" si="280"/>
        <v>42585.691898148143</v>
      </c>
      <c r="T2979" s="13">
        <f t="shared" si="281"/>
        <v>42615.691898148143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 s="9">
        <v>30000</v>
      </c>
      <c r="E2980" s="9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8284</v>
      </c>
      <c r="O2980" s="7">
        <f t="shared" si="276"/>
        <v>39.743333333333339</v>
      </c>
      <c r="P2980" s="5">
        <f t="shared" si="277"/>
        <v>78.440789473684205</v>
      </c>
      <c r="Q2980" t="str">
        <f t="shared" si="278"/>
        <v>photography</v>
      </c>
      <c r="R2980" t="str">
        <f t="shared" si="279"/>
        <v>photobooks</v>
      </c>
      <c r="S2980" s="13">
        <f t="shared" si="280"/>
        <v>42493.600810185191</v>
      </c>
      <c r="T2980" s="13">
        <f t="shared" si="281"/>
        <v>42553.600810185191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 s="9">
        <v>5500</v>
      </c>
      <c r="E2981" s="9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8284</v>
      </c>
      <c r="O2981" s="7">
        <f t="shared" si="276"/>
        <v>25.763636363636365</v>
      </c>
      <c r="P2981" s="5">
        <f t="shared" si="277"/>
        <v>59.041666666666664</v>
      </c>
      <c r="Q2981" t="str">
        <f t="shared" si="278"/>
        <v>photography</v>
      </c>
      <c r="R2981" t="str">
        <f t="shared" si="279"/>
        <v>photobooks</v>
      </c>
      <c r="S2981" s="13">
        <f t="shared" si="280"/>
        <v>42597.617418981477</v>
      </c>
      <c r="T2981" s="13">
        <f t="shared" si="281"/>
        <v>42628.617418981477</v>
      </c>
    </row>
    <row r="2982" spans="1:20" ht="48" x14ac:dyDescent="0.2">
      <c r="A2982">
        <v>1782</v>
      </c>
      <c r="B2982" s="3" t="s">
        <v>1783</v>
      </c>
      <c r="C2982" s="3" t="s">
        <v>5892</v>
      </c>
      <c r="D2982" s="9">
        <v>35000</v>
      </c>
      <c r="E2982" s="9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8284</v>
      </c>
      <c r="O2982" s="7">
        <f t="shared" si="276"/>
        <v>15.491428571428573</v>
      </c>
      <c r="P2982" s="5">
        <f t="shared" si="277"/>
        <v>71.34210526315789</v>
      </c>
      <c r="Q2982" t="str">
        <f t="shared" si="278"/>
        <v>photography</v>
      </c>
      <c r="R2982" t="str">
        <f t="shared" si="279"/>
        <v>photobooks</v>
      </c>
      <c r="S2982" s="13">
        <f t="shared" si="280"/>
        <v>42388.575104166666</v>
      </c>
      <c r="T2982" s="13">
        <f t="shared" si="281"/>
        <v>42421.575104166666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 s="9">
        <v>40000</v>
      </c>
      <c r="E2983" s="9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8284</v>
      </c>
      <c r="O2983" s="7">
        <f t="shared" si="276"/>
        <v>23.692499999999999</v>
      </c>
      <c r="P2983" s="5">
        <f t="shared" si="277"/>
        <v>51.227027027027027</v>
      </c>
      <c r="Q2983" t="str">
        <f t="shared" si="278"/>
        <v>photography</v>
      </c>
      <c r="R2983" t="str">
        <f t="shared" si="279"/>
        <v>photobooks</v>
      </c>
      <c r="S2983" s="13">
        <f t="shared" si="280"/>
        <v>42115.949976851851</v>
      </c>
      <c r="T2983" s="13">
        <f t="shared" si="281"/>
        <v>42145.949976851851</v>
      </c>
    </row>
    <row r="2984" spans="1:20" ht="48" x14ac:dyDescent="0.2">
      <c r="A2984">
        <v>1784</v>
      </c>
      <c r="B2984" s="3" t="s">
        <v>1785</v>
      </c>
      <c r="C2984" s="3" t="s">
        <v>5894</v>
      </c>
      <c r="D2984" s="9">
        <v>5000</v>
      </c>
      <c r="E2984" s="9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8284</v>
      </c>
      <c r="O2984" s="7">
        <f t="shared" si="276"/>
        <v>39.76</v>
      </c>
      <c r="P2984" s="5">
        <f t="shared" si="277"/>
        <v>60.242424242424242</v>
      </c>
      <c r="Q2984" t="str">
        <f t="shared" si="278"/>
        <v>photography</v>
      </c>
      <c r="R2984" t="str">
        <f t="shared" si="279"/>
        <v>photobooks</v>
      </c>
      <c r="S2984" s="13">
        <f t="shared" si="280"/>
        <v>42003.655555555553</v>
      </c>
      <c r="T2984" s="13">
        <f t="shared" si="281"/>
        <v>42035.142361111109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 s="9">
        <v>24000</v>
      </c>
      <c r="E2985" s="9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8284</v>
      </c>
      <c r="O2985" s="7">
        <f t="shared" si="276"/>
        <v>20.220833333333331</v>
      </c>
      <c r="P2985" s="5">
        <f t="shared" si="277"/>
        <v>44.935185185185183</v>
      </c>
      <c r="Q2985" t="str">
        <f t="shared" si="278"/>
        <v>photography</v>
      </c>
      <c r="R2985" t="str">
        <f t="shared" si="279"/>
        <v>photobooks</v>
      </c>
      <c r="S2985" s="13">
        <f t="shared" si="280"/>
        <v>41897.134895833333</v>
      </c>
      <c r="T2985" s="13">
        <f t="shared" si="281"/>
        <v>41928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 s="9">
        <v>1900</v>
      </c>
      <c r="E2986" s="9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8284</v>
      </c>
      <c r="O2986" s="7">
        <f t="shared" si="276"/>
        <v>47.631578947368418</v>
      </c>
      <c r="P2986" s="5">
        <f t="shared" si="277"/>
        <v>31.206896551724139</v>
      </c>
      <c r="Q2986" t="str">
        <f t="shared" si="278"/>
        <v>photography</v>
      </c>
      <c r="R2986" t="str">
        <f t="shared" si="279"/>
        <v>photobooks</v>
      </c>
      <c r="S2986" s="13">
        <f t="shared" si="280"/>
        <v>41958.550659722227</v>
      </c>
      <c r="T2986" s="13">
        <f t="shared" si="281"/>
        <v>41988.550659722227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 s="9">
        <v>10000</v>
      </c>
      <c r="E2987" s="9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8284</v>
      </c>
      <c r="O2987" s="7">
        <f t="shared" si="276"/>
        <v>15.329999999999998</v>
      </c>
      <c r="P2987" s="5">
        <f t="shared" si="277"/>
        <v>63.875</v>
      </c>
      <c r="Q2987" t="str">
        <f t="shared" si="278"/>
        <v>photography</v>
      </c>
      <c r="R2987" t="str">
        <f t="shared" si="279"/>
        <v>photobooks</v>
      </c>
      <c r="S2987" s="13">
        <f t="shared" si="280"/>
        <v>42068.65552083333</v>
      </c>
      <c r="T2987" s="13">
        <f t="shared" si="281"/>
        <v>42098.613854166666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 s="9">
        <v>5500</v>
      </c>
      <c r="E2988" s="9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8284</v>
      </c>
      <c r="O2988" s="7">
        <f t="shared" si="276"/>
        <v>1.3818181818181818</v>
      </c>
      <c r="P2988" s="5">
        <f t="shared" si="277"/>
        <v>19</v>
      </c>
      <c r="Q2988" t="str">
        <f t="shared" si="278"/>
        <v>photography</v>
      </c>
      <c r="R2988" t="str">
        <f t="shared" si="279"/>
        <v>photobooks</v>
      </c>
      <c r="S2988" s="13">
        <f t="shared" si="280"/>
        <v>41913.94840277778</v>
      </c>
      <c r="T2988" s="13">
        <f t="shared" si="281"/>
        <v>41943.94840277778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 s="9">
        <v>8000</v>
      </c>
      <c r="E2989" s="9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8284</v>
      </c>
      <c r="O2989" s="7">
        <f t="shared" si="276"/>
        <v>0.5</v>
      </c>
      <c r="P2989" s="5">
        <f t="shared" si="277"/>
        <v>10</v>
      </c>
      <c r="Q2989" t="str">
        <f t="shared" si="278"/>
        <v>photography</v>
      </c>
      <c r="R2989" t="str">
        <f t="shared" si="279"/>
        <v>photobooks</v>
      </c>
      <c r="S2989" s="13">
        <f t="shared" si="280"/>
        <v>41956.250034722223</v>
      </c>
      <c r="T2989" s="13">
        <f t="shared" si="281"/>
        <v>42016.250034722223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 s="9">
        <v>33000</v>
      </c>
      <c r="E2990" s="9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8284</v>
      </c>
      <c r="O2990" s="7">
        <f t="shared" si="276"/>
        <v>4.957575757575758</v>
      </c>
      <c r="P2990" s="5">
        <f t="shared" si="277"/>
        <v>109.06666666666666</v>
      </c>
      <c r="Q2990" t="str">
        <f t="shared" si="278"/>
        <v>photography</v>
      </c>
      <c r="R2990" t="str">
        <f t="shared" si="279"/>
        <v>photobooks</v>
      </c>
      <c r="S2990" s="13">
        <f t="shared" si="280"/>
        <v>42010.674513888895</v>
      </c>
      <c r="T2990" s="13">
        <f t="shared" si="281"/>
        <v>42040.674513888895</v>
      </c>
    </row>
    <row r="2991" spans="1:20" ht="32" x14ac:dyDescent="0.2">
      <c r="A2991">
        <v>1791</v>
      </c>
      <c r="B2991" s="3" t="s">
        <v>1792</v>
      </c>
      <c r="C2991" s="3" t="s">
        <v>5901</v>
      </c>
      <c r="D2991" s="9">
        <v>3000</v>
      </c>
      <c r="E2991" s="9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8284</v>
      </c>
      <c r="O2991" s="7">
        <f t="shared" si="276"/>
        <v>3.5666666666666664</v>
      </c>
      <c r="P2991" s="5">
        <f t="shared" si="277"/>
        <v>26.75</v>
      </c>
      <c r="Q2991" t="str">
        <f t="shared" si="278"/>
        <v>photography</v>
      </c>
      <c r="R2991" t="str">
        <f t="shared" si="279"/>
        <v>photobooks</v>
      </c>
      <c r="S2991" s="13">
        <f t="shared" si="280"/>
        <v>41973.740335648152</v>
      </c>
      <c r="T2991" s="13">
        <f t="shared" si="281"/>
        <v>42033.740335648152</v>
      </c>
    </row>
    <row r="2992" spans="1:20" ht="32" x14ac:dyDescent="0.2">
      <c r="A2992">
        <v>1792</v>
      </c>
      <c r="B2992" s="3" t="s">
        <v>1793</v>
      </c>
      <c r="C2992" s="3" t="s">
        <v>5902</v>
      </c>
      <c r="D2992" s="9">
        <v>25000</v>
      </c>
      <c r="E2992" s="9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8284</v>
      </c>
      <c r="O2992" s="7">
        <f t="shared" si="276"/>
        <v>61.124000000000002</v>
      </c>
      <c r="P2992" s="5">
        <f t="shared" si="277"/>
        <v>109.93525179856115</v>
      </c>
      <c r="Q2992" t="str">
        <f t="shared" si="278"/>
        <v>photography</v>
      </c>
      <c r="R2992" t="str">
        <f t="shared" si="279"/>
        <v>photobooks</v>
      </c>
      <c r="S2992" s="13">
        <f t="shared" si="280"/>
        <v>42189.031041666662</v>
      </c>
      <c r="T2992" s="13">
        <f t="shared" si="281"/>
        <v>42226.290972222225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 s="9">
        <v>3000</v>
      </c>
      <c r="E2993" s="9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8284</v>
      </c>
      <c r="O2993" s="7">
        <f t="shared" si="276"/>
        <v>1.3333333333333335</v>
      </c>
      <c r="P2993" s="5">
        <f t="shared" si="277"/>
        <v>20</v>
      </c>
      <c r="Q2993" t="str">
        <f t="shared" si="278"/>
        <v>photography</v>
      </c>
      <c r="R2993" t="str">
        <f t="shared" si="279"/>
        <v>photobooks</v>
      </c>
      <c r="S2993" s="13">
        <f t="shared" si="280"/>
        <v>41940.89166666667</v>
      </c>
      <c r="T2993" s="13">
        <f t="shared" si="281"/>
        <v>41970.933333333334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 s="9">
        <v>9000</v>
      </c>
      <c r="E2994" s="9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8284</v>
      </c>
      <c r="O2994" s="7">
        <f t="shared" si="276"/>
        <v>11.077777777777778</v>
      </c>
      <c r="P2994" s="5">
        <f t="shared" si="277"/>
        <v>55.388888888888886</v>
      </c>
      <c r="Q2994" t="str">
        <f t="shared" si="278"/>
        <v>photography</v>
      </c>
      <c r="R2994" t="str">
        <f t="shared" si="279"/>
        <v>photobooks</v>
      </c>
      <c r="S2994" s="13">
        <f t="shared" si="280"/>
        <v>42011.551180555558</v>
      </c>
      <c r="T2994" s="13">
        <f t="shared" si="281"/>
        <v>42046.551180555558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 s="9">
        <v>28000</v>
      </c>
      <c r="E2995" s="9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8284</v>
      </c>
      <c r="O2995" s="7">
        <f t="shared" si="276"/>
        <v>38.735714285714288</v>
      </c>
      <c r="P2995" s="5">
        <f t="shared" si="277"/>
        <v>133.90123456790124</v>
      </c>
      <c r="Q2995" t="str">
        <f t="shared" si="278"/>
        <v>photography</v>
      </c>
      <c r="R2995" t="str">
        <f t="shared" si="279"/>
        <v>photobooks</v>
      </c>
      <c r="S2995" s="13">
        <f t="shared" si="280"/>
        <v>42628.288668981477</v>
      </c>
      <c r="T2995" s="13">
        <f t="shared" si="281"/>
        <v>42657.666666666672</v>
      </c>
    </row>
    <row r="2996" spans="1:20" ht="48" x14ac:dyDescent="0.2">
      <c r="A2996">
        <v>1796</v>
      </c>
      <c r="B2996" s="3" t="s">
        <v>1797</v>
      </c>
      <c r="C2996" s="3" t="s">
        <v>5906</v>
      </c>
      <c r="D2996" s="9">
        <v>19000</v>
      </c>
      <c r="E2996" s="9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8284</v>
      </c>
      <c r="O2996" s="7">
        <f t="shared" si="276"/>
        <v>22.05263157894737</v>
      </c>
      <c r="P2996" s="5">
        <f t="shared" si="277"/>
        <v>48.720930232558139</v>
      </c>
      <c r="Q2996" t="str">
        <f t="shared" si="278"/>
        <v>photography</v>
      </c>
      <c r="R2996" t="str">
        <f t="shared" si="279"/>
        <v>photobooks</v>
      </c>
      <c r="S2996" s="13">
        <f t="shared" si="280"/>
        <v>42515.439421296294</v>
      </c>
      <c r="T2996" s="13">
        <f t="shared" si="281"/>
        <v>42575.439421296294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 s="9">
        <v>10000</v>
      </c>
      <c r="E2997" s="9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8284</v>
      </c>
      <c r="O2997" s="7">
        <f t="shared" si="276"/>
        <v>67.55</v>
      </c>
      <c r="P2997" s="5">
        <f t="shared" si="277"/>
        <v>48.25</v>
      </c>
      <c r="Q2997" t="str">
        <f t="shared" si="278"/>
        <v>photography</v>
      </c>
      <c r="R2997" t="str">
        <f t="shared" si="279"/>
        <v>photobooks</v>
      </c>
      <c r="S2997" s="13">
        <f t="shared" si="280"/>
        <v>42689.56931712963</v>
      </c>
      <c r="T2997" s="13">
        <f t="shared" si="281"/>
        <v>42719.56931712963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 s="9">
        <v>16000</v>
      </c>
      <c r="E2998" s="9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8284</v>
      </c>
      <c r="O2998" s="7">
        <f t="shared" si="276"/>
        <v>13.637499999999999</v>
      </c>
      <c r="P2998" s="5">
        <f t="shared" si="277"/>
        <v>58.972972972972975</v>
      </c>
      <c r="Q2998" t="str">
        <f t="shared" si="278"/>
        <v>photography</v>
      </c>
      <c r="R2998" t="str">
        <f t="shared" si="279"/>
        <v>photobooks</v>
      </c>
      <c r="S2998" s="13">
        <f t="shared" si="280"/>
        <v>42344.32677083333</v>
      </c>
      <c r="T2998" s="13">
        <f t="shared" si="281"/>
        <v>42404.32677083333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 s="9">
        <v>4000</v>
      </c>
      <c r="E2999" s="9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8284</v>
      </c>
      <c r="O2999" s="7">
        <f t="shared" si="276"/>
        <v>1.7457500000000001</v>
      </c>
      <c r="P2999" s="5">
        <f t="shared" si="277"/>
        <v>11.638333333333334</v>
      </c>
      <c r="Q2999" t="str">
        <f t="shared" si="278"/>
        <v>photography</v>
      </c>
      <c r="R2999" t="str">
        <f t="shared" si="279"/>
        <v>photobooks</v>
      </c>
      <c r="S2999" s="13">
        <f t="shared" si="280"/>
        <v>41934.842685185184</v>
      </c>
      <c r="T2999" s="13">
        <f t="shared" si="281"/>
        <v>41954.884351851855</v>
      </c>
    </row>
    <row r="3000" spans="1:20" ht="48" x14ac:dyDescent="0.2">
      <c r="A3000">
        <v>1800</v>
      </c>
      <c r="B3000" s="3" t="s">
        <v>1801</v>
      </c>
      <c r="C3000" s="3" t="s">
        <v>5910</v>
      </c>
      <c r="D3000" s="9">
        <v>46260</v>
      </c>
      <c r="E3000" s="9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8284</v>
      </c>
      <c r="O3000" s="7">
        <f t="shared" si="276"/>
        <v>20.44963251188932</v>
      </c>
      <c r="P3000" s="5">
        <f t="shared" si="277"/>
        <v>83.716814159292042</v>
      </c>
      <c r="Q3000" t="str">
        <f t="shared" si="278"/>
        <v>photography</v>
      </c>
      <c r="R3000" t="str">
        <f t="shared" si="279"/>
        <v>photobooks</v>
      </c>
      <c r="S3000" s="13">
        <f t="shared" si="280"/>
        <v>42623.606134259258</v>
      </c>
      <c r="T3000" s="13">
        <f t="shared" si="281"/>
        <v>42653.606134259258</v>
      </c>
    </row>
    <row r="3001" spans="1:20" ht="48" x14ac:dyDescent="0.2">
      <c r="A3001">
        <v>1801</v>
      </c>
      <c r="B3001" s="3" t="s">
        <v>1802</v>
      </c>
      <c r="C3001" s="3" t="s">
        <v>5911</v>
      </c>
      <c r="D3001" s="9">
        <v>17000</v>
      </c>
      <c r="E3001" s="9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8284</v>
      </c>
      <c r="O3001" s="7">
        <f t="shared" si="276"/>
        <v>13.852941176470587</v>
      </c>
      <c r="P3001" s="5">
        <f t="shared" si="277"/>
        <v>63.648648648648646</v>
      </c>
      <c r="Q3001" t="str">
        <f t="shared" si="278"/>
        <v>photography</v>
      </c>
      <c r="R3001" t="str">
        <f t="shared" si="279"/>
        <v>photobooks</v>
      </c>
      <c r="S3001" s="13">
        <f t="shared" si="280"/>
        <v>42321.660509259258</v>
      </c>
      <c r="T3001" s="13">
        <f t="shared" si="281"/>
        <v>42353.506944444445</v>
      </c>
    </row>
    <row r="3002" spans="1:20" ht="32" x14ac:dyDescent="0.2">
      <c r="A3002">
        <v>1802</v>
      </c>
      <c r="B3002" s="3" t="s">
        <v>1803</v>
      </c>
      <c r="C3002" s="3" t="s">
        <v>5912</v>
      </c>
      <c r="D3002" s="9">
        <v>3500</v>
      </c>
      <c r="E3002" s="9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8284</v>
      </c>
      <c r="O3002" s="7">
        <f t="shared" si="276"/>
        <v>48.485714285714288</v>
      </c>
      <c r="P3002" s="5">
        <f t="shared" si="277"/>
        <v>94.277777777777771</v>
      </c>
      <c r="Q3002" t="str">
        <f t="shared" si="278"/>
        <v>photography</v>
      </c>
      <c r="R3002" t="str">
        <f t="shared" si="279"/>
        <v>photobooks</v>
      </c>
      <c r="S3002" s="13">
        <f t="shared" si="280"/>
        <v>42159.47256944445</v>
      </c>
      <c r="T3002" s="13">
        <f t="shared" si="281"/>
        <v>42182.915972222225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 s="9">
        <v>17500</v>
      </c>
      <c r="E3003" s="9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8284</v>
      </c>
      <c r="O3003" s="7">
        <f t="shared" si="276"/>
        <v>30.8</v>
      </c>
      <c r="P3003" s="5">
        <f t="shared" si="277"/>
        <v>71.86666666666666</v>
      </c>
      <c r="Q3003" t="str">
        <f t="shared" si="278"/>
        <v>photography</v>
      </c>
      <c r="R3003" t="str">
        <f t="shared" si="279"/>
        <v>photobooks</v>
      </c>
      <c r="S3003" s="13">
        <f t="shared" si="280"/>
        <v>42018.071550925932</v>
      </c>
      <c r="T3003" s="13">
        <f t="shared" si="281"/>
        <v>42049.071550925932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 s="9">
        <v>15500</v>
      </c>
      <c r="E3004" s="9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8284</v>
      </c>
      <c r="O3004" s="7">
        <f t="shared" si="276"/>
        <v>35.174193548387095</v>
      </c>
      <c r="P3004" s="5">
        <f t="shared" si="277"/>
        <v>104.84615384615384</v>
      </c>
      <c r="Q3004" t="str">
        <f t="shared" si="278"/>
        <v>photography</v>
      </c>
      <c r="R3004" t="str">
        <f t="shared" si="279"/>
        <v>photobooks</v>
      </c>
      <c r="S3004" s="13">
        <f t="shared" si="280"/>
        <v>42282.678287037037</v>
      </c>
      <c r="T3004" s="13">
        <f t="shared" si="281"/>
        <v>42322.719953703709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 s="9">
        <v>22500</v>
      </c>
      <c r="E3005" s="9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8284</v>
      </c>
      <c r="O3005" s="7">
        <f t="shared" si="276"/>
        <v>36.404444444444444</v>
      </c>
      <c r="P3005" s="5">
        <f t="shared" si="277"/>
        <v>67.139344262295083</v>
      </c>
      <c r="Q3005" t="str">
        <f t="shared" si="278"/>
        <v>photography</v>
      </c>
      <c r="R3005" t="str">
        <f t="shared" si="279"/>
        <v>photobooks</v>
      </c>
      <c r="S3005" s="13">
        <f t="shared" si="280"/>
        <v>42247.803912037038</v>
      </c>
      <c r="T3005" s="13">
        <f t="shared" si="281"/>
        <v>42279.75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 s="9">
        <v>20000</v>
      </c>
      <c r="E3006" s="9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8284</v>
      </c>
      <c r="O3006" s="7">
        <f t="shared" si="276"/>
        <v>2.9550000000000001</v>
      </c>
      <c r="P3006" s="5">
        <f t="shared" si="277"/>
        <v>73.875</v>
      </c>
      <c r="Q3006" t="str">
        <f t="shared" si="278"/>
        <v>photography</v>
      </c>
      <c r="R3006" t="str">
        <f t="shared" si="279"/>
        <v>photobooks</v>
      </c>
      <c r="S3006" s="13">
        <f t="shared" si="280"/>
        <v>41877.638298611113</v>
      </c>
      <c r="T3006" s="13">
        <f t="shared" si="281"/>
        <v>41912.638298611113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 s="9">
        <v>5000</v>
      </c>
      <c r="E3007" s="9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8284</v>
      </c>
      <c r="O3007" s="7">
        <f t="shared" si="276"/>
        <v>11.06</v>
      </c>
      <c r="P3007" s="5">
        <f t="shared" si="277"/>
        <v>69.125</v>
      </c>
      <c r="Q3007" t="str">
        <f t="shared" si="278"/>
        <v>photography</v>
      </c>
      <c r="R3007" t="str">
        <f t="shared" si="279"/>
        <v>photobooks</v>
      </c>
      <c r="S3007" s="13">
        <f t="shared" si="280"/>
        <v>41880.068437499998</v>
      </c>
      <c r="T3007" s="13">
        <f t="shared" si="281"/>
        <v>41910.068437499998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 s="9">
        <v>28000</v>
      </c>
      <c r="E3008" s="9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8284</v>
      </c>
      <c r="O3008" s="7">
        <f t="shared" si="276"/>
        <v>41.407142857142858</v>
      </c>
      <c r="P3008" s="5">
        <f t="shared" si="277"/>
        <v>120.77083333333333</v>
      </c>
      <c r="Q3008" t="str">
        <f t="shared" si="278"/>
        <v>photography</v>
      </c>
      <c r="R3008" t="str">
        <f t="shared" si="279"/>
        <v>photobooks</v>
      </c>
      <c r="S3008" s="13">
        <f t="shared" si="280"/>
        <v>42742.680902777778</v>
      </c>
      <c r="T3008" s="13">
        <f t="shared" si="281"/>
        <v>42777.680902777778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 s="9">
        <v>3500</v>
      </c>
      <c r="E3009" s="9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8284</v>
      </c>
      <c r="O3009" s="7">
        <f t="shared" si="276"/>
        <v>10.857142857142858</v>
      </c>
      <c r="P3009" s="5">
        <f t="shared" si="277"/>
        <v>42.222222222222221</v>
      </c>
      <c r="Q3009" t="str">
        <f t="shared" si="278"/>
        <v>photography</v>
      </c>
      <c r="R3009" t="str">
        <f t="shared" si="279"/>
        <v>photobooks</v>
      </c>
      <c r="S3009" s="13">
        <f t="shared" si="280"/>
        <v>42029.907858796301</v>
      </c>
      <c r="T3009" s="13">
        <f t="shared" si="281"/>
        <v>42064.907858796301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 s="9">
        <v>450</v>
      </c>
      <c r="E3010" s="9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8284</v>
      </c>
      <c r="O3010" s="7">
        <f t="shared" ref="O3010:O3073" si="282">(E3010/D3010)*100</f>
        <v>3.3333333333333335</v>
      </c>
      <c r="P3010" s="5">
        <f t="shared" ref="P3010:P3073" si="283">IFERROR(E3010/L3010,0)</f>
        <v>7.5</v>
      </c>
      <c r="Q3010" t="str">
        <f t="shared" ref="Q3010:Q3073" si="284">LEFT(N3010,FIND("/",N3010)-1)</f>
        <v>photography</v>
      </c>
      <c r="R3010" t="str">
        <f t="shared" ref="R3010:R3073" si="285">RIGHT(N3010,LEN(N3010)-FIND("/",N3010))</f>
        <v>photobooks</v>
      </c>
      <c r="S3010" s="13">
        <f t="shared" ref="S3010:S3073" si="286">(((J3010/60)/60)/24)+DATE(1970,1,1)</f>
        <v>41860.91002314815</v>
      </c>
      <c r="T3010" s="13">
        <f t="shared" ref="T3010:T3073" si="287">(((I3010/60)/60)/24)+DATE(1970,1,1)</f>
        <v>41872.91002314815</v>
      </c>
    </row>
    <row r="3011" spans="1:20" ht="32" x14ac:dyDescent="0.2">
      <c r="A3011">
        <v>1811</v>
      </c>
      <c r="B3011" s="3" t="s">
        <v>1812</v>
      </c>
      <c r="C3011" s="3" t="s">
        <v>5921</v>
      </c>
      <c r="D3011" s="9">
        <v>54000</v>
      </c>
      <c r="E3011" s="9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8284</v>
      </c>
      <c r="O3011" s="7">
        <f t="shared" si="282"/>
        <v>7.407407407407407E-2</v>
      </c>
      <c r="P3011" s="5">
        <f t="shared" si="283"/>
        <v>1.5384615384615385</v>
      </c>
      <c r="Q3011" t="str">
        <f t="shared" si="284"/>
        <v>photography</v>
      </c>
      <c r="R3011" t="str">
        <f t="shared" si="285"/>
        <v>photobooks</v>
      </c>
      <c r="S3011" s="13">
        <f t="shared" si="286"/>
        <v>41876.433680555558</v>
      </c>
      <c r="T3011" s="13">
        <f t="shared" si="287"/>
        <v>41936.166666666664</v>
      </c>
    </row>
    <row r="3012" spans="1:20" ht="48" x14ac:dyDescent="0.2">
      <c r="A3012">
        <v>1812</v>
      </c>
      <c r="B3012" s="3" t="s">
        <v>1813</v>
      </c>
      <c r="C3012" s="3" t="s">
        <v>5922</v>
      </c>
      <c r="D3012" s="9">
        <v>6500</v>
      </c>
      <c r="E3012" s="9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8284</v>
      </c>
      <c r="O3012" s="7">
        <f t="shared" si="282"/>
        <v>13.307692307692307</v>
      </c>
      <c r="P3012" s="5">
        <f t="shared" si="283"/>
        <v>37.608695652173914</v>
      </c>
      <c r="Q3012" t="str">
        <f t="shared" si="284"/>
        <v>photography</v>
      </c>
      <c r="R3012" t="str">
        <f t="shared" si="285"/>
        <v>photobooks</v>
      </c>
      <c r="S3012" s="13">
        <f t="shared" si="286"/>
        <v>42524.318703703699</v>
      </c>
      <c r="T3012" s="13">
        <f t="shared" si="287"/>
        <v>42554.318703703699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 s="9">
        <v>8750</v>
      </c>
      <c r="E3013" s="9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8284</v>
      </c>
      <c r="O3013" s="7">
        <f t="shared" si="282"/>
        <v>0</v>
      </c>
      <c r="P3013" s="5">
        <f t="shared" si="283"/>
        <v>0</v>
      </c>
      <c r="Q3013" t="str">
        <f t="shared" si="284"/>
        <v>photography</v>
      </c>
      <c r="R3013" t="str">
        <f t="shared" si="285"/>
        <v>photobooks</v>
      </c>
      <c r="S3013" s="13">
        <f t="shared" si="286"/>
        <v>41829.889027777775</v>
      </c>
      <c r="T3013" s="13">
        <f t="shared" si="287"/>
        <v>41859.889027777775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 s="9">
        <v>12000</v>
      </c>
      <c r="E3014" s="9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8284</v>
      </c>
      <c r="O3014" s="7">
        <f t="shared" si="282"/>
        <v>49.183333333333337</v>
      </c>
      <c r="P3014" s="5">
        <f t="shared" si="283"/>
        <v>42.157142857142858</v>
      </c>
      <c r="Q3014" t="str">
        <f t="shared" si="284"/>
        <v>photography</v>
      </c>
      <c r="R3014" t="str">
        <f t="shared" si="285"/>
        <v>photobooks</v>
      </c>
      <c r="S3014" s="13">
        <f t="shared" si="286"/>
        <v>42033.314074074078</v>
      </c>
      <c r="T3014" s="13">
        <f t="shared" si="287"/>
        <v>42063.314074074078</v>
      </c>
    </row>
    <row r="3015" spans="1:20" ht="48" x14ac:dyDescent="0.2">
      <c r="A3015">
        <v>1815</v>
      </c>
      <c r="B3015" s="3" t="s">
        <v>1816</v>
      </c>
      <c r="C3015" s="3" t="s">
        <v>5925</v>
      </c>
      <c r="D3015" s="9">
        <v>3000</v>
      </c>
      <c r="E3015" s="9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8284</v>
      </c>
      <c r="O3015" s="7">
        <f t="shared" si="282"/>
        <v>0</v>
      </c>
      <c r="P3015" s="5">
        <f t="shared" si="283"/>
        <v>0</v>
      </c>
      <c r="Q3015" t="str">
        <f t="shared" si="284"/>
        <v>photography</v>
      </c>
      <c r="R3015" t="str">
        <f t="shared" si="285"/>
        <v>photobooks</v>
      </c>
      <c r="S3015" s="13">
        <f t="shared" si="286"/>
        <v>42172.906678240746</v>
      </c>
      <c r="T3015" s="13">
        <f t="shared" si="287"/>
        <v>42186.906678240746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 s="9">
        <v>25000</v>
      </c>
      <c r="E3016" s="9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8284</v>
      </c>
      <c r="O3016" s="7">
        <f t="shared" si="282"/>
        <v>2.036</v>
      </c>
      <c r="P3016" s="5">
        <f t="shared" si="283"/>
        <v>84.833333333333329</v>
      </c>
      <c r="Q3016" t="str">
        <f t="shared" si="284"/>
        <v>photography</v>
      </c>
      <c r="R3016" t="str">
        <f t="shared" si="285"/>
        <v>photobooks</v>
      </c>
      <c r="S3016" s="13">
        <f t="shared" si="286"/>
        <v>42548.876192129625</v>
      </c>
      <c r="T3016" s="13">
        <f t="shared" si="287"/>
        <v>42576.791666666672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 s="9">
        <v>18000</v>
      </c>
      <c r="E3017" s="9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8284</v>
      </c>
      <c r="O3017" s="7">
        <f t="shared" si="282"/>
        <v>52.327777777777776</v>
      </c>
      <c r="P3017" s="5">
        <f t="shared" si="283"/>
        <v>94.19</v>
      </c>
      <c r="Q3017" t="str">
        <f t="shared" si="284"/>
        <v>photography</v>
      </c>
      <c r="R3017" t="str">
        <f t="shared" si="285"/>
        <v>photobooks</v>
      </c>
      <c r="S3017" s="13">
        <f t="shared" si="286"/>
        <v>42705.662118055552</v>
      </c>
      <c r="T3017" s="13">
        <f t="shared" si="287"/>
        <v>42765.290972222225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 s="9">
        <v>15000</v>
      </c>
      <c r="E3018" s="9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8284</v>
      </c>
      <c r="O3018" s="7">
        <f t="shared" si="282"/>
        <v>0</v>
      </c>
      <c r="P3018" s="5">
        <f t="shared" si="283"/>
        <v>0</v>
      </c>
      <c r="Q3018" t="str">
        <f t="shared" si="284"/>
        <v>photography</v>
      </c>
      <c r="R3018" t="str">
        <f t="shared" si="285"/>
        <v>photobooks</v>
      </c>
      <c r="S3018" s="13">
        <f t="shared" si="286"/>
        <v>42067.234375</v>
      </c>
      <c r="T3018" s="13">
        <f t="shared" si="287"/>
        <v>42097.192708333328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 s="9">
        <v>1200</v>
      </c>
      <c r="E3019" s="9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8284</v>
      </c>
      <c r="O3019" s="7">
        <f t="shared" si="282"/>
        <v>2.083333333333333</v>
      </c>
      <c r="P3019" s="5">
        <f t="shared" si="283"/>
        <v>6.25</v>
      </c>
      <c r="Q3019" t="str">
        <f t="shared" si="284"/>
        <v>photography</v>
      </c>
      <c r="R3019" t="str">
        <f t="shared" si="285"/>
        <v>photobooks</v>
      </c>
      <c r="S3019" s="13">
        <f t="shared" si="286"/>
        <v>41820.752268518518</v>
      </c>
      <c r="T3019" s="13">
        <f t="shared" si="287"/>
        <v>41850.752268518518</v>
      </c>
    </row>
    <row r="3020" spans="1:20" ht="48" x14ac:dyDescent="0.2">
      <c r="A3020">
        <v>1820</v>
      </c>
      <c r="B3020" s="3" t="s">
        <v>1821</v>
      </c>
      <c r="C3020" s="3" t="s">
        <v>5930</v>
      </c>
      <c r="D3020" s="9">
        <v>26000</v>
      </c>
      <c r="E3020" s="9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8284</v>
      </c>
      <c r="O3020" s="7">
        <f t="shared" si="282"/>
        <v>6.565384615384616</v>
      </c>
      <c r="P3020" s="5">
        <f t="shared" si="283"/>
        <v>213.375</v>
      </c>
      <c r="Q3020" t="str">
        <f t="shared" si="284"/>
        <v>photography</v>
      </c>
      <c r="R3020" t="str">
        <f t="shared" si="285"/>
        <v>photobooks</v>
      </c>
      <c r="S3020" s="13">
        <f t="shared" si="286"/>
        <v>42065.084375000006</v>
      </c>
      <c r="T3020" s="13">
        <f t="shared" si="287"/>
        <v>42095.042708333334</v>
      </c>
    </row>
    <row r="3021" spans="1:20" ht="48" x14ac:dyDescent="0.2">
      <c r="A3021">
        <v>1861</v>
      </c>
      <c r="B3021" s="3" t="s">
        <v>1862</v>
      </c>
      <c r="C3021" s="3" t="s">
        <v>5971</v>
      </c>
      <c r="D3021" s="9">
        <v>250000</v>
      </c>
      <c r="E3021" s="9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8282</v>
      </c>
      <c r="O3021" s="7">
        <f t="shared" si="282"/>
        <v>0</v>
      </c>
      <c r="P3021" s="5">
        <f t="shared" si="283"/>
        <v>0</v>
      </c>
      <c r="Q3021" t="str">
        <f t="shared" si="284"/>
        <v>games</v>
      </c>
      <c r="R3021" t="str">
        <f t="shared" si="285"/>
        <v>mobile games</v>
      </c>
      <c r="S3021" s="13">
        <f t="shared" si="286"/>
        <v>42000.300243055557</v>
      </c>
      <c r="T3021" s="13">
        <f t="shared" si="287"/>
        <v>42030.300243055557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 s="9">
        <v>18000</v>
      </c>
      <c r="E3022" s="9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8282</v>
      </c>
      <c r="O3022" s="7">
        <f t="shared" si="282"/>
        <v>8.0833333333333321</v>
      </c>
      <c r="P3022" s="5">
        <f t="shared" si="283"/>
        <v>90.9375</v>
      </c>
      <c r="Q3022" t="str">
        <f t="shared" si="284"/>
        <v>games</v>
      </c>
      <c r="R3022" t="str">
        <f t="shared" si="285"/>
        <v>mobile games</v>
      </c>
      <c r="S3022" s="13">
        <f t="shared" si="286"/>
        <v>42755.492754629624</v>
      </c>
      <c r="T3022" s="13">
        <f t="shared" si="287"/>
        <v>42802.3125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 s="9">
        <v>2500</v>
      </c>
      <c r="E3023" s="9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8282</v>
      </c>
      <c r="O3023" s="7">
        <f t="shared" si="282"/>
        <v>0.4</v>
      </c>
      <c r="P3023" s="5">
        <f t="shared" si="283"/>
        <v>5</v>
      </c>
      <c r="Q3023" t="str">
        <f t="shared" si="284"/>
        <v>games</v>
      </c>
      <c r="R3023" t="str">
        <f t="shared" si="285"/>
        <v>mobile games</v>
      </c>
      <c r="S3023" s="13">
        <f t="shared" si="286"/>
        <v>41772.797280092593</v>
      </c>
      <c r="T3023" s="13">
        <f t="shared" si="287"/>
        <v>41802.797280092593</v>
      </c>
    </row>
    <row r="3024" spans="1:20" ht="48" x14ac:dyDescent="0.2">
      <c r="A3024">
        <v>1864</v>
      </c>
      <c r="B3024" s="3" t="s">
        <v>1865</v>
      </c>
      <c r="C3024" s="3" t="s">
        <v>5974</v>
      </c>
      <c r="D3024" s="9">
        <v>6500</v>
      </c>
      <c r="E3024" s="9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8282</v>
      </c>
      <c r="O3024" s="7">
        <f t="shared" si="282"/>
        <v>42.892307692307689</v>
      </c>
      <c r="P3024" s="5">
        <f t="shared" si="283"/>
        <v>58.083333333333336</v>
      </c>
      <c r="Q3024" t="str">
        <f t="shared" si="284"/>
        <v>games</v>
      </c>
      <c r="R3024" t="str">
        <f t="shared" si="285"/>
        <v>mobile games</v>
      </c>
      <c r="S3024" s="13">
        <f t="shared" si="286"/>
        <v>41733.716435185182</v>
      </c>
      <c r="T3024" s="13">
        <f t="shared" si="287"/>
        <v>41763.716435185182</v>
      </c>
    </row>
    <row r="3025" spans="1:20" ht="48" x14ac:dyDescent="0.2">
      <c r="A3025">
        <v>1865</v>
      </c>
      <c r="B3025" s="3" t="s">
        <v>1866</v>
      </c>
      <c r="C3025" s="3" t="s">
        <v>5975</v>
      </c>
      <c r="D3025" s="9">
        <v>110000</v>
      </c>
      <c r="E3025" s="9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8282</v>
      </c>
      <c r="O3025" s="7">
        <f t="shared" si="282"/>
        <v>3.6363636363636364E-3</v>
      </c>
      <c r="P3025" s="5">
        <f t="shared" si="283"/>
        <v>2</v>
      </c>
      <c r="Q3025" t="str">
        <f t="shared" si="284"/>
        <v>games</v>
      </c>
      <c r="R3025" t="str">
        <f t="shared" si="285"/>
        <v>mobile games</v>
      </c>
      <c r="S3025" s="13">
        <f t="shared" si="286"/>
        <v>42645.367442129631</v>
      </c>
      <c r="T3025" s="13">
        <f t="shared" si="287"/>
        <v>42680.409108796302</v>
      </c>
    </row>
    <row r="3026" spans="1:20" ht="48" x14ac:dyDescent="0.2">
      <c r="A3026">
        <v>1866</v>
      </c>
      <c r="B3026" s="3" t="s">
        <v>1867</v>
      </c>
      <c r="C3026" s="3" t="s">
        <v>5976</v>
      </c>
      <c r="D3026" s="9">
        <v>25000</v>
      </c>
      <c r="E3026" s="9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8282</v>
      </c>
      <c r="O3026" s="7">
        <f t="shared" si="282"/>
        <v>0.5</v>
      </c>
      <c r="P3026" s="5">
        <f t="shared" si="283"/>
        <v>62.5</v>
      </c>
      <c r="Q3026" t="str">
        <f t="shared" si="284"/>
        <v>games</v>
      </c>
      <c r="R3026" t="str">
        <f t="shared" si="285"/>
        <v>mobile games</v>
      </c>
      <c r="S3026" s="13">
        <f t="shared" si="286"/>
        <v>42742.246493055558</v>
      </c>
      <c r="T3026" s="13">
        <f t="shared" si="287"/>
        <v>42795.166666666672</v>
      </c>
    </row>
    <row r="3027" spans="1:20" ht="48" x14ac:dyDescent="0.2">
      <c r="A3027">
        <v>1867</v>
      </c>
      <c r="B3027" s="3" t="s">
        <v>1868</v>
      </c>
      <c r="C3027" s="3" t="s">
        <v>5977</v>
      </c>
      <c r="D3027" s="9">
        <v>20000</v>
      </c>
      <c r="E3027" s="9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8282</v>
      </c>
      <c r="O3027" s="7">
        <f t="shared" si="282"/>
        <v>0.05</v>
      </c>
      <c r="P3027" s="5">
        <f t="shared" si="283"/>
        <v>10</v>
      </c>
      <c r="Q3027" t="str">
        <f t="shared" si="284"/>
        <v>games</v>
      </c>
      <c r="R3027" t="str">
        <f t="shared" si="285"/>
        <v>mobile games</v>
      </c>
      <c r="S3027" s="13">
        <f t="shared" si="286"/>
        <v>42649.924907407403</v>
      </c>
      <c r="T3027" s="13">
        <f t="shared" si="287"/>
        <v>42679.924907407403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 s="9">
        <v>25000</v>
      </c>
      <c r="E3028" s="9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8282</v>
      </c>
      <c r="O3028" s="7">
        <f t="shared" si="282"/>
        <v>4.8680000000000003</v>
      </c>
      <c r="P3028" s="5">
        <f t="shared" si="283"/>
        <v>71.588235294117652</v>
      </c>
      <c r="Q3028" t="str">
        <f t="shared" si="284"/>
        <v>games</v>
      </c>
      <c r="R3028" t="str">
        <f t="shared" si="285"/>
        <v>mobile games</v>
      </c>
      <c r="S3028" s="13">
        <f t="shared" si="286"/>
        <v>42328.779224537036</v>
      </c>
      <c r="T3028" s="13">
        <f t="shared" si="287"/>
        <v>42353.332638888889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 s="9">
        <v>10000</v>
      </c>
      <c r="E3029" s="9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8282</v>
      </c>
      <c r="O3029" s="7">
        <f t="shared" si="282"/>
        <v>0</v>
      </c>
      <c r="P3029" s="5">
        <f t="shared" si="283"/>
        <v>0</v>
      </c>
      <c r="Q3029" t="str">
        <f t="shared" si="284"/>
        <v>games</v>
      </c>
      <c r="R3029" t="str">
        <f t="shared" si="285"/>
        <v>mobile games</v>
      </c>
      <c r="S3029" s="13">
        <f t="shared" si="286"/>
        <v>42709.002881944441</v>
      </c>
      <c r="T3029" s="13">
        <f t="shared" si="287"/>
        <v>42739.002881944441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 s="9">
        <v>3500</v>
      </c>
      <c r="E3030" s="9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8282</v>
      </c>
      <c r="O3030" s="7">
        <f t="shared" si="282"/>
        <v>10.314285714285715</v>
      </c>
      <c r="P3030" s="5">
        <f t="shared" si="283"/>
        <v>32.81818181818182</v>
      </c>
      <c r="Q3030" t="str">
        <f t="shared" si="284"/>
        <v>games</v>
      </c>
      <c r="R3030" t="str">
        <f t="shared" si="285"/>
        <v>mobile games</v>
      </c>
      <c r="S3030" s="13">
        <f t="shared" si="286"/>
        <v>42371.355729166666</v>
      </c>
      <c r="T3030" s="13">
        <f t="shared" si="287"/>
        <v>42400.178472222222</v>
      </c>
    </row>
    <row r="3031" spans="1:20" ht="48" x14ac:dyDescent="0.2">
      <c r="A3031">
        <v>1871</v>
      </c>
      <c r="B3031" s="3" t="s">
        <v>1872</v>
      </c>
      <c r="C3031" s="3" t="s">
        <v>5981</v>
      </c>
      <c r="D3031" s="9">
        <v>6500</v>
      </c>
      <c r="E3031" s="9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8282</v>
      </c>
      <c r="O3031" s="7">
        <f t="shared" si="282"/>
        <v>71.784615384615378</v>
      </c>
      <c r="P3031" s="5">
        <f t="shared" si="283"/>
        <v>49.11578947368421</v>
      </c>
      <c r="Q3031" t="str">
        <f t="shared" si="284"/>
        <v>games</v>
      </c>
      <c r="R3031" t="str">
        <f t="shared" si="285"/>
        <v>mobile games</v>
      </c>
      <c r="S3031" s="13">
        <f t="shared" si="286"/>
        <v>41923.783576388887</v>
      </c>
      <c r="T3031" s="13">
        <f t="shared" si="287"/>
        <v>41963.825243055559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 s="9">
        <v>20000</v>
      </c>
      <c r="E3032" s="9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8282</v>
      </c>
      <c r="O3032" s="7">
        <f t="shared" si="282"/>
        <v>1.06</v>
      </c>
      <c r="P3032" s="5">
        <f t="shared" si="283"/>
        <v>16.307692307692307</v>
      </c>
      <c r="Q3032" t="str">
        <f t="shared" si="284"/>
        <v>games</v>
      </c>
      <c r="R3032" t="str">
        <f t="shared" si="285"/>
        <v>mobile games</v>
      </c>
      <c r="S3032" s="13">
        <f t="shared" si="286"/>
        <v>42155.129652777774</v>
      </c>
      <c r="T3032" s="13">
        <f t="shared" si="287"/>
        <v>42185.129652777774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 s="9">
        <v>8000</v>
      </c>
      <c r="E3033" s="9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8282</v>
      </c>
      <c r="O3033" s="7">
        <f t="shared" si="282"/>
        <v>0.44999999999999996</v>
      </c>
      <c r="P3033" s="5">
        <f t="shared" si="283"/>
        <v>18</v>
      </c>
      <c r="Q3033" t="str">
        <f t="shared" si="284"/>
        <v>games</v>
      </c>
      <c r="R3033" t="str">
        <f t="shared" si="285"/>
        <v>mobile games</v>
      </c>
      <c r="S3033" s="13">
        <f t="shared" si="286"/>
        <v>42164.615856481483</v>
      </c>
      <c r="T3033" s="13">
        <f t="shared" si="287"/>
        <v>42193.697916666672</v>
      </c>
    </row>
    <row r="3034" spans="1:20" ht="48" x14ac:dyDescent="0.2">
      <c r="A3034">
        <v>1874</v>
      </c>
      <c r="B3034" s="3" t="s">
        <v>1875</v>
      </c>
      <c r="C3034" s="3" t="s">
        <v>5984</v>
      </c>
      <c r="D3034" s="9">
        <v>160000</v>
      </c>
      <c r="E3034" s="9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8282</v>
      </c>
      <c r="O3034" s="7">
        <f t="shared" si="282"/>
        <v>1.6250000000000001E-2</v>
      </c>
      <c r="P3034" s="5">
        <f t="shared" si="283"/>
        <v>13</v>
      </c>
      <c r="Q3034" t="str">
        <f t="shared" si="284"/>
        <v>games</v>
      </c>
      <c r="R3034" t="str">
        <f t="shared" si="285"/>
        <v>mobile games</v>
      </c>
      <c r="S3034" s="13">
        <f t="shared" si="286"/>
        <v>42529.969131944439</v>
      </c>
      <c r="T3034" s="13">
        <f t="shared" si="287"/>
        <v>42549.969131944439</v>
      </c>
    </row>
    <row r="3035" spans="1:20" ht="32" x14ac:dyDescent="0.2">
      <c r="A3035">
        <v>1875</v>
      </c>
      <c r="B3035" s="3" t="s">
        <v>1876</v>
      </c>
      <c r="C3035" s="3" t="s">
        <v>5985</v>
      </c>
      <c r="D3035" s="9">
        <v>10000</v>
      </c>
      <c r="E3035" s="9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8282</v>
      </c>
      <c r="O3035" s="7">
        <f t="shared" si="282"/>
        <v>0.51</v>
      </c>
      <c r="P3035" s="5">
        <f t="shared" si="283"/>
        <v>17</v>
      </c>
      <c r="Q3035" t="str">
        <f t="shared" si="284"/>
        <v>games</v>
      </c>
      <c r="R3035" t="str">
        <f t="shared" si="285"/>
        <v>mobile games</v>
      </c>
      <c r="S3035" s="13">
        <f t="shared" si="286"/>
        <v>42528.899398148147</v>
      </c>
      <c r="T3035" s="13">
        <f t="shared" si="287"/>
        <v>42588.899398148147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 s="9">
        <v>280</v>
      </c>
      <c r="E3036" s="9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8282</v>
      </c>
      <c r="O3036" s="7">
        <f t="shared" si="282"/>
        <v>0</v>
      </c>
      <c r="P3036" s="5">
        <f t="shared" si="283"/>
        <v>0</v>
      </c>
      <c r="Q3036" t="str">
        <f t="shared" si="284"/>
        <v>games</v>
      </c>
      <c r="R3036" t="str">
        <f t="shared" si="285"/>
        <v>mobile games</v>
      </c>
      <c r="S3036" s="13">
        <f t="shared" si="286"/>
        <v>41776.284780092588</v>
      </c>
      <c r="T3036" s="13">
        <f t="shared" si="287"/>
        <v>41806.284780092588</v>
      </c>
    </row>
    <row r="3037" spans="1:20" ht="32" x14ac:dyDescent="0.2">
      <c r="A3037">
        <v>1877</v>
      </c>
      <c r="B3037" s="3" t="s">
        <v>1878</v>
      </c>
      <c r="C3037" s="3" t="s">
        <v>5987</v>
      </c>
      <c r="D3037" s="9">
        <v>60</v>
      </c>
      <c r="E3037" s="9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8282</v>
      </c>
      <c r="O3037" s="7">
        <f t="shared" si="282"/>
        <v>0</v>
      </c>
      <c r="P3037" s="5">
        <f t="shared" si="283"/>
        <v>0</v>
      </c>
      <c r="Q3037" t="str">
        <f t="shared" si="284"/>
        <v>games</v>
      </c>
      <c r="R3037" t="str">
        <f t="shared" si="285"/>
        <v>mobile games</v>
      </c>
      <c r="S3037" s="13">
        <f t="shared" si="286"/>
        <v>42035.029224537036</v>
      </c>
      <c r="T3037" s="13">
        <f t="shared" si="287"/>
        <v>42064.029224537036</v>
      </c>
    </row>
    <row r="3038" spans="1:20" ht="48" x14ac:dyDescent="0.2">
      <c r="A3038">
        <v>1878</v>
      </c>
      <c r="B3038" s="3" t="s">
        <v>1879</v>
      </c>
      <c r="C3038" s="3" t="s">
        <v>5988</v>
      </c>
      <c r="D3038" s="9">
        <v>8000</v>
      </c>
      <c r="E3038" s="9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8282</v>
      </c>
      <c r="O3038" s="7">
        <f t="shared" si="282"/>
        <v>0</v>
      </c>
      <c r="P3038" s="5">
        <f t="shared" si="283"/>
        <v>0</v>
      </c>
      <c r="Q3038" t="str">
        <f t="shared" si="284"/>
        <v>games</v>
      </c>
      <c r="R3038" t="str">
        <f t="shared" si="285"/>
        <v>mobile games</v>
      </c>
      <c r="S3038" s="13">
        <f t="shared" si="286"/>
        <v>41773.008738425924</v>
      </c>
      <c r="T3038" s="13">
        <f t="shared" si="287"/>
        <v>41803.008738425924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 s="9">
        <v>5000</v>
      </c>
      <c r="E3039" s="9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8282</v>
      </c>
      <c r="O3039" s="7">
        <f t="shared" si="282"/>
        <v>0.12</v>
      </c>
      <c r="P3039" s="5">
        <f t="shared" si="283"/>
        <v>3</v>
      </c>
      <c r="Q3039" t="str">
        <f t="shared" si="284"/>
        <v>games</v>
      </c>
      <c r="R3039" t="str">
        <f t="shared" si="285"/>
        <v>mobile games</v>
      </c>
      <c r="S3039" s="13">
        <f t="shared" si="286"/>
        <v>42413.649641203709</v>
      </c>
      <c r="T3039" s="13">
        <f t="shared" si="287"/>
        <v>42443.607974537037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 s="9">
        <v>5000</v>
      </c>
      <c r="E3040" s="9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8282</v>
      </c>
      <c r="O3040" s="7">
        <f t="shared" si="282"/>
        <v>20.080000000000002</v>
      </c>
      <c r="P3040" s="5">
        <f t="shared" si="283"/>
        <v>41.833333333333336</v>
      </c>
      <c r="Q3040" t="str">
        <f t="shared" si="284"/>
        <v>games</v>
      </c>
      <c r="R3040" t="str">
        <f t="shared" si="285"/>
        <v>mobile games</v>
      </c>
      <c r="S3040" s="13">
        <f t="shared" si="286"/>
        <v>42430.566898148143</v>
      </c>
      <c r="T3040" s="13">
        <f t="shared" si="287"/>
        <v>42459.525231481486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 s="9">
        <v>99000</v>
      </c>
      <c r="E3041" s="9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8293</v>
      </c>
      <c r="O3041" s="7">
        <f t="shared" si="282"/>
        <v>2.6969696969696968</v>
      </c>
      <c r="P3041" s="5">
        <f t="shared" si="283"/>
        <v>106.8</v>
      </c>
      <c r="Q3041" t="str">
        <f t="shared" si="284"/>
        <v>technology</v>
      </c>
      <c r="R3041" t="str">
        <f t="shared" si="285"/>
        <v>gadgets</v>
      </c>
      <c r="S3041" s="13">
        <f t="shared" si="286"/>
        <v>42116.54315972222</v>
      </c>
      <c r="T3041" s="13">
        <f t="shared" si="287"/>
        <v>42146.541666666672</v>
      </c>
    </row>
    <row r="3042" spans="1:20" ht="48" x14ac:dyDescent="0.2">
      <c r="A3042">
        <v>1902</v>
      </c>
      <c r="B3042" s="3" t="s">
        <v>1903</v>
      </c>
      <c r="C3042" s="3" t="s">
        <v>6012</v>
      </c>
      <c r="D3042" s="9">
        <v>1000</v>
      </c>
      <c r="E3042" s="9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8293</v>
      </c>
      <c r="O3042" s="7">
        <f t="shared" si="282"/>
        <v>1.2</v>
      </c>
      <c r="P3042" s="5">
        <f t="shared" si="283"/>
        <v>4</v>
      </c>
      <c r="Q3042" t="str">
        <f t="shared" si="284"/>
        <v>technology</v>
      </c>
      <c r="R3042" t="str">
        <f t="shared" si="285"/>
        <v>gadgets</v>
      </c>
      <c r="S3042" s="13">
        <f t="shared" si="286"/>
        <v>42037.789895833332</v>
      </c>
      <c r="T3042" s="13">
        <f t="shared" si="287"/>
        <v>42067.789895833332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 s="9">
        <v>3000</v>
      </c>
      <c r="E3043" s="9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8293</v>
      </c>
      <c r="O3043" s="7">
        <f t="shared" si="282"/>
        <v>46.6</v>
      </c>
      <c r="P3043" s="5">
        <f t="shared" si="283"/>
        <v>34.097560975609753</v>
      </c>
      <c r="Q3043" t="str">
        <f t="shared" si="284"/>
        <v>technology</v>
      </c>
      <c r="R3043" t="str">
        <f t="shared" si="285"/>
        <v>gadgets</v>
      </c>
      <c r="S3043" s="13">
        <f t="shared" si="286"/>
        <v>42702.770729166667</v>
      </c>
      <c r="T3043" s="13">
        <f t="shared" si="287"/>
        <v>42762.770729166667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 s="9">
        <v>50000</v>
      </c>
      <c r="E3044" s="9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8293</v>
      </c>
      <c r="O3044" s="7">
        <f t="shared" si="282"/>
        <v>0.1</v>
      </c>
      <c r="P3044" s="5">
        <f t="shared" si="283"/>
        <v>25</v>
      </c>
      <c r="Q3044" t="str">
        <f t="shared" si="284"/>
        <v>technology</v>
      </c>
      <c r="R3044" t="str">
        <f t="shared" si="285"/>
        <v>gadgets</v>
      </c>
      <c r="S3044" s="13">
        <f t="shared" si="286"/>
        <v>42326.685428240744</v>
      </c>
      <c r="T3044" s="13">
        <f t="shared" si="287"/>
        <v>42371.685428240744</v>
      </c>
    </row>
    <row r="3045" spans="1:20" ht="48" x14ac:dyDescent="0.2">
      <c r="A3045">
        <v>1905</v>
      </c>
      <c r="B3045" s="3" t="s">
        <v>1906</v>
      </c>
      <c r="C3045" s="3" t="s">
        <v>6015</v>
      </c>
      <c r="D3045" s="9">
        <v>25000</v>
      </c>
      <c r="E3045" s="9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8293</v>
      </c>
      <c r="O3045" s="7">
        <f t="shared" si="282"/>
        <v>0.16800000000000001</v>
      </c>
      <c r="P3045" s="5">
        <f t="shared" si="283"/>
        <v>10.5</v>
      </c>
      <c r="Q3045" t="str">
        <f t="shared" si="284"/>
        <v>technology</v>
      </c>
      <c r="R3045" t="str">
        <f t="shared" si="285"/>
        <v>gadgets</v>
      </c>
      <c r="S3045" s="13">
        <f t="shared" si="286"/>
        <v>41859.925856481481</v>
      </c>
      <c r="T3045" s="13">
        <f t="shared" si="287"/>
        <v>41889.925856481481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 s="9">
        <v>50000</v>
      </c>
      <c r="E3046" s="9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8293</v>
      </c>
      <c r="O3046" s="7">
        <f t="shared" si="282"/>
        <v>42.76</v>
      </c>
      <c r="P3046" s="5">
        <f t="shared" si="283"/>
        <v>215.95959595959596</v>
      </c>
      <c r="Q3046" t="str">
        <f t="shared" si="284"/>
        <v>technology</v>
      </c>
      <c r="R3046" t="str">
        <f t="shared" si="285"/>
        <v>gadgets</v>
      </c>
      <c r="S3046" s="13">
        <f t="shared" si="286"/>
        <v>42514.671099537038</v>
      </c>
      <c r="T3046" s="13">
        <f t="shared" si="287"/>
        <v>42544.671099537038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 s="9">
        <v>30000</v>
      </c>
      <c r="E3047" s="9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8293</v>
      </c>
      <c r="O3047" s="7">
        <f t="shared" si="282"/>
        <v>0.28333333333333333</v>
      </c>
      <c r="P3047" s="5">
        <f t="shared" si="283"/>
        <v>21.25</v>
      </c>
      <c r="Q3047" t="str">
        <f t="shared" si="284"/>
        <v>technology</v>
      </c>
      <c r="R3047" t="str">
        <f t="shared" si="285"/>
        <v>gadgets</v>
      </c>
      <c r="S3047" s="13">
        <f t="shared" si="286"/>
        <v>41767.587094907409</v>
      </c>
      <c r="T3047" s="13">
        <f t="shared" si="287"/>
        <v>41782.587094907409</v>
      </c>
    </row>
    <row r="3048" spans="1:20" ht="48" x14ac:dyDescent="0.2">
      <c r="A3048">
        <v>1908</v>
      </c>
      <c r="B3048" s="3" t="s">
        <v>1909</v>
      </c>
      <c r="C3048" s="3" t="s">
        <v>6018</v>
      </c>
      <c r="D3048" s="9">
        <v>25000</v>
      </c>
      <c r="E3048" s="9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8293</v>
      </c>
      <c r="O3048" s="7">
        <f t="shared" si="282"/>
        <v>1.7319999999999998</v>
      </c>
      <c r="P3048" s="5">
        <f t="shared" si="283"/>
        <v>108.25</v>
      </c>
      <c r="Q3048" t="str">
        <f t="shared" si="284"/>
        <v>technology</v>
      </c>
      <c r="R3048" t="str">
        <f t="shared" si="285"/>
        <v>gadgets</v>
      </c>
      <c r="S3048" s="13">
        <f t="shared" si="286"/>
        <v>42703.917824074073</v>
      </c>
      <c r="T3048" s="13">
        <f t="shared" si="287"/>
        <v>42733.917824074073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 s="9">
        <v>35000</v>
      </c>
      <c r="E3049" s="9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8293</v>
      </c>
      <c r="O3049" s="7">
        <f t="shared" si="282"/>
        <v>14.111428571428572</v>
      </c>
      <c r="P3049" s="5">
        <f t="shared" si="283"/>
        <v>129.97368421052633</v>
      </c>
      <c r="Q3049" t="str">
        <f t="shared" si="284"/>
        <v>technology</v>
      </c>
      <c r="R3049" t="str">
        <f t="shared" si="285"/>
        <v>gadgets</v>
      </c>
      <c r="S3049" s="13">
        <f t="shared" si="286"/>
        <v>41905.429155092592</v>
      </c>
      <c r="T3049" s="13">
        <f t="shared" si="287"/>
        <v>41935.429155092592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 s="9">
        <v>85000</v>
      </c>
      <c r="E3050" s="9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8293</v>
      </c>
      <c r="O3050" s="7">
        <f t="shared" si="282"/>
        <v>39.395294117647055</v>
      </c>
      <c r="P3050" s="5">
        <f t="shared" si="283"/>
        <v>117.49473684210527</v>
      </c>
      <c r="Q3050" t="str">
        <f t="shared" si="284"/>
        <v>technology</v>
      </c>
      <c r="R3050" t="str">
        <f t="shared" si="285"/>
        <v>gadgets</v>
      </c>
      <c r="S3050" s="13">
        <f t="shared" si="286"/>
        <v>42264.963159722218</v>
      </c>
      <c r="T3050" s="13">
        <f t="shared" si="287"/>
        <v>42308.947916666672</v>
      </c>
    </row>
    <row r="3051" spans="1:20" ht="48" x14ac:dyDescent="0.2">
      <c r="A3051">
        <v>1911</v>
      </c>
      <c r="B3051" s="3" t="s">
        <v>1912</v>
      </c>
      <c r="C3051" s="3" t="s">
        <v>6021</v>
      </c>
      <c r="D3051" s="9">
        <v>42500</v>
      </c>
      <c r="E3051" s="9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8293</v>
      </c>
      <c r="O3051" s="7">
        <f t="shared" si="282"/>
        <v>2.3529411764705882E-2</v>
      </c>
      <c r="P3051" s="5">
        <f t="shared" si="283"/>
        <v>10</v>
      </c>
      <c r="Q3051" t="str">
        <f t="shared" si="284"/>
        <v>technology</v>
      </c>
      <c r="R3051" t="str">
        <f t="shared" si="285"/>
        <v>gadgets</v>
      </c>
      <c r="S3051" s="13">
        <f t="shared" si="286"/>
        <v>41830.033958333333</v>
      </c>
      <c r="T3051" s="13">
        <f t="shared" si="287"/>
        <v>41860.033958333333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 s="9">
        <v>5000</v>
      </c>
      <c r="E3052" s="9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8293</v>
      </c>
      <c r="O3052" s="7">
        <f t="shared" si="282"/>
        <v>59.3</v>
      </c>
      <c r="P3052" s="5">
        <f t="shared" si="283"/>
        <v>70.595238095238102</v>
      </c>
      <c r="Q3052" t="str">
        <f t="shared" si="284"/>
        <v>technology</v>
      </c>
      <c r="R3052" t="str">
        <f t="shared" si="285"/>
        <v>gadgets</v>
      </c>
      <c r="S3052" s="13">
        <f t="shared" si="286"/>
        <v>42129.226388888885</v>
      </c>
      <c r="T3052" s="13">
        <f t="shared" si="287"/>
        <v>42159.226388888885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 s="9">
        <v>48000</v>
      </c>
      <c r="E3053" s="9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8293</v>
      </c>
      <c r="O3053" s="7">
        <f t="shared" si="282"/>
        <v>1.3270833333333334</v>
      </c>
      <c r="P3053" s="5">
        <f t="shared" si="283"/>
        <v>24.5</v>
      </c>
      <c r="Q3053" t="str">
        <f t="shared" si="284"/>
        <v>technology</v>
      </c>
      <c r="R3053" t="str">
        <f t="shared" si="285"/>
        <v>gadgets</v>
      </c>
      <c r="S3053" s="13">
        <f t="shared" si="286"/>
        <v>41890.511319444442</v>
      </c>
      <c r="T3053" s="13">
        <f t="shared" si="287"/>
        <v>41920.511319444442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 s="9">
        <v>666</v>
      </c>
      <c r="E3054" s="9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8293</v>
      </c>
      <c r="O3054" s="7">
        <f t="shared" si="282"/>
        <v>9.0090090090090094</v>
      </c>
      <c r="P3054" s="5">
        <f t="shared" si="283"/>
        <v>30</v>
      </c>
      <c r="Q3054" t="str">
        <f t="shared" si="284"/>
        <v>technology</v>
      </c>
      <c r="R3054" t="str">
        <f t="shared" si="285"/>
        <v>gadgets</v>
      </c>
      <c r="S3054" s="13">
        <f t="shared" si="286"/>
        <v>41929.174456018518</v>
      </c>
      <c r="T3054" s="13">
        <f t="shared" si="287"/>
        <v>41944.165972222225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 s="9">
        <v>500</v>
      </c>
      <c r="E3055" s="9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8293</v>
      </c>
      <c r="O3055" s="7">
        <f t="shared" si="282"/>
        <v>1.6</v>
      </c>
      <c r="P3055" s="5">
        <f t="shared" si="283"/>
        <v>2</v>
      </c>
      <c r="Q3055" t="str">
        <f t="shared" si="284"/>
        <v>technology</v>
      </c>
      <c r="R3055" t="str">
        <f t="shared" si="285"/>
        <v>gadgets</v>
      </c>
      <c r="S3055" s="13">
        <f t="shared" si="286"/>
        <v>41864.04886574074</v>
      </c>
      <c r="T3055" s="13">
        <f t="shared" si="287"/>
        <v>41884.04886574074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 s="9">
        <v>20000</v>
      </c>
      <c r="E3056" s="9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8293</v>
      </c>
      <c r="O3056" s="7">
        <f t="shared" si="282"/>
        <v>0.51</v>
      </c>
      <c r="P3056" s="5">
        <f t="shared" si="283"/>
        <v>17</v>
      </c>
      <c r="Q3056" t="str">
        <f t="shared" si="284"/>
        <v>technology</v>
      </c>
      <c r="R3056" t="str">
        <f t="shared" si="285"/>
        <v>gadgets</v>
      </c>
      <c r="S3056" s="13">
        <f t="shared" si="286"/>
        <v>42656.717303240745</v>
      </c>
      <c r="T3056" s="13">
        <f t="shared" si="287"/>
        <v>42681.758969907409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 s="9">
        <v>390000</v>
      </c>
      <c r="E3057" s="9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8293</v>
      </c>
      <c r="O3057" s="7">
        <f t="shared" si="282"/>
        <v>52.570512820512818</v>
      </c>
      <c r="P3057" s="5">
        <f t="shared" si="283"/>
        <v>2928.9285714285716</v>
      </c>
      <c r="Q3057" t="str">
        <f t="shared" si="284"/>
        <v>technology</v>
      </c>
      <c r="R3057" t="str">
        <f t="shared" si="285"/>
        <v>gadgets</v>
      </c>
      <c r="S3057" s="13">
        <f t="shared" si="286"/>
        <v>42746.270057870366</v>
      </c>
      <c r="T3057" s="13">
        <f t="shared" si="287"/>
        <v>42776.270057870366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 s="9">
        <v>25000</v>
      </c>
      <c r="E3058" s="9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8293</v>
      </c>
      <c r="O3058" s="7">
        <f t="shared" si="282"/>
        <v>1.04</v>
      </c>
      <c r="P3058" s="5">
        <f t="shared" si="283"/>
        <v>28.888888888888889</v>
      </c>
      <c r="Q3058" t="str">
        <f t="shared" si="284"/>
        <v>technology</v>
      </c>
      <c r="R3058" t="str">
        <f t="shared" si="285"/>
        <v>gadgets</v>
      </c>
      <c r="S3058" s="13">
        <f t="shared" si="286"/>
        <v>41828.789942129632</v>
      </c>
      <c r="T3058" s="13">
        <f t="shared" si="287"/>
        <v>41863.789942129632</v>
      </c>
    </row>
    <row r="3059" spans="1:20" ht="48" x14ac:dyDescent="0.2">
      <c r="A3059">
        <v>1919</v>
      </c>
      <c r="B3059" s="3" t="s">
        <v>1920</v>
      </c>
      <c r="C3059" s="3" t="s">
        <v>6029</v>
      </c>
      <c r="D3059" s="9">
        <v>500</v>
      </c>
      <c r="E3059" s="9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8293</v>
      </c>
      <c r="O3059" s="7">
        <f t="shared" si="282"/>
        <v>47.4</v>
      </c>
      <c r="P3059" s="5">
        <f t="shared" si="283"/>
        <v>29.625</v>
      </c>
      <c r="Q3059" t="str">
        <f t="shared" si="284"/>
        <v>technology</v>
      </c>
      <c r="R3059" t="str">
        <f t="shared" si="285"/>
        <v>gadgets</v>
      </c>
      <c r="S3059" s="13">
        <f t="shared" si="286"/>
        <v>42113.875567129624</v>
      </c>
      <c r="T3059" s="13">
        <f t="shared" si="287"/>
        <v>42143.875567129624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 s="9">
        <v>10000</v>
      </c>
      <c r="E3060" s="9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8293</v>
      </c>
      <c r="O3060" s="7">
        <f t="shared" si="282"/>
        <v>43.03</v>
      </c>
      <c r="P3060" s="5">
        <f t="shared" si="283"/>
        <v>40.980952380952381</v>
      </c>
      <c r="Q3060" t="str">
        <f t="shared" si="284"/>
        <v>technology</v>
      </c>
      <c r="R3060" t="str">
        <f t="shared" si="285"/>
        <v>gadgets</v>
      </c>
      <c r="S3060" s="13">
        <f t="shared" si="286"/>
        <v>42270.875706018516</v>
      </c>
      <c r="T3060" s="13">
        <f t="shared" si="287"/>
        <v>42298.958333333328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 s="9">
        <v>7500</v>
      </c>
      <c r="E3061" s="9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8295</v>
      </c>
      <c r="O3061" s="7">
        <f t="shared" si="282"/>
        <v>5.08</v>
      </c>
      <c r="P3061" s="5">
        <f t="shared" si="283"/>
        <v>31.75</v>
      </c>
      <c r="Q3061" t="str">
        <f t="shared" si="284"/>
        <v>photography</v>
      </c>
      <c r="R3061" t="str">
        <f t="shared" si="285"/>
        <v>people</v>
      </c>
      <c r="S3061" s="13">
        <f t="shared" si="286"/>
        <v>41799.725289351853</v>
      </c>
      <c r="T3061" s="13">
        <f t="shared" si="287"/>
        <v>41829.725289351853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 s="9">
        <v>180000</v>
      </c>
      <c r="E3062" s="9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8295</v>
      </c>
      <c r="O3062" s="7">
        <f t="shared" si="282"/>
        <v>0</v>
      </c>
      <c r="P3062" s="5">
        <f t="shared" si="283"/>
        <v>0</v>
      </c>
      <c r="Q3062" t="str">
        <f t="shared" si="284"/>
        <v>photography</v>
      </c>
      <c r="R3062" t="str">
        <f t="shared" si="285"/>
        <v>people</v>
      </c>
      <c r="S3062" s="13">
        <f t="shared" si="286"/>
        <v>42678.586655092593</v>
      </c>
      <c r="T3062" s="13">
        <f t="shared" si="287"/>
        <v>42708.628321759257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 s="9">
        <v>33000</v>
      </c>
      <c r="E3063" s="9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8295</v>
      </c>
      <c r="O3063" s="7">
        <f t="shared" si="282"/>
        <v>4.3</v>
      </c>
      <c r="P3063" s="5">
        <f t="shared" si="283"/>
        <v>88.6875</v>
      </c>
      <c r="Q3063" t="str">
        <f t="shared" si="284"/>
        <v>photography</v>
      </c>
      <c r="R3063" t="str">
        <f t="shared" si="285"/>
        <v>people</v>
      </c>
      <c r="S3063" s="13">
        <f t="shared" si="286"/>
        <v>42593.011782407411</v>
      </c>
      <c r="T3063" s="13">
        <f t="shared" si="287"/>
        <v>42615.291666666672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 s="9">
        <v>15000</v>
      </c>
      <c r="E3064" s="9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8295</v>
      </c>
      <c r="O3064" s="7">
        <f t="shared" si="282"/>
        <v>21.146666666666665</v>
      </c>
      <c r="P3064" s="5">
        <f t="shared" si="283"/>
        <v>453.14285714285717</v>
      </c>
      <c r="Q3064" t="str">
        <f t="shared" si="284"/>
        <v>photography</v>
      </c>
      <c r="R3064" t="str">
        <f t="shared" si="285"/>
        <v>people</v>
      </c>
      <c r="S3064" s="13">
        <f t="shared" si="286"/>
        <v>41913.790289351848</v>
      </c>
      <c r="T3064" s="13">
        <f t="shared" si="287"/>
        <v>41973.831956018519</v>
      </c>
    </row>
    <row r="3065" spans="1:20" ht="48" x14ac:dyDescent="0.2">
      <c r="A3065">
        <v>1985</v>
      </c>
      <c r="B3065" s="3" t="s">
        <v>1986</v>
      </c>
      <c r="C3065" s="3" t="s">
        <v>6095</v>
      </c>
      <c r="D3065" s="9">
        <v>1600</v>
      </c>
      <c r="E3065" s="9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8295</v>
      </c>
      <c r="O3065" s="7">
        <f t="shared" si="282"/>
        <v>3.1875</v>
      </c>
      <c r="P3065" s="5">
        <f t="shared" si="283"/>
        <v>12.75</v>
      </c>
      <c r="Q3065" t="str">
        <f t="shared" si="284"/>
        <v>photography</v>
      </c>
      <c r="R3065" t="str">
        <f t="shared" si="285"/>
        <v>people</v>
      </c>
      <c r="S3065" s="13">
        <f t="shared" si="286"/>
        <v>42555.698738425926</v>
      </c>
      <c r="T3065" s="13">
        <f t="shared" si="287"/>
        <v>42584.958333333328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 s="9">
        <v>2000</v>
      </c>
      <c r="E3066" s="9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8295</v>
      </c>
      <c r="O3066" s="7">
        <f t="shared" si="282"/>
        <v>0.05</v>
      </c>
      <c r="P3066" s="5">
        <f t="shared" si="283"/>
        <v>1</v>
      </c>
      <c r="Q3066" t="str">
        <f t="shared" si="284"/>
        <v>photography</v>
      </c>
      <c r="R3066" t="str">
        <f t="shared" si="285"/>
        <v>people</v>
      </c>
      <c r="S3066" s="13">
        <f t="shared" si="286"/>
        <v>42413.433831018512</v>
      </c>
      <c r="T3066" s="13">
        <f t="shared" si="287"/>
        <v>42443.392164351855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 s="9">
        <v>5500</v>
      </c>
      <c r="E3067" s="9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8295</v>
      </c>
      <c r="O3067" s="7">
        <f t="shared" si="282"/>
        <v>42.472727272727276</v>
      </c>
      <c r="P3067" s="5">
        <f t="shared" si="283"/>
        <v>83.428571428571431</v>
      </c>
      <c r="Q3067" t="str">
        <f t="shared" si="284"/>
        <v>photography</v>
      </c>
      <c r="R3067" t="str">
        <f t="shared" si="285"/>
        <v>people</v>
      </c>
      <c r="S3067" s="13">
        <f t="shared" si="286"/>
        <v>42034.639768518522</v>
      </c>
      <c r="T3067" s="13">
        <f t="shared" si="287"/>
        <v>42064.639768518522</v>
      </c>
    </row>
    <row r="3068" spans="1:20" ht="16" x14ac:dyDescent="0.2">
      <c r="A3068">
        <v>1988</v>
      </c>
      <c r="B3068" s="3" t="s">
        <v>1989</v>
      </c>
      <c r="C3068" s="3" t="s">
        <v>6098</v>
      </c>
      <c r="D3068" s="9">
        <v>6000</v>
      </c>
      <c r="E3068" s="9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8295</v>
      </c>
      <c r="O3068" s="7">
        <f t="shared" si="282"/>
        <v>0.41666666666666669</v>
      </c>
      <c r="P3068" s="5">
        <f t="shared" si="283"/>
        <v>25</v>
      </c>
      <c r="Q3068" t="str">
        <f t="shared" si="284"/>
        <v>photography</v>
      </c>
      <c r="R3068" t="str">
        <f t="shared" si="285"/>
        <v>people</v>
      </c>
      <c r="S3068" s="13">
        <f t="shared" si="286"/>
        <v>42206.763217592597</v>
      </c>
      <c r="T3068" s="13">
        <f t="shared" si="287"/>
        <v>42236.763217592597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 s="9">
        <v>5000</v>
      </c>
      <c r="E3069" s="9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8295</v>
      </c>
      <c r="O3069" s="7">
        <f t="shared" si="282"/>
        <v>1</v>
      </c>
      <c r="P3069" s="5">
        <f t="shared" si="283"/>
        <v>50</v>
      </c>
      <c r="Q3069" t="str">
        <f t="shared" si="284"/>
        <v>photography</v>
      </c>
      <c r="R3069" t="str">
        <f t="shared" si="285"/>
        <v>people</v>
      </c>
      <c r="S3069" s="13">
        <f t="shared" si="286"/>
        <v>42685.680648148147</v>
      </c>
      <c r="T3069" s="13">
        <f t="shared" si="287"/>
        <v>42715.680648148147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 s="9">
        <v>3000</v>
      </c>
      <c r="E3070" s="9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8295</v>
      </c>
      <c r="O3070" s="7">
        <f t="shared" si="282"/>
        <v>16.966666666666665</v>
      </c>
      <c r="P3070" s="5">
        <f t="shared" si="283"/>
        <v>101.8</v>
      </c>
      <c r="Q3070" t="str">
        <f t="shared" si="284"/>
        <v>photography</v>
      </c>
      <c r="R3070" t="str">
        <f t="shared" si="285"/>
        <v>people</v>
      </c>
      <c r="S3070" s="13">
        <f t="shared" si="286"/>
        <v>42398.195972222224</v>
      </c>
      <c r="T3070" s="13">
        <f t="shared" si="287"/>
        <v>42413.195972222224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 s="9">
        <v>2000</v>
      </c>
      <c r="E3071" s="9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8295</v>
      </c>
      <c r="O3071" s="7">
        <f t="shared" si="282"/>
        <v>7.0000000000000009</v>
      </c>
      <c r="P3071" s="5">
        <f t="shared" si="283"/>
        <v>46.666666666666664</v>
      </c>
      <c r="Q3071" t="str">
        <f t="shared" si="284"/>
        <v>photography</v>
      </c>
      <c r="R3071" t="str">
        <f t="shared" si="285"/>
        <v>people</v>
      </c>
      <c r="S3071" s="13">
        <f t="shared" si="286"/>
        <v>42167.89335648148</v>
      </c>
      <c r="T3071" s="13">
        <f t="shared" si="287"/>
        <v>42188.89335648148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 s="9">
        <v>1500</v>
      </c>
      <c r="E3072" s="9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8295</v>
      </c>
      <c r="O3072" s="7">
        <f t="shared" si="282"/>
        <v>0.13333333333333333</v>
      </c>
      <c r="P3072" s="5">
        <f t="shared" si="283"/>
        <v>1</v>
      </c>
      <c r="Q3072" t="str">
        <f t="shared" si="284"/>
        <v>photography</v>
      </c>
      <c r="R3072" t="str">
        <f t="shared" si="285"/>
        <v>people</v>
      </c>
      <c r="S3072" s="13">
        <f t="shared" si="286"/>
        <v>42023.143414351856</v>
      </c>
      <c r="T3072" s="13">
        <f t="shared" si="287"/>
        <v>42053.143414351856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 s="9">
        <v>2000</v>
      </c>
      <c r="E3073" s="9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8295</v>
      </c>
      <c r="O3073" s="7">
        <f t="shared" si="282"/>
        <v>0</v>
      </c>
      <c r="P3073" s="5">
        <f t="shared" si="283"/>
        <v>0</v>
      </c>
      <c r="Q3073" t="str">
        <f t="shared" si="284"/>
        <v>photography</v>
      </c>
      <c r="R3073" t="str">
        <f t="shared" si="285"/>
        <v>people</v>
      </c>
      <c r="S3073" s="13">
        <f t="shared" si="286"/>
        <v>42329.58839120371</v>
      </c>
      <c r="T3073" s="13">
        <f t="shared" si="287"/>
        <v>42359.58839120371</v>
      </c>
    </row>
    <row r="3074" spans="1:20" ht="48" x14ac:dyDescent="0.2">
      <c r="A3074">
        <v>1994</v>
      </c>
      <c r="B3074" s="3" t="s">
        <v>1995</v>
      </c>
      <c r="C3074" s="3" t="s">
        <v>6104</v>
      </c>
      <c r="D3074" s="9">
        <v>3200</v>
      </c>
      <c r="E3074" s="9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8295</v>
      </c>
      <c r="O3074" s="7">
        <f t="shared" ref="O3074:O3137" si="288">(E3074/D3074)*100</f>
        <v>0</v>
      </c>
      <c r="P3074" s="5">
        <f t="shared" ref="P3074:P3137" si="289">IFERROR(E3074/L3074,0)</f>
        <v>0</v>
      </c>
      <c r="Q3074" t="str">
        <f t="shared" ref="Q3074:Q3137" si="290">LEFT(N3074,FIND("/",N3074)-1)</f>
        <v>photography</v>
      </c>
      <c r="R3074" t="str">
        <f t="shared" ref="R3074:R3137" si="291">RIGHT(N3074,LEN(N3074)-FIND("/",N3074))</f>
        <v>people</v>
      </c>
      <c r="S3074" s="13">
        <f t="shared" ref="S3074:S3137" si="292">(((J3074/60)/60)/24)+DATE(1970,1,1)</f>
        <v>42651.006273148145</v>
      </c>
      <c r="T3074" s="13">
        <f t="shared" ref="T3074:T3137" si="293">(((I3074/60)/60)/24)+DATE(1970,1,1)</f>
        <v>42711.047939814816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 s="9">
        <v>1000</v>
      </c>
      <c r="E3075" s="9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8295</v>
      </c>
      <c r="O3075" s="7">
        <f t="shared" si="288"/>
        <v>7.8</v>
      </c>
      <c r="P3075" s="5">
        <f t="shared" si="289"/>
        <v>26</v>
      </c>
      <c r="Q3075" t="str">
        <f t="shared" si="290"/>
        <v>photography</v>
      </c>
      <c r="R3075" t="str">
        <f t="shared" si="291"/>
        <v>people</v>
      </c>
      <c r="S3075" s="13">
        <f t="shared" si="292"/>
        <v>42181.902037037042</v>
      </c>
      <c r="T3075" s="13">
        <f t="shared" si="293"/>
        <v>42201.902037037042</v>
      </c>
    </row>
    <row r="3076" spans="1:20" ht="48" x14ac:dyDescent="0.2">
      <c r="A3076">
        <v>1996</v>
      </c>
      <c r="B3076" s="3" t="s">
        <v>1997</v>
      </c>
      <c r="C3076" s="3" t="s">
        <v>6106</v>
      </c>
      <c r="D3076" s="9">
        <v>133800</v>
      </c>
      <c r="E3076" s="9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8295</v>
      </c>
      <c r="O3076" s="7">
        <f t="shared" si="288"/>
        <v>0</v>
      </c>
      <c r="P3076" s="5">
        <f t="shared" si="289"/>
        <v>0</v>
      </c>
      <c r="Q3076" t="str">
        <f t="shared" si="290"/>
        <v>photography</v>
      </c>
      <c r="R3076" t="str">
        <f t="shared" si="291"/>
        <v>people</v>
      </c>
      <c r="S3076" s="13">
        <f t="shared" si="292"/>
        <v>41800.819571759261</v>
      </c>
      <c r="T3076" s="13">
        <f t="shared" si="293"/>
        <v>41830.819571759261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 s="9">
        <v>6500</v>
      </c>
      <c r="E3077" s="9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8295</v>
      </c>
      <c r="O3077" s="7">
        <f t="shared" si="288"/>
        <v>0</v>
      </c>
      <c r="P3077" s="5">
        <f t="shared" si="289"/>
        <v>0</v>
      </c>
      <c r="Q3077" t="str">
        <f t="shared" si="290"/>
        <v>photography</v>
      </c>
      <c r="R3077" t="str">
        <f t="shared" si="291"/>
        <v>people</v>
      </c>
      <c r="S3077" s="13">
        <f t="shared" si="292"/>
        <v>41847.930694444447</v>
      </c>
      <c r="T3077" s="13">
        <f t="shared" si="293"/>
        <v>41877.930694444447</v>
      </c>
    </row>
    <row r="3078" spans="1:20" ht="48" x14ac:dyDescent="0.2">
      <c r="A3078">
        <v>1998</v>
      </c>
      <c r="B3078" s="3" t="s">
        <v>1999</v>
      </c>
      <c r="C3078" s="3" t="s">
        <v>6108</v>
      </c>
      <c r="D3078" s="9">
        <v>2500</v>
      </c>
      <c r="E3078" s="9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8295</v>
      </c>
      <c r="O3078" s="7">
        <f t="shared" si="288"/>
        <v>26.200000000000003</v>
      </c>
      <c r="P3078" s="5">
        <f t="shared" si="289"/>
        <v>218.33333333333334</v>
      </c>
      <c r="Q3078" t="str">
        <f t="shared" si="290"/>
        <v>photography</v>
      </c>
      <c r="R3078" t="str">
        <f t="shared" si="291"/>
        <v>people</v>
      </c>
      <c r="S3078" s="13">
        <f t="shared" si="292"/>
        <v>41807.118495370371</v>
      </c>
      <c r="T3078" s="13">
        <f t="shared" si="293"/>
        <v>41852.118495370371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 s="9">
        <v>31000</v>
      </c>
      <c r="E3079" s="9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8295</v>
      </c>
      <c r="O3079" s="7">
        <f t="shared" si="288"/>
        <v>0.76129032258064511</v>
      </c>
      <c r="P3079" s="5">
        <f t="shared" si="289"/>
        <v>33.714285714285715</v>
      </c>
      <c r="Q3079" t="str">
        <f t="shared" si="290"/>
        <v>photography</v>
      </c>
      <c r="R3079" t="str">
        <f t="shared" si="291"/>
        <v>people</v>
      </c>
      <c r="S3079" s="13">
        <f t="shared" si="292"/>
        <v>41926.482731481483</v>
      </c>
      <c r="T3079" s="13">
        <f t="shared" si="293"/>
        <v>41956.524398148147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 s="9">
        <v>5000</v>
      </c>
      <c r="E3080" s="9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8295</v>
      </c>
      <c r="O3080" s="7">
        <f t="shared" si="288"/>
        <v>12.5</v>
      </c>
      <c r="P3080" s="5">
        <f t="shared" si="289"/>
        <v>25</v>
      </c>
      <c r="Q3080" t="str">
        <f t="shared" si="290"/>
        <v>photography</v>
      </c>
      <c r="R3080" t="str">
        <f t="shared" si="291"/>
        <v>people</v>
      </c>
      <c r="S3080" s="13">
        <f t="shared" si="292"/>
        <v>42345.951539351852</v>
      </c>
      <c r="T3080" s="13">
        <f t="shared" si="293"/>
        <v>42375.951539351852</v>
      </c>
    </row>
    <row r="3081" spans="1:20" ht="32" x14ac:dyDescent="0.2">
      <c r="A3081">
        <v>2121</v>
      </c>
      <c r="B3081" s="3" t="s">
        <v>2122</v>
      </c>
      <c r="C3081" s="3" t="s">
        <v>6231</v>
      </c>
      <c r="D3081" s="9">
        <v>50000</v>
      </c>
      <c r="E3081" s="9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8281</v>
      </c>
      <c r="O3081" s="7">
        <f t="shared" si="288"/>
        <v>0.56800000000000006</v>
      </c>
      <c r="P3081" s="5">
        <f t="shared" si="289"/>
        <v>28.4</v>
      </c>
      <c r="Q3081" t="str">
        <f t="shared" si="290"/>
        <v>games</v>
      </c>
      <c r="R3081" t="str">
        <f t="shared" si="291"/>
        <v>video games</v>
      </c>
      <c r="S3081" s="13">
        <f t="shared" si="292"/>
        <v>42716.7424537037</v>
      </c>
      <c r="T3081" s="13">
        <f t="shared" si="293"/>
        <v>42746.7424537037</v>
      </c>
    </row>
    <row r="3082" spans="1:20" ht="32" x14ac:dyDescent="0.2">
      <c r="A3082">
        <v>2122</v>
      </c>
      <c r="B3082" s="3" t="s">
        <v>2123</v>
      </c>
      <c r="C3082" s="3" t="s">
        <v>6232</v>
      </c>
      <c r="D3082" s="9">
        <v>80000</v>
      </c>
      <c r="E3082" s="9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8281</v>
      </c>
      <c r="O3082" s="7">
        <f t="shared" si="288"/>
        <v>0.38750000000000001</v>
      </c>
      <c r="P3082" s="5">
        <f t="shared" si="289"/>
        <v>103.33333333333333</v>
      </c>
      <c r="Q3082" t="str">
        <f t="shared" si="290"/>
        <v>games</v>
      </c>
      <c r="R3082" t="str">
        <f t="shared" si="291"/>
        <v>video games</v>
      </c>
      <c r="S3082" s="13">
        <f t="shared" si="292"/>
        <v>42712.300567129627</v>
      </c>
      <c r="T3082" s="13">
        <f t="shared" si="293"/>
        <v>42742.300567129627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 s="9">
        <v>500</v>
      </c>
      <c r="E3083" s="9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8281</v>
      </c>
      <c r="O3083" s="7">
        <f t="shared" si="288"/>
        <v>10</v>
      </c>
      <c r="P3083" s="5">
        <f t="shared" si="289"/>
        <v>10</v>
      </c>
      <c r="Q3083" t="str">
        <f t="shared" si="290"/>
        <v>games</v>
      </c>
      <c r="R3083" t="str">
        <f t="shared" si="291"/>
        <v>video games</v>
      </c>
      <c r="S3083" s="13">
        <f t="shared" si="292"/>
        <v>40198.424849537041</v>
      </c>
      <c r="T3083" s="13">
        <f t="shared" si="293"/>
        <v>40252.290972222225</v>
      </c>
    </row>
    <row r="3084" spans="1:20" ht="48" x14ac:dyDescent="0.2">
      <c r="A3084">
        <v>2124</v>
      </c>
      <c r="B3084" s="3" t="s">
        <v>2125</v>
      </c>
      <c r="C3084" s="3" t="s">
        <v>6234</v>
      </c>
      <c r="D3084" s="9">
        <v>1100</v>
      </c>
      <c r="E3084" s="9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8281</v>
      </c>
      <c r="O3084" s="7">
        <f t="shared" si="288"/>
        <v>10.454545454545453</v>
      </c>
      <c r="P3084" s="5">
        <f t="shared" si="289"/>
        <v>23</v>
      </c>
      <c r="Q3084" t="str">
        <f t="shared" si="290"/>
        <v>games</v>
      </c>
      <c r="R3084" t="str">
        <f t="shared" si="291"/>
        <v>video games</v>
      </c>
      <c r="S3084" s="13">
        <f t="shared" si="292"/>
        <v>40464.028182870366</v>
      </c>
      <c r="T3084" s="13">
        <f t="shared" si="293"/>
        <v>40512.208333333336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 s="9">
        <v>60000</v>
      </c>
      <c r="E3085" s="9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8281</v>
      </c>
      <c r="O3085" s="7">
        <f t="shared" si="288"/>
        <v>1.4200000000000002</v>
      </c>
      <c r="P3085" s="5">
        <f t="shared" si="289"/>
        <v>31.555555555555557</v>
      </c>
      <c r="Q3085" t="str">
        <f t="shared" si="290"/>
        <v>games</v>
      </c>
      <c r="R3085" t="str">
        <f t="shared" si="291"/>
        <v>video games</v>
      </c>
      <c r="S3085" s="13">
        <f t="shared" si="292"/>
        <v>42191.023530092592</v>
      </c>
      <c r="T3085" s="13">
        <f t="shared" si="293"/>
        <v>42221.023530092592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 s="9">
        <v>20000</v>
      </c>
      <c r="E3086" s="9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8281</v>
      </c>
      <c r="O3086" s="7">
        <f t="shared" si="288"/>
        <v>0.05</v>
      </c>
      <c r="P3086" s="5">
        <f t="shared" si="289"/>
        <v>5</v>
      </c>
      <c r="Q3086" t="str">
        <f t="shared" si="290"/>
        <v>games</v>
      </c>
      <c r="R3086" t="str">
        <f t="shared" si="291"/>
        <v>video games</v>
      </c>
      <c r="S3086" s="13">
        <f t="shared" si="292"/>
        <v>41951.973229166666</v>
      </c>
      <c r="T3086" s="13">
        <f t="shared" si="293"/>
        <v>41981.973229166666</v>
      </c>
    </row>
    <row r="3087" spans="1:20" ht="16" x14ac:dyDescent="0.2">
      <c r="A3087">
        <v>2127</v>
      </c>
      <c r="B3087" s="3" t="s">
        <v>2128</v>
      </c>
      <c r="C3087" s="3" t="s">
        <v>6237</v>
      </c>
      <c r="D3087" s="9">
        <v>28000</v>
      </c>
      <c r="E3087" s="9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8281</v>
      </c>
      <c r="O3087" s="7">
        <f t="shared" si="288"/>
        <v>28.842857142857142</v>
      </c>
      <c r="P3087" s="5">
        <f t="shared" si="289"/>
        <v>34.220338983050844</v>
      </c>
      <c r="Q3087" t="str">
        <f t="shared" si="290"/>
        <v>games</v>
      </c>
      <c r="R3087" t="str">
        <f t="shared" si="291"/>
        <v>video games</v>
      </c>
      <c r="S3087" s="13">
        <f t="shared" si="292"/>
        <v>42045.50535879629</v>
      </c>
      <c r="T3087" s="13">
        <f t="shared" si="293"/>
        <v>42075.463692129633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 s="9">
        <v>15000</v>
      </c>
      <c r="E3088" s="9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8281</v>
      </c>
      <c r="O3088" s="7">
        <f t="shared" si="288"/>
        <v>0.16666666666666669</v>
      </c>
      <c r="P3088" s="5">
        <f t="shared" si="289"/>
        <v>25</v>
      </c>
      <c r="Q3088" t="str">
        <f t="shared" si="290"/>
        <v>games</v>
      </c>
      <c r="R3088" t="str">
        <f t="shared" si="291"/>
        <v>video games</v>
      </c>
      <c r="S3088" s="13">
        <f t="shared" si="292"/>
        <v>41843.772789351853</v>
      </c>
      <c r="T3088" s="13">
        <f t="shared" si="293"/>
        <v>41903.772789351853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 s="9">
        <v>2000</v>
      </c>
      <c r="E3089" s="9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8281</v>
      </c>
      <c r="O3089" s="7">
        <f t="shared" si="288"/>
        <v>11.799999999999999</v>
      </c>
      <c r="P3089" s="5">
        <f t="shared" si="289"/>
        <v>19.666666666666668</v>
      </c>
      <c r="Q3089" t="str">
        <f t="shared" si="290"/>
        <v>games</v>
      </c>
      <c r="R3089" t="str">
        <f t="shared" si="291"/>
        <v>video games</v>
      </c>
      <c r="S3089" s="13">
        <f t="shared" si="292"/>
        <v>42409.024305555555</v>
      </c>
      <c r="T3089" s="13">
        <f t="shared" si="293"/>
        <v>42439.024305555555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 s="9">
        <v>42000</v>
      </c>
      <c r="E3090" s="9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8281</v>
      </c>
      <c r="O3090" s="7">
        <f t="shared" si="288"/>
        <v>0.20238095238095236</v>
      </c>
      <c r="P3090" s="5">
        <f t="shared" si="289"/>
        <v>21.25</v>
      </c>
      <c r="Q3090" t="str">
        <f t="shared" si="290"/>
        <v>games</v>
      </c>
      <c r="R3090" t="str">
        <f t="shared" si="291"/>
        <v>video games</v>
      </c>
      <c r="S3090" s="13">
        <f t="shared" si="292"/>
        <v>41832.086377314816</v>
      </c>
      <c r="T3090" s="13">
        <f t="shared" si="293"/>
        <v>41867.086377314816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 s="9">
        <v>500</v>
      </c>
      <c r="E3091" s="9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8281</v>
      </c>
      <c r="O3091" s="7">
        <f t="shared" si="288"/>
        <v>5</v>
      </c>
      <c r="P3091" s="5">
        <f t="shared" si="289"/>
        <v>8.3333333333333339</v>
      </c>
      <c r="Q3091" t="str">
        <f t="shared" si="290"/>
        <v>games</v>
      </c>
      <c r="R3091" t="str">
        <f t="shared" si="291"/>
        <v>video games</v>
      </c>
      <c r="S3091" s="13">
        <f t="shared" si="292"/>
        <v>42167.207071759258</v>
      </c>
      <c r="T3091" s="13">
        <f t="shared" si="293"/>
        <v>42197.207071759258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 s="9">
        <v>100000</v>
      </c>
      <c r="E3092" s="9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8281</v>
      </c>
      <c r="O3092" s="7">
        <f t="shared" si="288"/>
        <v>2.1129899999999995</v>
      </c>
      <c r="P3092" s="5">
        <f t="shared" si="289"/>
        <v>21.34333333333333</v>
      </c>
      <c r="Q3092" t="str">
        <f t="shared" si="290"/>
        <v>games</v>
      </c>
      <c r="R3092" t="str">
        <f t="shared" si="291"/>
        <v>video games</v>
      </c>
      <c r="S3092" s="13">
        <f t="shared" si="292"/>
        <v>41643.487175925926</v>
      </c>
      <c r="T3092" s="13">
        <f t="shared" si="293"/>
        <v>41673.487175925926</v>
      </c>
    </row>
    <row r="3093" spans="1:20" ht="48" x14ac:dyDescent="0.2">
      <c r="A3093">
        <v>2133</v>
      </c>
      <c r="B3093" s="3" t="s">
        <v>2134</v>
      </c>
      <c r="C3093" s="3" t="s">
        <v>6243</v>
      </c>
      <c r="D3093" s="9">
        <v>1000</v>
      </c>
      <c r="E3093" s="9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8281</v>
      </c>
      <c r="O3093" s="7">
        <f t="shared" si="288"/>
        <v>1.6</v>
      </c>
      <c r="P3093" s="5">
        <f t="shared" si="289"/>
        <v>5.333333333333333</v>
      </c>
      <c r="Q3093" t="str">
        <f t="shared" si="290"/>
        <v>games</v>
      </c>
      <c r="R3093" t="str">
        <f t="shared" si="291"/>
        <v>video games</v>
      </c>
      <c r="S3093" s="13">
        <f t="shared" si="292"/>
        <v>40619.097210648149</v>
      </c>
      <c r="T3093" s="13">
        <f t="shared" si="293"/>
        <v>40657.290972222225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 s="9">
        <v>6000</v>
      </c>
      <c r="E3094" s="9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8281</v>
      </c>
      <c r="O3094" s="7">
        <f t="shared" si="288"/>
        <v>1.7333333333333332</v>
      </c>
      <c r="P3094" s="5">
        <f t="shared" si="289"/>
        <v>34.666666666666664</v>
      </c>
      <c r="Q3094" t="str">
        <f t="shared" si="290"/>
        <v>games</v>
      </c>
      <c r="R3094" t="str">
        <f t="shared" si="291"/>
        <v>video games</v>
      </c>
      <c r="S3094" s="13">
        <f t="shared" si="292"/>
        <v>41361.886469907404</v>
      </c>
      <c r="T3094" s="13">
        <f t="shared" si="293"/>
        <v>41391.886469907404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 s="9">
        <v>5000</v>
      </c>
      <c r="E3095" s="9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8281</v>
      </c>
      <c r="O3095" s="7">
        <f t="shared" si="288"/>
        <v>9.56</v>
      </c>
      <c r="P3095" s="5">
        <f t="shared" si="289"/>
        <v>21.727272727272727</v>
      </c>
      <c r="Q3095" t="str">
        <f t="shared" si="290"/>
        <v>games</v>
      </c>
      <c r="R3095" t="str">
        <f t="shared" si="291"/>
        <v>video games</v>
      </c>
      <c r="S3095" s="13">
        <f t="shared" si="292"/>
        <v>41156.963344907403</v>
      </c>
      <c r="T3095" s="13">
        <f t="shared" si="293"/>
        <v>41186.963344907403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 s="9">
        <v>80000</v>
      </c>
      <c r="E3096" s="9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8281</v>
      </c>
      <c r="O3096" s="7">
        <f t="shared" si="288"/>
        <v>5.9612499999999999E-2</v>
      </c>
      <c r="P3096" s="5">
        <f t="shared" si="289"/>
        <v>11.922499999999999</v>
      </c>
      <c r="Q3096" t="str">
        <f t="shared" si="290"/>
        <v>games</v>
      </c>
      <c r="R3096" t="str">
        <f t="shared" si="291"/>
        <v>video games</v>
      </c>
      <c r="S3096" s="13">
        <f t="shared" si="292"/>
        <v>41536.509097222224</v>
      </c>
      <c r="T3096" s="13">
        <f t="shared" si="293"/>
        <v>41566.509097222224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 s="9">
        <v>50000</v>
      </c>
      <c r="E3097" s="9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8281</v>
      </c>
      <c r="O3097" s="7">
        <f t="shared" si="288"/>
        <v>28.405999999999999</v>
      </c>
      <c r="P3097" s="5">
        <f t="shared" si="289"/>
        <v>26.59737827715356</v>
      </c>
      <c r="Q3097" t="str">
        <f t="shared" si="290"/>
        <v>games</v>
      </c>
      <c r="R3097" t="str">
        <f t="shared" si="291"/>
        <v>video games</v>
      </c>
      <c r="S3097" s="13">
        <f t="shared" si="292"/>
        <v>41948.771168981482</v>
      </c>
      <c r="T3097" s="13">
        <f t="shared" si="293"/>
        <v>41978.771168981482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 s="9">
        <v>1000</v>
      </c>
      <c r="E3098" s="9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8281</v>
      </c>
      <c r="O3098" s="7">
        <f t="shared" si="288"/>
        <v>12.8</v>
      </c>
      <c r="P3098" s="5">
        <f t="shared" si="289"/>
        <v>10.666666666666666</v>
      </c>
      <c r="Q3098" t="str">
        <f t="shared" si="290"/>
        <v>games</v>
      </c>
      <c r="R3098" t="str">
        <f t="shared" si="291"/>
        <v>video games</v>
      </c>
      <c r="S3098" s="13">
        <f t="shared" si="292"/>
        <v>41557.013182870374</v>
      </c>
      <c r="T3098" s="13">
        <f t="shared" si="293"/>
        <v>41587.054849537039</v>
      </c>
    </row>
    <row r="3099" spans="1:20" ht="48" x14ac:dyDescent="0.2">
      <c r="A3099">
        <v>2139</v>
      </c>
      <c r="B3099" s="3" t="s">
        <v>2140</v>
      </c>
      <c r="C3099" s="3" t="s">
        <v>6249</v>
      </c>
      <c r="D3099" s="9">
        <v>30000</v>
      </c>
      <c r="E3099" s="9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8281</v>
      </c>
      <c r="O3099" s="7">
        <f t="shared" si="288"/>
        <v>5.42</v>
      </c>
      <c r="P3099" s="5">
        <f t="shared" si="289"/>
        <v>29.035714285714285</v>
      </c>
      <c r="Q3099" t="str">
        <f t="shared" si="290"/>
        <v>games</v>
      </c>
      <c r="R3099" t="str">
        <f t="shared" si="291"/>
        <v>video games</v>
      </c>
      <c r="S3099" s="13">
        <f t="shared" si="292"/>
        <v>42647.750092592592</v>
      </c>
      <c r="T3099" s="13">
        <f t="shared" si="293"/>
        <v>42677.750092592592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 s="9">
        <v>500000</v>
      </c>
      <c r="E3100" s="9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8281</v>
      </c>
      <c r="O3100" s="7">
        <f t="shared" si="288"/>
        <v>0.11199999999999999</v>
      </c>
      <c r="P3100" s="5">
        <f t="shared" si="289"/>
        <v>50.909090909090907</v>
      </c>
      <c r="Q3100" t="str">
        <f t="shared" si="290"/>
        <v>games</v>
      </c>
      <c r="R3100" t="str">
        <f t="shared" si="291"/>
        <v>video games</v>
      </c>
      <c r="S3100" s="13">
        <f t="shared" si="292"/>
        <v>41255.833611111113</v>
      </c>
      <c r="T3100" s="13">
        <f t="shared" si="293"/>
        <v>41285.833611111113</v>
      </c>
    </row>
    <row r="3101" spans="1:20" ht="48" x14ac:dyDescent="0.2">
      <c r="A3101">
        <v>2141</v>
      </c>
      <c r="B3101" s="3" t="s">
        <v>2142</v>
      </c>
      <c r="C3101" s="3" t="s">
        <v>6251</v>
      </c>
      <c r="D3101" s="9">
        <v>15000</v>
      </c>
      <c r="E3101" s="9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8281</v>
      </c>
      <c r="O3101" s="7">
        <f t="shared" si="288"/>
        <v>0</v>
      </c>
      <c r="P3101" s="5">
        <f t="shared" si="289"/>
        <v>0</v>
      </c>
      <c r="Q3101" t="str">
        <f t="shared" si="290"/>
        <v>games</v>
      </c>
      <c r="R3101" t="str">
        <f t="shared" si="291"/>
        <v>video games</v>
      </c>
      <c r="S3101" s="13">
        <f t="shared" si="292"/>
        <v>41927.235636574071</v>
      </c>
      <c r="T3101" s="13">
        <f t="shared" si="293"/>
        <v>41957.277303240742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 s="9">
        <v>10500</v>
      </c>
      <c r="E3102" s="9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8281</v>
      </c>
      <c r="O3102" s="7">
        <f t="shared" si="288"/>
        <v>5.7238095238095239</v>
      </c>
      <c r="P3102" s="5">
        <f t="shared" si="289"/>
        <v>50.083333333333336</v>
      </c>
      <c r="Q3102" t="str">
        <f t="shared" si="290"/>
        <v>games</v>
      </c>
      <c r="R3102" t="str">
        <f t="shared" si="291"/>
        <v>video games</v>
      </c>
      <c r="S3102" s="13">
        <f t="shared" si="292"/>
        <v>42340.701504629629</v>
      </c>
      <c r="T3102" s="13">
        <f t="shared" si="293"/>
        <v>42368.701504629629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 s="9">
        <v>2000</v>
      </c>
      <c r="E3103" s="9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8281</v>
      </c>
      <c r="O3103" s="7">
        <f t="shared" si="288"/>
        <v>11.25</v>
      </c>
      <c r="P3103" s="5">
        <f t="shared" si="289"/>
        <v>45</v>
      </c>
      <c r="Q3103" t="str">
        <f t="shared" si="290"/>
        <v>games</v>
      </c>
      <c r="R3103" t="str">
        <f t="shared" si="291"/>
        <v>video games</v>
      </c>
      <c r="S3103" s="13">
        <f t="shared" si="292"/>
        <v>40332.886712962965</v>
      </c>
      <c r="T3103" s="13">
        <f t="shared" si="293"/>
        <v>40380.791666666664</v>
      </c>
    </row>
    <row r="3104" spans="1:20" ht="32" x14ac:dyDescent="0.2">
      <c r="A3104">
        <v>2144</v>
      </c>
      <c r="B3104" s="3" t="s">
        <v>2145</v>
      </c>
      <c r="C3104" s="3" t="s">
        <v>6254</v>
      </c>
      <c r="D3104" s="9">
        <v>35500</v>
      </c>
      <c r="E3104" s="9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8281</v>
      </c>
      <c r="O3104" s="7">
        <f t="shared" si="288"/>
        <v>1.7098591549295776</v>
      </c>
      <c r="P3104" s="5">
        <f t="shared" si="289"/>
        <v>25.291666666666668</v>
      </c>
      <c r="Q3104" t="str">
        <f t="shared" si="290"/>
        <v>games</v>
      </c>
      <c r="R3104" t="str">
        <f t="shared" si="291"/>
        <v>video games</v>
      </c>
      <c r="S3104" s="13">
        <f t="shared" si="292"/>
        <v>41499.546759259261</v>
      </c>
      <c r="T3104" s="13">
        <f t="shared" si="293"/>
        <v>41531.546759259261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 s="9">
        <v>15000</v>
      </c>
      <c r="E3105" s="9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8281</v>
      </c>
      <c r="O3105" s="7">
        <f t="shared" si="288"/>
        <v>30.433333333333334</v>
      </c>
      <c r="P3105" s="5">
        <f t="shared" si="289"/>
        <v>51.292134831460672</v>
      </c>
      <c r="Q3105" t="str">
        <f t="shared" si="290"/>
        <v>games</v>
      </c>
      <c r="R3105" t="str">
        <f t="shared" si="291"/>
        <v>video games</v>
      </c>
      <c r="S3105" s="13">
        <f t="shared" si="292"/>
        <v>41575.237430555557</v>
      </c>
      <c r="T3105" s="13">
        <f t="shared" si="293"/>
        <v>41605.279097222221</v>
      </c>
    </row>
    <row r="3106" spans="1:20" ht="48" x14ac:dyDescent="0.2">
      <c r="A3106">
        <v>2146</v>
      </c>
      <c r="B3106" s="3" t="s">
        <v>2147</v>
      </c>
      <c r="C3106" s="3" t="s">
        <v>6256</v>
      </c>
      <c r="D3106" s="9">
        <v>5000</v>
      </c>
      <c r="E3106" s="9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8281</v>
      </c>
      <c r="O3106" s="7">
        <f t="shared" si="288"/>
        <v>0.02</v>
      </c>
      <c r="P3106" s="5">
        <f t="shared" si="289"/>
        <v>1</v>
      </c>
      <c r="Q3106" t="str">
        <f t="shared" si="290"/>
        <v>games</v>
      </c>
      <c r="R3106" t="str">
        <f t="shared" si="291"/>
        <v>video games</v>
      </c>
      <c r="S3106" s="13">
        <f t="shared" si="292"/>
        <v>42397.679513888885</v>
      </c>
      <c r="T3106" s="13">
        <f t="shared" si="293"/>
        <v>42411.679513888885</v>
      </c>
    </row>
    <row r="3107" spans="1:20" ht="16" x14ac:dyDescent="0.2">
      <c r="A3107">
        <v>2147</v>
      </c>
      <c r="B3107" s="3" t="s">
        <v>2148</v>
      </c>
      <c r="C3107" s="3" t="s">
        <v>6257</v>
      </c>
      <c r="D3107" s="9">
        <v>390000</v>
      </c>
      <c r="E3107" s="9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8281</v>
      </c>
      <c r="O3107" s="7">
        <f t="shared" si="288"/>
        <v>0.69641025641025645</v>
      </c>
      <c r="P3107" s="5">
        <f t="shared" si="289"/>
        <v>49.381818181818183</v>
      </c>
      <c r="Q3107" t="str">
        <f t="shared" si="290"/>
        <v>games</v>
      </c>
      <c r="R3107" t="str">
        <f t="shared" si="291"/>
        <v>video games</v>
      </c>
      <c r="S3107" s="13">
        <f t="shared" si="292"/>
        <v>41927.295694444445</v>
      </c>
      <c r="T3107" s="13">
        <f t="shared" si="293"/>
        <v>41959.337361111116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 s="9">
        <v>100</v>
      </c>
      <c r="E3108" s="9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8281</v>
      </c>
      <c r="O3108" s="7">
        <f t="shared" si="288"/>
        <v>2</v>
      </c>
      <c r="P3108" s="5">
        <f t="shared" si="289"/>
        <v>1</v>
      </c>
      <c r="Q3108" t="str">
        <f t="shared" si="290"/>
        <v>games</v>
      </c>
      <c r="R3108" t="str">
        <f t="shared" si="291"/>
        <v>video games</v>
      </c>
      <c r="S3108" s="13">
        <f t="shared" si="292"/>
        <v>42066.733587962968</v>
      </c>
      <c r="T3108" s="13">
        <f t="shared" si="293"/>
        <v>42096.691921296297</v>
      </c>
    </row>
    <row r="3109" spans="1:20" ht="48" x14ac:dyDescent="0.2">
      <c r="A3109">
        <v>2149</v>
      </c>
      <c r="B3109" s="3" t="s">
        <v>2150</v>
      </c>
      <c r="C3109" s="3" t="s">
        <v>6259</v>
      </c>
      <c r="D3109" s="9">
        <v>2000</v>
      </c>
      <c r="E3109" s="9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8281</v>
      </c>
      <c r="O3109" s="7">
        <f t="shared" si="288"/>
        <v>0</v>
      </c>
      <c r="P3109" s="5">
        <f t="shared" si="289"/>
        <v>0</v>
      </c>
      <c r="Q3109" t="str">
        <f t="shared" si="290"/>
        <v>games</v>
      </c>
      <c r="R3109" t="str">
        <f t="shared" si="291"/>
        <v>video games</v>
      </c>
      <c r="S3109" s="13">
        <f t="shared" si="292"/>
        <v>40355.024953703702</v>
      </c>
      <c r="T3109" s="13">
        <f t="shared" si="293"/>
        <v>40390</v>
      </c>
    </row>
    <row r="3110" spans="1:20" ht="16" x14ac:dyDescent="0.2">
      <c r="A3110">
        <v>2150</v>
      </c>
      <c r="B3110" s="3" t="s">
        <v>2151</v>
      </c>
      <c r="C3110" s="3" t="s">
        <v>6260</v>
      </c>
      <c r="D3110" s="9">
        <v>50000</v>
      </c>
      <c r="E3110" s="9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8281</v>
      </c>
      <c r="O3110" s="7">
        <f t="shared" si="288"/>
        <v>0.80999999999999994</v>
      </c>
      <c r="P3110" s="5">
        <f t="shared" si="289"/>
        <v>101.25</v>
      </c>
      <c r="Q3110" t="str">
        <f t="shared" si="290"/>
        <v>games</v>
      </c>
      <c r="R3110" t="str">
        <f t="shared" si="291"/>
        <v>video games</v>
      </c>
      <c r="S3110" s="13">
        <f t="shared" si="292"/>
        <v>42534.284710648149</v>
      </c>
      <c r="T3110" s="13">
        <f t="shared" si="293"/>
        <v>42564.284710648149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 s="9">
        <v>45000</v>
      </c>
      <c r="E3111" s="9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8281</v>
      </c>
      <c r="O3111" s="7">
        <f t="shared" si="288"/>
        <v>0.26222222222222225</v>
      </c>
      <c r="P3111" s="5">
        <f t="shared" si="289"/>
        <v>19.666666666666668</v>
      </c>
      <c r="Q3111" t="str">
        <f t="shared" si="290"/>
        <v>games</v>
      </c>
      <c r="R3111" t="str">
        <f t="shared" si="291"/>
        <v>video games</v>
      </c>
      <c r="S3111" s="13">
        <f t="shared" si="292"/>
        <v>42520.847384259265</v>
      </c>
      <c r="T3111" s="13">
        <f t="shared" si="293"/>
        <v>42550.847384259265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 s="9">
        <v>30000</v>
      </c>
      <c r="E3112" s="9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8281</v>
      </c>
      <c r="O3112" s="7">
        <f t="shared" si="288"/>
        <v>0.16666666666666669</v>
      </c>
      <c r="P3112" s="5">
        <f t="shared" si="289"/>
        <v>12.5</v>
      </c>
      <c r="Q3112" t="str">
        <f t="shared" si="290"/>
        <v>games</v>
      </c>
      <c r="R3112" t="str">
        <f t="shared" si="291"/>
        <v>video games</v>
      </c>
      <c r="S3112" s="13">
        <f t="shared" si="292"/>
        <v>41683.832280092596</v>
      </c>
      <c r="T3112" s="13">
        <f t="shared" si="293"/>
        <v>41713.790613425925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 s="9">
        <v>372625</v>
      </c>
      <c r="E3113" s="9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8281</v>
      </c>
      <c r="O3113" s="7">
        <f t="shared" si="288"/>
        <v>9.124454880912446E-3</v>
      </c>
      <c r="P3113" s="5">
        <f t="shared" si="289"/>
        <v>8.5</v>
      </c>
      <c r="Q3113" t="str">
        <f t="shared" si="290"/>
        <v>games</v>
      </c>
      <c r="R3113" t="str">
        <f t="shared" si="291"/>
        <v>video games</v>
      </c>
      <c r="S3113" s="13">
        <f t="shared" si="292"/>
        <v>41974.911087962959</v>
      </c>
      <c r="T3113" s="13">
        <f t="shared" si="293"/>
        <v>42014.332638888889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 s="9">
        <v>250</v>
      </c>
      <c r="E3114" s="9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8281</v>
      </c>
      <c r="O3114" s="7">
        <f t="shared" si="288"/>
        <v>0.8</v>
      </c>
      <c r="P3114" s="5">
        <f t="shared" si="289"/>
        <v>1</v>
      </c>
      <c r="Q3114" t="str">
        <f t="shared" si="290"/>
        <v>games</v>
      </c>
      <c r="R3114" t="str">
        <f t="shared" si="291"/>
        <v>video games</v>
      </c>
      <c r="S3114" s="13">
        <f t="shared" si="292"/>
        <v>41647.632256944446</v>
      </c>
      <c r="T3114" s="13">
        <f t="shared" si="293"/>
        <v>41667.632256944446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 s="9">
        <v>5000</v>
      </c>
      <c r="E3115" s="9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8281</v>
      </c>
      <c r="O3115" s="7">
        <f t="shared" si="288"/>
        <v>2.2999999999999998</v>
      </c>
      <c r="P3115" s="5">
        <f t="shared" si="289"/>
        <v>23</v>
      </c>
      <c r="Q3115" t="str">
        <f t="shared" si="290"/>
        <v>games</v>
      </c>
      <c r="R3115" t="str">
        <f t="shared" si="291"/>
        <v>video games</v>
      </c>
      <c r="S3115" s="13">
        <f t="shared" si="292"/>
        <v>42430.747511574074</v>
      </c>
      <c r="T3115" s="13">
        <f t="shared" si="293"/>
        <v>42460.70584490741</v>
      </c>
    </row>
    <row r="3116" spans="1:20" ht="32" x14ac:dyDescent="0.2">
      <c r="A3116">
        <v>2156</v>
      </c>
      <c r="B3116" s="3" t="s">
        <v>2157</v>
      </c>
      <c r="C3116" s="3" t="s">
        <v>6266</v>
      </c>
      <c r="D3116" s="9">
        <v>56000</v>
      </c>
      <c r="E3116" s="9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8281</v>
      </c>
      <c r="O3116" s="7">
        <f t="shared" si="288"/>
        <v>2.6660714285714282</v>
      </c>
      <c r="P3116" s="5">
        <f t="shared" si="289"/>
        <v>17.987951807228917</v>
      </c>
      <c r="Q3116" t="str">
        <f t="shared" si="290"/>
        <v>games</v>
      </c>
      <c r="R3116" t="str">
        <f t="shared" si="291"/>
        <v>video games</v>
      </c>
      <c r="S3116" s="13">
        <f t="shared" si="292"/>
        <v>41488.85423611111</v>
      </c>
      <c r="T3116" s="13">
        <f t="shared" si="293"/>
        <v>41533.85423611111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 s="9">
        <v>75000</v>
      </c>
      <c r="E3117" s="9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8281</v>
      </c>
      <c r="O3117" s="7">
        <f t="shared" si="288"/>
        <v>28.192</v>
      </c>
      <c r="P3117" s="5">
        <f t="shared" si="289"/>
        <v>370.94736842105266</v>
      </c>
      <c r="Q3117" t="str">
        <f t="shared" si="290"/>
        <v>games</v>
      </c>
      <c r="R3117" t="str">
        <f t="shared" si="291"/>
        <v>video games</v>
      </c>
      <c r="S3117" s="13">
        <f t="shared" si="292"/>
        <v>42694.98128472222</v>
      </c>
      <c r="T3117" s="13">
        <f t="shared" si="293"/>
        <v>42727.332638888889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 s="9">
        <v>300000</v>
      </c>
      <c r="E3118" s="9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8281</v>
      </c>
      <c r="O3118" s="7">
        <f t="shared" si="288"/>
        <v>6.5900366666666672</v>
      </c>
      <c r="P3118" s="5">
        <f t="shared" si="289"/>
        <v>63.569485530546629</v>
      </c>
      <c r="Q3118" t="str">
        <f t="shared" si="290"/>
        <v>games</v>
      </c>
      <c r="R3118" t="str">
        <f t="shared" si="291"/>
        <v>video games</v>
      </c>
      <c r="S3118" s="13">
        <f t="shared" si="292"/>
        <v>41264.853865740741</v>
      </c>
      <c r="T3118" s="13">
        <f t="shared" si="293"/>
        <v>41309.853865740741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 s="9">
        <v>3600</v>
      </c>
      <c r="E3119" s="9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8281</v>
      </c>
      <c r="O3119" s="7">
        <f t="shared" si="288"/>
        <v>0.72222222222222221</v>
      </c>
      <c r="P3119" s="5">
        <f t="shared" si="289"/>
        <v>13</v>
      </c>
      <c r="Q3119" t="str">
        <f t="shared" si="290"/>
        <v>games</v>
      </c>
      <c r="R3119" t="str">
        <f t="shared" si="291"/>
        <v>video games</v>
      </c>
      <c r="S3119" s="13">
        <f t="shared" si="292"/>
        <v>40710.731180555551</v>
      </c>
      <c r="T3119" s="13">
        <f t="shared" si="293"/>
        <v>40740.731180555551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 s="9">
        <v>10000</v>
      </c>
      <c r="E3120" s="9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8281</v>
      </c>
      <c r="O3120" s="7">
        <f t="shared" si="288"/>
        <v>0.85000000000000009</v>
      </c>
      <c r="P3120" s="5">
        <f t="shared" si="289"/>
        <v>5.3125</v>
      </c>
      <c r="Q3120" t="str">
        <f t="shared" si="290"/>
        <v>games</v>
      </c>
      <c r="R3120" t="str">
        <f t="shared" si="291"/>
        <v>video games</v>
      </c>
      <c r="S3120" s="13">
        <f t="shared" si="292"/>
        <v>41018.711863425924</v>
      </c>
      <c r="T3120" s="13">
        <f t="shared" si="293"/>
        <v>41048.711863425924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 s="9">
        <v>28000</v>
      </c>
      <c r="E3121" s="9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8283</v>
      </c>
      <c r="O3121" s="7">
        <f t="shared" si="288"/>
        <v>0.71785714285714286</v>
      </c>
      <c r="P3121" s="5">
        <f t="shared" si="289"/>
        <v>22.333333333333332</v>
      </c>
      <c r="Q3121" t="str">
        <f t="shared" si="290"/>
        <v>food</v>
      </c>
      <c r="R3121" t="str">
        <f t="shared" si="291"/>
        <v>food trucks</v>
      </c>
      <c r="S3121" s="13">
        <f t="shared" si="292"/>
        <v>42374.822870370372</v>
      </c>
      <c r="T3121" s="13">
        <f t="shared" si="293"/>
        <v>42434.822870370372</v>
      </c>
    </row>
    <row r="3122" spans="1:20" ht="16" x14ac:dyDescent="0.2">
      <c r="A3122">
        <v>2402</v>
      </c>
      <c r="B3122" s="3" t="s">
        <v>2403</v>
      </c>
      <c r="C3122" s="3" t="s">
        <v>6512</v>
      </c>
      <c r="D3122" s="9">
        <v>12000</v>
      </c>
      <c r="E3122" s="9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8283</v>
      </c>
      <c r="O3122" s="7">
        <f t="shared" si="288"/>
        <v>0.43333333333333329</v>
      </c>
      <c r="P3122" s="5">
        <f t="shared" si="289"/>
        <v>52</v>
      </c>
      <c r="Q3122" t="str">
        <f t="shared" si="290"/>
        <v>food</v>
      </c>
      <c r="R3122" t="str">
        <f t="shared" si="291"/>
        <v>food trucks</v>
      </c>
      <c r="S3122" s="13">
        <f t="shared" si="292"/>
        <v>42107.679756944446</v>
      </c>
      <c r="T3122" s="13">
        <f t="shared" si="293"/>
        <v>42137.679756944446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 s="9">
        <v>1200</v>
      </c>
      <c r="E3123" s="9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8283</v>
      </c>
      <c r="O3123" s="7">
        <f t="shared" si="288"/>
        <v>16.833333333333332</v>
      </c>
      <c r="P3123" s="5">
        <f t="shared" si="289"/>
        <v>16.833333333333332</v>
      </c>
      <c r="Q3123" t="str">
        <f t="shared" si="290"/>
        <v>food</v>
      </c>
      <c r="R3123" t="str">
        <f t="shared" si="291"/>
        <v>food trucks</v>
      </c>
      <c r="S3123" s="13">
        <f t="shared" si="292"/>
        <v>42399.882615740738</v>
      </c>
      <c r="T3123" s="13">
        <f t="shared" si="293"/>
        <v>42459.840949074074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 s="9">
        <v>15000</v>
      </c>
      <c r="E3124" s="9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8283</v>
      </c>
      <c r="O3124" s="7">
        <f t="shared" si="288"/>
        <v>0</v>
      </c>
      <c r="P3124" s="5">
        <f t="shared" si="289"/>
        <v>0</v>
      </c>
      <c r="Q3124" t="str">
        <f t="shared" si="290"/>
        <v>food</v>
      </c>
      <c r="R3124" t="str">
        <f t="shared" si="291"/>
        <v>food trucks</v>
      </c>
      <c r="S3124" s="13">
        <f t="shared" si="292"/>
        <v>42342.03943287037</v>
      </c>
      <c r="T3124" s="13">
        <f t="shared" si="293"/>
        <v>42372.03943287037</v>
      </c>
    </row>
    <row r="3125" spans="1:20" ht="32" x14ac:dyDescent="0.2">
      <c r="A3125">
        <v>2405</v>
      </c>
      <c r="B3125" s="3" t="s">
        <v>2406</v>
      </c>
      <c r="C3125" s="3" t="s">
        <v>6515</v>
      </c>
      <c r="D3125" s="9">
        <v>5000</v>
      </c>
      <c r="E3125" s="9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8283</v>
      </c>
      <c r="O3125" s="7">
        <f t="shared" si="288"/>
        <v>22.52</v>
      </c>
      <c r="P3125" s="5">
        <f t="shared" si="289"/>
        <v>56.3</v>
      </c>
      <c r="Q3125" t="str">
        <f t="shared" si="290"/>
        <v>food</v>
      </c>
      <c r="R3125" t="str">
        <f t="shared" si="291"/>
        <v>food trucks</v>
      </c>
      <c r="S3125" s="13">
        <f t="shared" si="292"/>
        <v>42595.585358796292</v>
      </c>
      <c r="T3125" s="13">
        <f t="shared" si="293"/>
        <v>42616.585358796292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 s="9">
        <v>3250</v>
      </c>
      <c r="E3126" s="9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8283</v>
      </c>
      <c r="O3126" s="7">
        <f t="shared" si="288"/>
        <v>41.384615384615387</v>
      </c>
      <c r="P3126" s="5">
        <f t="shared" si="289"/>
        <v>84.0625</v>
      </c>
      <c r="Q3126" t="str">
        <f t="shared" si="290"/>
        <v>food</v>
      </c>
      <c r="R3126" t="str">
        <f t="shared" si="291"/>
        <v>food trucks</v>
      </c>
      <c r="S3126" s="13">
        <f t="shared" si="292"/>
        <v>41983.110995370371</v>
      </c>
      <c r="T3126" s="13">
        <f t="shared" si="293"/>
        <v>42023.110995370371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 s="9">
        <v>22000</v>
      </c>
      <c r="E3127" s="9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8283</v>
      </c>
      <c r="O3127" s="7">
        <f t="shared" si="288"/>
        <v>25.259090909090908</v>
      </c>
      <c r="P3127" s="5">
        <f t="shared" si="289"/>
        <v>168.39393939393941</v>
      </c>
      <c r="Q3127" t="str">
        <f t="shared" si="290"/>
        <v>food</v>
      </c>
      <c r="R3127" t="str">
        <f t="shared" si="291"/>
        <v>food trucks</v>
      </c>
      <c r="S3127" s="13">
        <f t="shared" si="292"/>
        <v>42082.575555555552</v>
      </c>
      <c r="T3127" s="13">
        <f t="shared" si="293"/>
        <v>42105.25</v>
      </c>
    </row>
    <row r="3128" spans="1:20" ht="32" x14ac:dyDescent="0.2">
      <c r="A3128">
        <v>2408</v>
      </c>
      <c r="B3128" s="3" t="s">
        <v>2409</v>
      </c>
      <c r="C3128" s="3" t="s">
        <v>6518</v>
      </c>
      <c r="D3128" s="9">
        <v>15000</v>
      </c>
      <c r="E3128" s="9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8283</v>
      </c>
      <c r="O3128" s="7">
        <f t="shared" si="288"/>
        <v>0.2</v>
      </c>
      <c r="P3128" s="5">
        <f t="shared" si="289"/>
        <v>15</v>
      </c>
      <c r="Q3128" t="str">
        <f t="shared" si="290"/>
        <v>food</v>
      </c>
      <c r="R3128" t="str">
        <f t="shared" si="291"/>
        <v>food trucks</v>
      </c>
      <c r="S3128" s="13">
        <f t="shared" si="292"/>
        <v>41919.140706018516</v>
      </c>
      <c r="T3128" s="13">
        <f t="shared" si="293"/>
        <v>41949.182372685187</v>
      </c>
    </row>
    <row r="3129" spans="1:20" ht="32" x14ac:dyDescent="0.2">
      <c r="A3129">
        <v>2409</v>
      </c>
      <c r="B3129" s="3" t="s">
        <v>2410</v>
      </c>
      <c r="C3129" s="3" t="s">
        <v>6519</v>
      </c>
      <c r="D3129" s="9">
        <v>25000</v>
      </c>
      <c r="E3129" s="9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8283</v>
      </c>
      <c r="O3129" s="7">
        <f t="shared" si="288"/>
        <v>1.8399999999999999</v>
      </c>
      <c r="P3129" s="5">
        <f t="shared" si="289"/>
        <v>76.666666666666671</v>
      </c>
      <c r="Q3129" t="str">
        <f t="shared" si="290"/>
        <v>food</v>
      </c>
      <c r="R3129" t="str">
        <f t="shared" si="291"/>
        <v>food trucks</v>
      </c>
      <c r="S3129" s="13">
        <f t="shared" si="292"/>
        <v>42204.875868055555</v>
      </c>
      <c r="T3129" s="13">
        <f t="shared" si="293"/>
        <v>42234.875868055555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 s="9">
        <v>15000</v>
      </c>
      <c r="E3130" s="9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8283</v>
      </c>
      <c r="O3130" s="7">
        <f t="shared" si="288"/>
        <v>0</v>
      </c>
      <c r="P3130" s="5">
        <f t="shared" si="289"/>
        <v>0</v>
      </c>
      <c r="Q3130" t="str">
        <f t="shared" si="290"/>
        <v>food</v>
      </c>
      <c r="R3130" t="str">
        <f t="shared" si="291"/>
        <v>food trucks</v>
      </c>
      <c r="S3130" s="13">
        <f t="shared" si="292"/>
        <v>42224.408275462964</v>
      </c>
      <c r="T3130" s="13">
        <f t="shared" si="293"/>
        <v>42254.408275462964</v>
      </c>
    </row>
    <row r="3131" spans="1:20" ht="48" x14ac:dyDescent="0.2">
      <c r="A3131">
        <v>2411</v>
      </c>
      <c r="B3131" s="3" t="s">
        <v>2412</v>
      </c>
      <c r="C3131" s="3" t="s">
        <v>6521</v>
      </c>
      <c r="D3131" s="9">
        <v>25000</v>
      </c>
      <c r="E3131" s="9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8283</v>
      </c>
      <c r="O3131" s="7">
        <f t="shared" si="288"/>
        <v>0.60399999999999998</v>
      </c>
      <c r="P3131" s="5">
        <f t="shared" si="289"/>
        <v>50.333333333333336</v>
      </c>
      <c r="Q3131" t="str">
        <f t="shared" si="290"/>
        <v>food</v>
      </c>
      <c r="R3131" t="str">
        <f t="shared" si="291"/>
        <v>food trucks</v>
      </c>
      <c r="S3131" s="13">
        <f t="shared" si="292"/>
        <v>42211.732430555552</v>
      </c>
      <c r="T3131" s="13">
        <f t="shared" si="293"/>
        <v>42241.732430555552</v>
      </c>
    </row>
    <row r="3132" spans="1:20" ht="48" x14ac:dyDescent="0.2">
      <c r="A3132">
        <v>2412</v>
      </c>
      <c r="B3132" s="3" t="s">
        <v>2413</v>
      </c>
      <c r="C3132" s="3" t="s">
        <v>6522</v>
      </c>
      <c r="D3132" s="9">
        <v>8000</v>
      </c>
      <c r="E3132" s="9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8283</v>
      </c>
      <c r="O3132" s="7">
        <f t="shared" si="288"/>
        <v>0</v>
      </c>
      <c r="P3132" s="5">
        <f t="shared" si="289"/>
        <v>0</v>
      </c>
      <c r="Q3132" t="str">
        <f t="shared" si="290"/>
        <v>food</v>
      </c>
      <c r="R3132" t="str">
        <f t="shared" si="291"/>
        <v>food trucks</v>
      </c>
      <c r="S3132" s="13">
        <f t="shared" si="292"/>
        <v>42655.736956018518</v>
      </c>
      <c r="T3132" s="13">
        <f t="shared" si="293"/>
        <v>42700.778622685189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 s="9">
        <v>3000</v>
      </c>
      <c r="E3133" s="9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8283</v>
      </c>
      <c r="O3133" s="7">
        <f t="shared" si="288"/>
        <v>0.83333333333333337</v>
      </c>
      <c r="P3133" s="5">
        <f t="shared" si="289"/>
        <v>8.3333333333333339</v>
      </c>
      <c r="Q3133" t="str">
        <f t="shared" si="290"/>
        <v>food</v>
      </c>
      <c r="R3133" t="str">
        <f t="shared" si="291"/>
        <v>food trucks</v>
      </c>
      <c r="S3133" s="13">
        <f t="shared" si="292"/>
        <v>41760.10974537037</v>
      </c>
      <c r="T3133" s="13">
        <f t="shared" si="293"/>
        <v>41790.979166666664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 s="9">
        <v>15000</v>
      </c>
      <c r="E3134" s="9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8283</v>
      </c>
      <c r="O3134" s="7">
        <f t="shared" si="288"/>
        <v>3.0666666666666664</v>
      </c>
      <c r="P3134" s="5">
        <f t="shared" si="289"/>
        <v>35.384615384615387</v>
      </c>
      <c r="Q3134" t="str">
        <f t="shared" si="290"/>
        <v>food</v>
      </c>
      <c r="R3134" t="str">
        <f t="shared" si="291"/>
        <v>food trucks</v>
      </c>
      <c r="S3134" s="13">
        <f t="shared" si="292"/>
        <v>42198.695138888885</v>
      </c>
      <c r="T3134" s="13">
        <f t="shared" si="293"/>
        <v>42238.165972222225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 s="9">
        <v>60000</v>
      </c>
      <c r="E3135" s="9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8283</v>
      </c>
      <c r="O3135" s="7">
        <f t="shared" si="288"/>
        <v>0.55833333333333335</v>
      </c>
      <c r="P3135" s="5">
        <f t="shared" si="289"/>
        <v>55.833333333333336</v>
      </c>
      <c r="Q3135" t="str">
        <f t="shared" si="290"/>
        <v>food</v>
      </c>
      <c r="R3135" t="str">
        <f t="shared" si="291"/>
        <v>food trucks</v>
      </c>
      <c r="S3135" s="13">
        <f t="shared" si="292"/>
        <v>42536.862800925926</v>
      </c>
      <c r="T3135" s="13">
        <f t="shared" si="293"/>
        <v>42566.862800925926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 s="9">
        <v>20000</v>
      </c>
      <c r="E3136" s="9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8283</v>
      </c>
      <c r="O3136" s="7">
        <f t="shared" si="288"/>
        <v>2.5000000000000001E-2</v>
      </c>
      <c r="P3136" s="5">
        <f t="shared" si="289"/>
        <v>5</v>
      </c>
      <c r="Q3136" t="str">
        <f t="shared" si="290"/>
        <v>food</v>
      </c>
      <c r="R3136" t="str">
        <f t="shared" si="291"/>
        <v>food trucks</v>
      </c>
      <c r="S3136" s="13">
        <f t="shared" si="292"/>
        <v>42019.737766203703</v>
      </c>
      <c r="T3136" s="13">
        <f t="shared" si="293"/>
        <v>42077.625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 s="9">
        <v>1000</v>
      </c>
      <c r="E3137" s="9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8283</v>
      </c>
      <c r="O3137" s="7">
        <f t="shared" si="288"/>
        <v>0</v>
      </c>
      <c r="P3137" s="5">
        <f t="shared" si="289"/>
        <v>0</v>
      </c>
      <c r="Q3137" t="str">
        <f t="shared" si="290"/>
        <v>food</v>
      </c>
      <c r="R3137" t="str">
        <f t="shared" si="291"/>
        <v>food trucks</v>
      </c>
      <c r="S3137" s="13">
        <f t="shared" si="292"/>
        <v>41831.884108796294</v>
      </c>
      <c r="T3137" s="13">
        <f t="shared" si="293"/>
        <v>41861.884108796294</v>
      </c>
    </row>
    <row r="3138" spans="1:20" ht="16" x14ac:dyDescent="0.2">
      <c r="A3138">
        <v>2418</v>
      </c>
      <c r="B3138" s="3" t="s">
        <v>2419</v>
      </c>
      <c r="C3138" s="3" t="s">
        <v>6528</v>
      </c>
      <c r="D3138" s="9">
        <v>25000</v>
      </c>
      <c r="E3138" s="9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8283</v>
      </c>
      <c r="O3138" s="7">
        <f t="shared" ref="O3138:O3201" si="294">(E3138/D3138)*100</f>
        <v>0.02</v>
      </c>
      <c r="P3138" s="5">
        <f t="shared" ref="P3138:P3201" si="295">IFERROR(E3138/L3138,0)</f>
        <v>1</v>
      </c>
      <c r="Q3138" t="str">
        <f t="shared" ref="Q3138:Q3201" si="296">LEFT(N3138,FIND("/",N3138)-1)</f>
        <v>food</v>
      </c>
      <c r="R3138" t="str">
        <f t="shared" ref="R3138:R3201" si="297">RIGHT(N3138,LEN(N3138)-FIND("/",N3138))</f>
        <v>food trucks</v>
      </c>
      <c r="S3138" s="13">
        <f t="shared" ref="S3138:S3201" si="298">(((J3138/60)/60)/24)+DATE(1970,1,1)</f>
        <v>42027.856990740736</v>
      </c>
      <c r="T3138" s="13">
        <f t="shared" ref="T3138:T3201" si="299">(((I3138/60)/60)/24)+DATE(1970,1,1)</f>
        <v>42087.815324074079</v>
      </c>
    </row>
    <row r="3139" spans="1:20" ht="48" x14ac:dyDescent="0.2">
      <c r="A3139">
        <v>2419</v>
      </c>
      <c r="B3139" s="3" t="s">
        <v>2420</v>
      </c>
      <c r="C3139" s="3" t="s">
        <v>6529</v>
      </c>
      <c r="D3139" s="9">
        <v>3000</v>
      </c>
      <c r="E3139" s="9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8283</v>
      </c>
      <c r="O3139" s="7">
        <f t="shared" si="294"/>
        <v>0</v>
      </c>
      <c r="P3139" s="5">
        <f t="shared" si="295"/>
        <v>0</v>
      </c>
      <c r="Q3139" t="str">
        <f t="shared" si="296"/>
        <v>food</v>
      </c>
      <c r="R3139" t="str">
        <f t="shared" si="297"/>
        <v>food trucks</v>
      </c>
      <c r="S3139" s="13">
        <f t="shared" si="298"/>
        <v>41993.738298611104</v>
      </c>
      <c r="T3139" s="13">
        <f t="shared" si="299"/>
        <v>42053.738298611104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 s="9">
        <v>16870</v>
      </c>
      <c r="E3140" s="9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8283</v>
      </c>
      <c r="O3140" s="7">
        <f t="shared" si="294"/>
        <v>14.825133372851216</v>
      </c>
      <c r="P3140" s="5">
        <f t="shared" si="295"/>
        <v>69.472222222222229</v>
      </c>
      <c r="Q3140" t="str">
        <f t="shared" si="296"/>
        <v>food</v>
      </c>
      <c r="R3140" t="str">
        <f t="shared" si="297"/>
        <v>food trucks</v>
      </c>
      <c r="S3140" s="13">
        <f t="shared" si="298"/>
        <v>41893.028877314813</v>
      </c>
      <c r="T3140" s="13">
        <f t="shared" si="299"/>
        <v>41953.070543981477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 s="9">
        <v>6000</v>
      </c>
      <c r="E3141" s="9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8283</v>
      </c>
      <c r="O3141" s="7">
        <f t="shared" si="294"/>
        <v>1.6666666666666666E-2</v>
      </c>
      <c r="P3141" s="5">
        <f t="shared" si="295"/>
        <v>1</v>
      </c>
      <c r="Q3141" t="str">
        <f t="shared" si="296"/>
        <v>food</v>
      </c>
      <c r="R3141" t="str">
        <f t="shared" si="297"/>
        <v>food trucks</v>
      </c>
      <c r="S3141" s="13">
        <f t="shared" si="298"/>
        <v>42026.687453703707</v>
      </c>
      <c r="T3141" s="13">
        <f t="shared" si="299"/>
        <v>42056.687453703707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 s="9">
        <v>500</v>
      </c>
      <c r="E3142" s="9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8283</v>
      </c>
      <c r="O3142" s="7">
        <f t="shared" si="294"/>
        <v>0.2</v>
      </c>
      <c r="P3142" s="5">
        <f t="shared" si="295"/>
        <v>1</v>
      </c>
      <c r="Q3142" t="str">
        <f t="shared" si="296"/>
        <v>food</v>
      </c>
      <c r="R3142" t="str">
        <f t="shared" si="297"/>
        <v>food trucks</v>
      </c>
      <c r="S3142" s="13">
        <f t="shared" si="298"/>
        <v>42044.724953703699</v>
      </c>
      <c r="T3142" s="13">
        <f t="shared" si="299"/>
        <v>42074.683287037042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 s="9">
        <v>60000</v>
      </c>
      <c r="E3143" s="9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8283</v>
      </c>
      <c r="O3143" s="7">
        <f t="shared" si="294"/>
        <v>1.3333333333333334E-2</v>
      </c>
      <c r="P3143" s="5">
        <f t="shared" si="295"/>
        <v>8</v>
      </c>
      <c r="Q3143" t="str">
        <f t="shared" si="296"/>
        <v>food</v>
      </c>
      <c r="R3143" t="str">
        <f t="shared" si="297"/>
        <v>food trucks</v>
      </c>
      <c r="S3143" s="13">
        <f t="shared" si="298"/>
        <v>41974.704745370371</v>
      </c>
      <c r="T3143" s="13">
        <f t="shared" si="299"/>
        <v>42004.704745370371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 s="9">
        <v>25000</v>
      </c>
      <c r="E3144" s="9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8283</v>
      </c>
      <c r="O3144" s="7">
        <f t="shared" si="294"/>
        <v>1.24</v>
      </c>
      <c r="P3144" s="5">
        <f t="shared" si="295"/>
        <v>34.444444444444443</v>
      </c>
      <c r="Q3144" t="str">
        <f t="shared" si="296"/>
        <v>food</v>
      </c>
      <c r="R3144" t="str">
        <f t="shared" si="297"/>
        <v>food trucks</v>
      </c>
      <c r="S3144" s="13">
        <f t="shared" si="298"/>
        <v>41909.892453703702</v>
      </c>
      <c r="T3144" s="13">
        <f t="shared" si="299"/>
        <v>41939.892453703702</v>
      </c>
    </row>
    <row r="3145" spans="1:20" ht="48" x14ac:dyDescent="0.2">
      <c r="A3145">
        <v>2425</v>
      </c>
      <c r="B3145" s="3" t="s">
        <v>2426</v>
      </c>
      <c r="C3145" s="3" t="s">
        <v>6535</v>
      </c>
      <c r="D3145" s="9">
        <v>3500</v>
      </c>
      <c r="E3145" s="9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8283</v>
      </c>
      <c r="O3145" s="7">
        <f t="shared" si="294"/>
        <v>2.8571428571428574E-2</v>
      </c>
      <c r="P3145" s="5">
        <f t="shared" si="295"/>
        <v>1</v>
      </c>
      <c r="Q3145" t="str">
        <f t="shared" si="296"/>
        <v>food</v>
      </c>
      <c r="R3145" t="str">
        <f t="shared" si="297"/>
        <v>food trucks</v>
      </c>
      <c r="S3145" s="13">
        <f t="shared" si="298"/>
        <v>42502.913761574076</v>
      </c>
      <c r="T3145" s="13">
        <f t="shared" si="299"/>
        <v>42517.919444444444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 s="9">
        <v>20000</v>
      </c>
      <c r="E3146" s="9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8283</v>
      </c>
      <c r="O3146" s="7">
        <f t="shared" si="294"/>
        <v>0</v>
      </c>
      <c r="P3146" s="5">
        <f t="shared" si="295"/>
        <v>0</v>
      </c>
      <c r="Q3146" t="str">
        <f t="shared" si="296"/>
        <v>food</v>
      </c>
      <c r="R3146" t="str">
        <f t="shared" si="297"/>
        <v>food trucks</v>
      </c>
      <c r="S3146" s="13">
        <f t="shared" si="298"/>
        <v>42164.170046296291</v>
      </c>
      <c r="T3146" s="13">
        <f t="shared" si="299"/>
        <v>42224.170046296291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 s="9">
        <v>50000</v>
      </c>
      <c r="E3147" s="9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8283</v>
      </c>
      <c r="O3147" s="7">
        <f t="shared" si="294"/>
        <v>2E-3</v>
      </c>
      <c r="P3147" s="5">
        <f t="shared" si="295"/>
        <v>1</v>
      </c>
      <c r="Q3147" t="str">
        <f t="shared" si="296"/>
        <v>food</v>
      </c>
      <c r="R3147" t="str">
        <f t="shared" si="297"/>
        <v>food trucks</v>
      </c>
      <c r="S3147" s="13">
        <f t="shared" si="298"/>
        <v>42412.318668981476</v>
      </c>
      <c r="T3147" s="13">
        <f t="shared" si="299"/>
        <v>42452.277002314819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 s="9">
        <v>35000</v>
      </c>
      <c r="E3148" s="9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8283</v>
      </c>
      <c r="O3148" s="7">
        <f t="shared" si="294"/>
        <v>2.8571428571428571E-3</v>
      </c>
      <c r="P3148" s="5">
        <f t="shared" si="295"/>
        <v>1</v>
      </c>
      <c r="Q3148" t="str">
        <f t="shared" si="296"/>
        <v>food</v>
      </c>
      <c r="R3148" t="str">
        <f t="shared" si="297"/>
        <v>food trucks</v>
      </c>
      <c r="S3148" s="13">
        <f t="shared" si="298"/>
        <v>42045.784155092595</v>
      </c>
      <c r="T3148" s="13">
        <f t="shared" si="299"/>
        <v>42075.742488425924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 s="9">
        <v>140000</v>
      </c>
      <c r="E3149" s="9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8283</v>
      </c>
      <c r="O3149" s="7">
        <f t="shared" si="294"/>
        <v>1.4321428571428572</v>
      </c>
      <c r="P3149" s="5">
        <f t="shared" si="295"/>
        <v>501.25</v>
      </c>
      <c r="Q3149" t="str">
        <f t="shared" si="296"/>
        <v>food</v>
      </c>
      <c r="R3149" t="str">
        <f t="shared" si="297"/>
        <v>food trucks</v>
      </c>
      <c r="S3149" s="13">
        <f t="shared" si="298"/>
        <v>42734.879236111112</v>
      </c>
      <c r="T3149" s="13">
        <f t="shared" si="299"/>
        <v>42771.697222222225</v>
      </c>
    </row>
    <row r="3150" spans="1:20" ht="48" x14ac:dyDescent="0.2">
      <c r="A3150">
        <v>2430</v>
      </c>
      <c r="B3150" s="3" t="s">
        <v>2431</v>
      </c>
      <c r="C3150" s="3" t="s">
        <v>6540</v>
      </c>
      <c r="D3150" s="9">
        <v>3000</v>
      </c>
      <c r="E3150" s="9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8283</v>
      </c>
      <c r="O3150" s="7">
        <f t="shared" si="294"/>
        <v>0.70000000000000007</v>
      </c>
      <c r="P3150" s="5">
        <f t="shared" si="295"/>
        <v>10.5</v>
      </c>
      <c r="Q3150" t="str">
        <f t="shared" si="296"/>
        <v>food</v>
      </c>
      <c r="R3150" t="str">
        <f t="shared" si="297"/>
        <v>food trucks</v>
      </c>
      <c r="S3150" s="13">
        <f t="shared" si="298"/>
        <v>42382.130833333329</v>
      </c>
      <c r="T3150" s="13">
        <f t="shared" si="299"/>
        <v>42412.130833333329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 s="9">
        <v>100000</v>
      </c>
      <c r="E3151" s="9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8283</v>
      </c>
      <c r="O3151" s="7">
        <f t="shared" si="294"/>
        <v>2E-3</v>
      </c>
      <c r="P3151" s="5">
        <f t="shared" si="295"/>
        <v>1</v>
      </c>
      <c r="Q3151" t="str">
        <f t="shared" si="296"/>
        <v>food</v>
      </c>
      <c r="R3151" t="str">
        <f t="shared" si="297"/>
        <v>food trucks</v>
      </c>
      <c r="S3151" s="13">
        <f t="shared" si="298"/>
        <v>42489.099687499998</v>
      </c>
      <c r="T3151" s="13">
        <f t="shared" si="299"/>
        <v>42549.099687499998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 s="9">
        <v>14000</v>
      </c>
      <c r="E3152" s="9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8283</v>
      </c>
      <c r="O3152" s="7">
        <f t="shared" si="294"/>
        <v>1.4285714285714287E-2</v>
      </c>
      <c r="P3152" s="5">
        <f t="shared" si="295"/>
        <v>1</v>
      </c>
      <c r="Q3152" t="str">
        <f t="shared" si="296"/>
        <v>food</v>
      </c>
      <c r="R3152" t="str">
        <f t="shared" si="297"/>
        <v>food trucks</v>
      </c>
      <c r="S3152" s="13">
        <f t="shared" si="298"/>
        <v>42041.218715277777</v>
      </c>
      <c r="T3152" s="13">
        <f t="shared" si="299"/>
        <v>42071.218715277777</v>
      </c>
    </row>
    <row r="3153" spans="1:20" ht="48" x14ac:dyDescent="0.2">
      <c r="A3153">
        <v>2433</v>
      </c>
      <c r="B3153" s="3" t="s">
        <v>2434</v>
      </c>
      <c r="C3153" s="3" t="s">
        <v>6543</v>
      </c>
      <c r="D3153" s="9">
        <v>10000</v>
      </c>
      <c r="E3153" s="9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8283</v>
      </c>
      <c r="O3153" s="7">
        <f t="shared" si="294"/>
        <v>0</v>
      </c>
      <c r="P3153" s="5">
        <f t="shared" si="295"/>
        <v>0</v>
      </c>
      <c r="Q3153" t="str">
        <f t="shared" si="296"/>
        <v>food</v>
      </c>
      <c r="R3153" t="str">
        <f t="shared" si="297"/>
        <v>food trucks</v>
      </c>
      <c r="S3153" s="13">
        <f t="shared" si="298"/>
        <v>42397.89980324074</v>
      </c>
      <c r="T3153" s="13">
        <f t="shared" si="299"/>
        <v>42427.89980324074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 s="9">
        <v>20000</v>
      </c>
      <c r="E3154" s="9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8283</v>
      </c>
      <c r="O3154" s="7">
        <f t="shared" si="294"/>
        <v>0.13</v>
      </c>
      <c r="P3154" s="5">
        <f t="shared" si="295"/>
        <v>13</v>
      </c>
      <c r="Q3154" t="str">
        <f t="shared" si="296"/>
        <v>food</v>
      </c>
      <c r="R3154" t="str">
        <f t="shared" si="297"/>
        <v>food trucks</v>
      </c>
      <c r="S3154" s="13">
        <f t="shared" si="298"/>
        <v>42180.18604166666</v>
      </c>
      <c r="T3154" s="13">
        <f t="shared" si="299"/>
        <v>42220.18604166666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 s="9">
        <v>250000</v>
      </c>
      <c r="E3155" s="9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8283</v>
      </c>
      <c r="O3155" s="7">
        <f t="shared" si="294"/>
        <v>0.48960000000000004</v>
      </c>
      <c r="P3155" s="5">
        <f t="shared" si="295"/>
        <v>306</v>
      </c>
      <c r="Q3155" t="str">
        <f t="shared" si="296"/>
        <v>food</v>
      </c>
      <c r="R3155" t="str">
        <f t="shared" si="297"/>
        <v>food trucks</v>
      </c>
      <c r="S3155" s="13">
        <f t="shared" si="298"/>
        <v>42252.277615740735</v>
      </c>
      <c r="T3155" s="13">
        <f t="shared" si="299"/>
        <v>42282.277615740735</v>
      </c>
    </row>
    <row r="3156" spans="1:20" ht="48" x14ac:dyDescent="0.2">
      <c r="A3156">
        <v>2436</v>
      </c>
      <c r="B3156" s="3" t="s">
        <v>2437</v>
      </c>
      <c r="C3156" s="3" t="s">
        <v>6546</v>
      </c>
      <c r="D3156" s="9">
        <v>117000</v>
      </c>
      <c r="E3156" s="9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8283</v>
      </c>
      <c r="O3156" s="7">
        <f t="shared" si="294"/>
        <v>3.8461538461538464E-2</v>
      </c>
      <c r="P3156" s="5">
        <f t="shared" si="295"/>
        <v>22.5</v>
      </c>
      <c r="Q3156" t="str">
        <f t="shared" si="296"/>
        <v>food</v>
      </c>
      <c r="R3156" t="str">
        <f t="shared" si="297"/>
        <v>food trucks</v>
      </c>
      <c r="S3156" s="13">
        <f t="shared" si="298"/>
        <v>42338.615393518514</v>
      </c>
      <c r="T3156" s="13">
        <f t="shared" si="299"/>
        <v>42398.615393518514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 s="9">
        <v>8000</v>
      </c>
      <c r="E3157" s="9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8283</v>
      </c>
      <c r="O3157" s="7">
        <f t="shared" si="294"/>
        <v>0</v>
      </c>
      <c r="P3157" s="5">
        <f t="shared" si="295"/>
        <v>0</v>
      </c>
      <c r="Q3157" t="str">
        <f t="shared" si="296"/>
        <v>food</v>
      </c>
      <c r="R3157" t="str">
        <f t="shared" si="297"/>
        <v>food trucks</v>
      </c>
      <c r="S3157" s="13">
        <f t="shared" si="298"/>
        <v>42031.965138888889</v>
      </c>
      <c r="T3157" s="13">
        <f t="shared" si="299"/>
        <v>42080.75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 s="9">
        <v>15000</v>
      </c>
      <c r="E3158" s="9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8283</v>
      </c>
      <c r="O3158" s="7">
        <f t="shared" si="294"/>
        <v>0.33333333333333337</v>
      </c>
      <c r="P3158" s="5">
        <f t="shared" si="295"/>
        <v>50</v>
      </c>
      <c r="Q3158" t="str">
        <f t="shared" si="296"/>
        <v>food</v>
      </c>
      <c r="R3158" t="str">
        <f t="shared" si="297"/>
        <v>food trucks</v>
      </c>
      <c r="S3158" s="13">
        <f t="shared" si="298"/>
        <v>42285.91506944444</v>
      </c>
      <c r="T3158" s="13">
        <f t="shared" si="299"/>
        <v>42345.956736111111</v>
      </c>
    </row>
    <row r="3159" spans="1:20" ht="48" x14ac:dyDescent="0.2">
      <c r="A3159">
        <v>2439</v>
      </c>
      <c r="B3159" s="3" t="s">
        <v>2440</v>
      </c>
      <c r="C3159" s="3" t="s">
        <v>6549</v>
      </c>
      <c r="D3159" s="9">
        <v>10000</v>
      </c>
      <c r="E3159" s="9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8283</v>
      </c>
      <c r="O3159" s="7">
        <f t="shared" si="294"/>
        <v>0</v>
      </c>
      <c r="P3159" s="5">
        <f t="shared" si="295"/>
        <v>0</v>
      </c>
      <c r="Q3159" t="str">
        <f t="shared" si="296"/>
        <v>food</v>
      </c>
      <c r="R3159" t="str">
        <f t="shared" si="297"/>
        <v>food trucks</v>
      </c>
      <c r="S3159" s="13">
        <f t="shared" si="298"/>
        <v>42265.818622685183</v>
      </c>
      <c r="T3159" s="13">
        <f t="shared" si="299"/>
        <v>42295.818622685183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 s="9">
        <v>5000</v>
      </c>
      <c r="E3160" s="9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8283</v>
      </c>
      <c r="O3160" s="7">
        <f t="shared" si="294"/>
        <v>0.2</v>
      </c>
      <c r="P3160" s="5">
        <f t="shared" si="295"/>
        <v>5</v>
      </c>
      <c r="Q3160" t="str">
        <f t="shared" si="296"/>
        <v>food</v>
      </c>
      <c r="R3160" t="str">
        <f t="shared" si="297"/>
        <v>food trucks</v>
      </c>
      <c r="S3160" s="13">
        <f t="shared" si="298"/>
        <v>42383.899456018517</v>
      </c>
      <c r="T3160" s="13">
        <f t="shared" si="299"/>
        <v>42413.899456018517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 s="9">
        <v>11000</v>
      </c>
      <c r="E3161" s="9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8298</v>
      </c>
      <c r="O3161" s="7">
        <f t="shared" si="294"/>
        <v>2.5545454545454547</v>
      </c>
      <c r="P3161" s="5">
        <f t="shared" si="295"/>
        <v>40.142857142857146</v>
      </c>
      <c r="Q3161" t="str">
        <f t="shared" si="296"/>
        <v>food</v>
      </c>
      <c r="R3161" t="str">
        <f t="shared" si="297"/>
        <v>restaurants</v>
      </c>
      <c r="S3161" s="13">
        <f t="shared" si="298"/>
        <v>42244.776666666665</v>
      </c>
      <c r="T3161" s="13">
        <f t="shared" si="299"/>
        <v>42274.776666666665</v>
      </c>
    </row>
    <row r="3162" spans="1:20" ht="48" x14ac:dyDescent="0.2">
      <c r="A3162">
        <v>2502</v>
      </c>
      <c r="B3162" s="3" t="s">
        <v>2502</v>
      </c>
      <c r="C3162" s="3" t="s">
        <v>6612</v>
      </c>
      <c r="D3162" s="9">
        <v>110000</v>
      </c>
      <c r="E3162" s="9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8298</v>
      </c>
      <c r="O3162" s="7">
        <f t="shared" si="294"/>
        <v>7.8181818181818186E-2</v>
      </c>
      <c r="P3162" s="5">
        <f t="shared" si="295"/>
        <v>17.2</v>
      </c>
      <c r="Q3162" t="str">
        <f t="shared" si="296"/>
        <v>food</v>
      </c>
      <c r="R3162" t="str">
        <f t="shared" si="297"/>
        <v>restaurants</v>
      </c>
      <c r="S3162" s="13">
        <f t="shared" si="298"/>
        <v>41858.825439814813</v>
      </c>
      <c r="T3162" s="13">
        <f t="shared" si="299"/>
        <v>41903.825439814813</v>
      </c>
    </row>
    <row r="3163" spans="1:20" ht="48" x14ac:dyDescent="0.2">
      <c r="A3163">
        <v>2503</v>
      </c>
      <c r="B3163" s="3" t="s">
        <v>2503</v>
      </c>
      <c r="C3163" s="3" t="s">
        <v>6613</v>
      </c>
      <c r="D3163" s="9">
        <v>10000</v>
      </c>
      <c r="E3163" s="9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8298</v>
      </c>
      <c r="O3163" s="7">
        <f t="shared" si="294"/>
        <v>0</v>
      </c>
      <c r="P3163" s="5">
        <f t="shared" si="295"/>
        <v>0</v>
      </c>
      <c r="Q3163" t="str">
        <f t="shared" si="296"/>
        <v>food</v>
      </c>
      <c r="R3163" t="str">
        <f t="shared" si="297"/>
        <v>restaurants</v>
      </c>
      <c r="S3163" s="13">
        <f t="shared" si="298"/>
        <v>42498.899398148147</v>
      </c>
      <c r="T3163" s="13">
        <f t="shared" si="299"/>
        <v>42528.879166666666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 s="9">
        <v>35000</v>
      </c>
      <c r="E3164" s="9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8298</v>
      </c>
      <c r="O3164" s="7">
        <f t="shared" si="294"/>
        <v>0</v>
      </c>
      <c r="P3164" s="5">
        <f t="shared" si="295"/>
        <v>0</v>
      </c>
      <c r="Q3164" t="str">
        <f t="shared" si="296"/>
        <v>food</v>
      </c>
      <c r="R3164" t="str">
        <f t="shared" si="297"/>
        <v>restaurants</v>
      </c>
      <c r="S3164" s="13">
        <f t="shared" si="298"/>
        <v>41928.015439814815</v>
      </c>
      <c r="T3164" s="13">
        <f t="shared" si="299"/>
        <v>41958.057106481487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 s="9">
        <v>7000</v>
      </c>
      <c r="E3165" s="9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8298</v>
      </c>
      <c r="O3165" s="7">
        <f t="shared" si="294"/>
        <v>0</v>
      </c>
      <c r="P3165" s="5">
        <f t="shared" si="295"/>
        <v>0</v>
      </c>
      <c r="Q3165" t="str">
        <f t="shared" si="296"/>
        <v>food</v>
      </c>
      <c r="R3165" t="str">
        <f t="shared" si="297"/>
        <v>restaurants</v>
      </c>
      <c r="S3165" s="13">
        <f t="shared" si="298"/>
        <v>42047.05574074074</v>
      </c>
      <c r="T3165" s="13">
        <f t="shared" si="299"/>
        <v>42077.014074074075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 s="9">
        <v>5000</v>
      </c>
      <c r="E3166" s="9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8298</v>
      </c>
      <c r="O3166" s="7">
        <f t="shared" si="294"/>
        <v>0.6</v>
      </c>
      <c r="P3166" s="5">
        <f t="shared" si="295"/>
        <v>15</v>
      </c>
      <c r="Q3166" t="str">
        <f t="shared" si="296"/>
        <v>food</v>
      </c>
      <c r="R3166" t="str">
        <f t="shared" si="297"/>
        <v>restaurants</v>
      </c>
      <c r="S3166" s="13">
        <f t="shared" si="298"/>
        <v>42258.297094907408</v>
      </c>
      <c r="T3166" s="13">
        <f t="shared" si="299"/>
        <v>42280.875</v>
      </c>
    </row>
    <row r="3167" spans="1:20" ht="16" x14ac:dyDescent="0.2">
      <c r="A3167">
        <v>2507</v>
      </c>
      <c r="B3167" s="3" t="s">
        <v>2507</v>
      </c>
      <c r="C3167" s="3" t="s">
        <v>6617</v>
      </c>
      <c r="D3167" s="9">
        <v>42850</v>
      </c>
      <c r="E3167" s="9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8298</v>
      </c>
      <c r="O3167" s="7">
        <f t="shared" si="294"/>
        <v>0</v>
      </c>
      <c r="P3167" s="5">
        <f t="shared" si="295"/>
        <v>0</v>
      </c>
      <c r="Q3167" t="str">
        <f t="shared" si="296"/>
        <v>food</v>
      </c>
      <c r="R3167" t="str">
        <f t="shared" si="297"/>
        <v>restaurants</v>
      </c>
      <c r="S3167" s="13">
        <f t="shared" si="298"/>
        <v>42105.072962962964</v>
      </c>
      <c r="T3167" s="13">
        <f t="shared" si="299"/>
        <v>42135.072962962964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 s="9">
        <v>20000</v>
      </c>
      <c r="E3168" s="9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8298</v>
      </c>
      <c r="O3168" s="7">
        <f t="shared" si="294"/>
        <v>0</v>
      </c>
      <c r="P3168" s="5">
        <f t="shared" si="295"/>
        <v>0</v>
      </c>
      <c r="Q3168" t="str">
        <f t="shared" si="296"/>
        <v>food</v>
      </c>
      <c r="R3168" t="str">
        <f t="shared" si="297"/>
        <v>restaurants</v>
      </c>
      <c r="S3168" s="13">
        <f t="shared" si="298"/>
        <v>41835.951782407406</v>
      </c>
      <c r="T3168" s="13">
        <f t="shared" si="299"/>
        <v>41865.951782407406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 s="9">
        <v>95000</v>
      </c>
      <c r="E3169" s="9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8298</v>
      </c>
      <c r="O3169" s="7">
        <f t="shared" si="294"/>
        <v>1.0526315789473684</v>
      </c>
      <c r="P3169" s="5">
        <f t="shared" si="295"/>
        <v>35.714285714285715</v>
      </c>
      <c r="Q3169" t="str">
        <f t="shared" si="296"/>
        <v>food</v>
      </c>
      <c r="R3169" t="str">
        <f t="shared" si="297"/>
        <v>restaurants</v>
      </c>
      <c r="S3169" s="13">
        <f t="shared" si="298"/>
        <v>42058.809594907405</v>
      </c>
      <c r="T3169" s="13">
        <f t="shared" si="299"/>
        <v>42114.767928240741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 s="9">
        <v>50000</v>
      </c>
      <c r="E3170" s="9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8298</v>
      </c>
      <c r="O3170" s="7">
        <f t="shared" si="294"/>
        <v>0.15</v>
      </c>
      <c r="P3170" s="5">
        <f t="shared" si="295"/>
        <v>37.5</v>
      </c>
      <c r="Q3170" t="str">
        <f t="shared" si="296"/>
        <v>food</v>
      </c>
      <c r="R3170" t="str">
        <f t="shared" si="297"/>
        <v>restaurants</v>
      </c>
      <c r="S3170" s="13">
        <f t="shared" si="298"/>
        <v>42078.997361111105</v>
      </c>
      <c r="T3170" s="13">
        <f t="shared" si="299"/>
        <v>42138.997361111105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 s="9">
        <v>100000</v>
      </c>
      <c r="E3171" s="9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8298</v>
      </c>
      <c r="O3171" s="7">
        <f t="shared" si="294"/>
        <v>0</v>
      </c>
      <c r="P3171" s="5">
        <f t="shared" si="295"/>
        <v>0</v>
      </c>
      <c r="Q3171" t="str">
        <f t="shared" si="296"/>
        <v>food</v>
      </c>
      <c r="R3171" t="str">
        <f t="shared" si="297"/>
        <v>restaurants</v>
      </c>
      <c r="S3171" s="13">
        <f t="shared" si="298"/>
        <v>42371.446909722217</v>
      </c>
      <c r="T3171" s="13">
        <f t="shared" si="299"/>
        <v>42401.446909722217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 s="9">
        <v>1150</v>
      </c>
      <c r="E3172" s="9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8298</v>
      </c>
      <c r="O3172" s="7">
        <f t="shared" si="294"/>
        <v>0</v>
      </c>
      <c r="P3172" s="5">
        <f t="shared" si="295"/>
        <v>0</v>
      </c>
      <c r="Q3172" t="str">
        <f t="shared" si="296"/>
        <v>food</v>
      </c>
      <c r="R3172" t="str">
        <f t="shared" si="297"/>
        <v>restaurants</v>
      </c>
      <c r="S3172" s="13">
        <f t="shared" si="298"/>
        <v>41971.876863425925</v>
      </c>
      <c r="T3172" s="13">
        <f t="shared" si="299"/>
        <v>41986.876863425925</v>
      </c>
    </row>
    <row r="3173" spans="1:20" ht="48" x14ac:dyDescent="0.2">
      <c r="A3173">
        <v>2513</v>
      </c>
      <c r="B3173" s="3" t="s">
        <v>2513</v>
      </c>
      <c r="C3173" s="3" t="s">
        <v>6623</v>
      </c>
      <c r="D3173" s="9">
        <v>180000</v>
      </c>
      <c r="E3173" s="9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8298</v>
      </c>
      <c r="O3173" s="7">
        <f t="shared" si="294"/>
        <v>0</v>
      </c>
      <c r="P3173" s="5">
        <f t="shared" si="295"/>
        <v>0</v>
      </c>
      <c r="Q3173" t="str">
        <f t="shared" si="296"/>
        <v>food</v>
      </c>
      <c r="R3173" t="str">
        <f t="shared" si="297"/>
        <v>restaurants</v>
      </c>
      <c r="S3173" s="13">
        <f t="shared" si="298"/>
        <v>42732.00681712963</v>
      </c>
      <c r="T3173" s="13">
        <f t="shared" si="299"/>
        <v>42792.00681712963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 s="9">
        <v>12000</v>
      </c>
      <c r="E3174" s="9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8298</v>
      </c>
      <c r="O3174" s="7">
        <f t="shared" si="294"/>
        <v>1.7500000000000002</v>
      </c>
      <c r="P3174" s="5">
        <f t="shared" si="295"/>
        <v>52.5</v>
      </c>
      <c r="Q3174" t="str">
        <f t="shared" si="296"/>
        <v>food</v>
      </c>
      <c r="R3174" t="str">
        <f t="shared" si="297"/>
        <v>restaurants</v>
      </c>
      <c r="S3174" s="13">
        <f t="shared" si="298"/>
        <v>41854.389780092592</v>
      </c>
      <c r="T3174" s="13">
        <f t="shared" si="299"/>
        <v>41871.389780092592</v>
      </c>
    </row>
    <row r="3175" spans="1:20" ht="48" x14ac:dyDescent="0.2">
      <c r="A3175">
        <v>2515</v>
      </c>
      <c r="B3175" s="3" t="s">
        <v>2515</v>
      </c>
      <c r="C3175" s="3" t="s">
        <v>6625</v>
      </c>
      <c r="D3175" s="9">
        <v>5000</v>
      </c>
      <c r="E3175" s="9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8298</v>
      </c>
      <c r="O3175" s="7">
        <f t="shared" si="294"/>
        <v>18.600000000000001</v>
      </c>
      <c r="P3175" s="5">
        <f t="shared" si="295"/>
        <v>77.5</v>
      </c>
      <c r="Q3175" t="str">
        <f t="shared" si="296"/>
        <v>food</v>
      </c>
      <c r="R3175" t="str">
        <f t="shared" si="297"/>
        <v>restaurants</v>
      </c>
      <c r="S3175" s="13">
        <f t="shared" si="298"/>
        <v>42027.839733796296</v>
      </c>
      <c r="T3175" s="13">
        <f t="shared" si="299"/>
        <v>42057.839733796296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 s="9">
        <v>22000</v>
      </c>
      <c r="E3176" s="9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8298</v>
      </c>
      <c r="O3176" s="7">
        <f t="shared" si="294"/>
        <v>0</v>
      </c>
      <c r="P3176" s="5">
        <f t="shared" si="295"/>
        <v>0</v>
      </c>
      <c r="Q3176" t="str">
        <f t="shared" si="296"/>
        <v>food</v>
      </c>
      <c r="R3176" t="str">
        <f t="shared" si="297"/>
        <v>restaurants</v>
      </c>
      <c r="S3176" s="13">
        <f t="shared" si="298"/>
        <v>41942.653379629628</v>
      </c>
      <c r="T3176" s="13">
        <f t="shared" si="299"/>
        <v>41972.6950462963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 s="9">
        <v>18000</v>
      </c>
      <c r="E3177" s="9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8298</v>
      </c>
      <c r="O3177" s="7">
        <f t="shared" si="294"/>
        <v>9.8166666666666664</v>
      </c>
      <c r="P3177" s="5">
        <f t="shared" si="295"/>
        <v>53.545454545454547</v>
      </c>
      <c r="Q3177" t="str">
        <f t="shared" si="296"/>
        <v>food</v>
      </c>
      <c r="R3177" t="str">
        <f t="shared" si="297"/>
        <v>restaurants</v>
      </c>
      <c r="S3177" s="13">
        <f t="shared" si="298"/>
        <v>42052.802430555559</v>
      </c>
      <c r="T3177" s="13">
        <f t="shared" si="299"/>
        <v>42082.760763888888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 s="9">
        <v>5000</v>
      </c>
      <c r="E3178" s="9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8298</v>
      </c>
      <c r="O3178" s="7">
        <f t="shared" si="294"/>
        <v>0</v>
      </c>
      <c r="P3178" s="5">
        <f t="shared" si="295"/>
        <v>0</v>
      </c>
      <c r="Q3178" t="str">
        <f t="shared" si="296"/>
        <v>food</v>
      </c>
      <c r="R3178" t="str">
        <f t="shared" si="297"/>
        <v>restaurants</v>
      </c>
      <c r="S3178" s="13">
        <f t="shared" si="298"/>
        <v>41926.680879629632</v>
      </c>
      <c r="T3178" s="13">
        <f t="shared" si="299"/>
        <v>41956.722546296296</v>
      </c>
    </row>
    <row r="3179" spans="1:20" ht="32" x14ac:dyDescent="0.2">
      <c r="A3179">
        <v>2519</v>
      </c>
      <c r="B3179" s="3" t="s">
        <v>2519</v>
      </c>
      <c r="C3179" s="3" t="s">
        <v>6629</v>
      </c>
      <c r="D3179" s="9">
        <v>150000</v>
      </c>
      <c r="E3179" s="9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8298</v>
      </c>
      <c r="O3179" s="7">
        <f t="shared" si="294"/>
        <v>4.3333333333333335E-2</v>
      </c>
      <c r="P3179" s="5">
        <f t="shared" si="295"/>
        <v>16.25</v>
      </c>
      <c r="Q3179" t="str">
        <f t="shared" si="296"/>
        <v>food</v>
      </c>
      <c r="R3179" t="str">
        <f t="shared" si="297"/>
        <v>restaurants</v>
      </c>
      <c r="S3179" s="13">
        <f t="shared" si="298"/>
        <v>41809.155138888891</v>
      </c>
      <c r="T3179" s="13">
        <f t="shared" si="299"/>
        <v>41839.155138888891</v>
      </c>
    </row>
    <row r="3180" spans="1:20" ht="48" x14ac:dyDescent="0.2">
      <c r="A3180">
        <v>2520</v>
      </c>
      <c r="B3180" s="3" t="s">
        <v>2520</v>
      </c>
      <c r="C3180" s="3" t="s">
        <v>6630</v>
      </c>
      <c r="D3180" s="9">
        <v>100000</v>
      </c>
      <c r="E3180" s="9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8298</v>
      </c>
      <c r="O3180" s="7">
        <f t="shared" si="294"/>
        <v>0</v>
      </c>
      <c r="P3180" s="5">
        <f t="shared" si="295"/>
        <v>0</v>
      </c>
      <c r="Q3180" t="str">
        <f t="shared" si="296"/>
        <v>food</v>
      </c>
      <c r="R3180" t="str">
        <f t="shared" si="297"/>
        <v>restaurants</v>
      </c>
      <c r="S3180" s="13">
        <f t="shared" si="298"/>
        <v>42612.600520833337</v>
      </c>
      <c r="T3180" s="13">
        <f t="shared" si="299"/>
        <v>42658.806249999994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 s="9">
        <v>5000</v>
      </c>
      <c r="E3181" s="9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8283</v>
      </c>
      <c r="O3181" s="7">
        <f t="shared" si="294"/>
        <v>10.6</v>
      </c>
      <c r="P3181" s="5">
        <f t="shared" si="295"/>
        <v>48.18181818181818</v>
      </c>
      <c r="Q3181" t="str">
        <f t="shared" si="296"/>
        <v>food</v>
      </c>
      <c r="R3181" t="str">
        <f t="shared" si="297"/>
        <v>food trucks</v>
      </c>
      <c r="S3181" s="13">
        <f t="shared" si="298"/>
        <v>42294.628449074073</v>
      </c>
      <c r="T3181" s="13">
        <f t="shared" si="299"/>
        <v>42324.670115740737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 s="9">
        <v>90000</v>
      </c>
      <c r="E3182" s="9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8283</v>
      </c>
      <c r="O3182" s="7">
        <f t="shared" si="294"/>
        <v>1.1111111111111111E-3</v>
      </c>
      <c r="P3182" s="5">
        <f t="shared" si="295"/>
        <v>1</v>
      </c>
      <c r="Q3182" t="str">
        <f t="shared" si="296"/>
        <v>food</v>
      </c>
      <c r="R3182" t="str">
        <f t="shared" si="297"/>
        <v>food trucks</v>
      </c>
      <c r="S3182" s="13">
        <f t="shared" si="298"/>
        <v>42642.988819444443</v>
      </c>
      <c r="T3182" s="13">
        <f t="shared" si="299"/>
        <v>42672.988819444443</v>
      </c>
    </row>
    <row r="3183" spans="1:20" ht="32" x14ac:dyDescent="0.2">
      <c r="A3183">
        <v>2583</v>
      </c>
      <c r="B3183" s="3" t="s">
        <v>2583</v>
      </c>
      <c r="C3183" s="3" t="s">
        <v>6693</v>
      </c>
      <c r="D3183" s="9">
        <v>1000</v>
      </c>
      <c r="E3183" s="9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8283</v>
      </c>
      <c r="O3183" s="7">
        <f t="shared" si="294"/>
        <v>0.5</v>
      </c>
      <c r="P3183" s="5">
        <f t="shared" si="295"/>
        <v>1</v>
      </c>
      <c r="Q3183" t="str">
        <f t="shared" si="296"/>
        <v>food</v>
      </c>
      <c r="R3183" t="str">
        <f t="shared" si="297"/>
        <v>food trucks</v>
      </c>
      <c r="S3183" s="13">
        <f t="shared" si="298"/>
        <v>42019.76944444445</v>
      </c>
      <c r="T3183" s="13">
        <f t="shared" si="299"/>
        <v>42079.727777777778</v>
      </c>
    </row>
    <row r="3184" spans="1:20" ht="32" x14ac:dyDescent="0.2">
      <c r="A3184">
        <v>2584</v>
      </c>
      <c r="B3184" s="3" t="s">
        <v>2584</v>
      </c>
      <c r="C3184" s="3" t="s">
        <v>6694</v>
      </c>
      <c r="D3184" s="9">
        <v>10000</v>
      </c>
      <c r="E3184" s="9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8283</v>
      </c>
      <c r="O3184" s="7">
        <f t="shared" si="294"/>
        <v>0</v>
      </c>
      <c r="P3184" s="5">
        <f t="shared" si="295"/>
        <v>0</v>
      </c>
      <c r="Q3184" t="str">
        <f t="shared" si="296"/>
        <v>food</v>
      </c>
      <c r="R3184" t="str">
        <f t="shared" si="297"/>
        <v>food trucks</v>
      </c>
      <c r="S3184" s="13">
        <f t="shared" si="298"/>
        <v>42140.173252314817</v>
      </c>
      <c r="T3184" s="13">
        <f t="shared" si="299"/>
        <v>42170.173252314817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 s="9">
        <v>30000</v>
      </c>
      <c r="E3185" s="9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8283</v>
      </c>
      <c r="O3185" s="7">
        <f t="shared" si="294"/>
        <v>0.16666666666666669</v>
      </c>
      <c r="P3185" s="5">
        <f t="shared" si="295"/>
        <v>50</v>
      </c>
      <c r="Q3185" t="str">
        <f t="shared" si="296"/>
        <v>food</v>
      </c>
      <c r="R3185" t="str">
        <f t="shared" si="297"/>
        <v>food trucks</v>
      </c>
      <c r="S3185" s="13">
        <f t="shared" si="298"/>
        <v>41795.963333333333</v>
      </c>
      <c r="T3185" s="13">
        <f t="shared" si="299"/>
        <v>41825.963333333333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 s="9">
        <v>3000</v>
      </c>
      <c r="E3186" s="9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8283</v>
      </c>
      <c r="O3186" s="7">
        <f t="shared" si="294"/>
        <v>0.16666666666666669</v>
      </c>
      <c r="P3186" s="5">
        <f t="shared" si="295"/>
        <v>5</v>
      </c>
      <c r="Q3186" t="str">
        <f t="shared" si="296"/>
        <v>food</v>
      </c>
      <c r="R3186" t="str">
        <f t="shared" si="297"/>
        <v>food trucks</v>
      </c>
      <c r="S3186" s="13">
        <f t="shared" si="298"/>
        <v>42333.330277777779</v>
      </c>
      <c r="T3186" s="13">
        <f t="shared" si="299"/>
        <v>42363.330277777779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 s="9">
        <v>50000</v>
      </c>
      <c r="E3187" s="9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8283</v>
      </c>
      <c r="O3187" s="7">
        <f t="shared" si="294"/>
        <v>2.4340000000000002</v>
      </c>
      <c r="P3187" s="5">
        <f t="shared" si="295"/>
        <v>202.83333333333334</v>
      </c>
      <c r="Q3187" t="str">
        <f t="shared" si="296"/>
        <v>food</v>
      </c>
      <c r="R3187" t="str">
        <f t="shared" si="297"/>
        <v>food trucks</v>
      </c>
      <c r="S3187" s="13">
        <f t="shared" si="298"/>
        <v>42338.675381944442</v>
      </c>
      <c r="T3187" s="13">
        <f t="shared" si="299"/>
        <v>42368.675381944442</v>
      </c>
    </row>
    <row r="3188" spans="1:20" ht="48" x14ac:dyDescent="0.2">
      <c r="A3188">
        <v>2588</v>
      </c>
      <c r="B3188" s="3" t="s">
        <v>2588</v>
      </c>
      <c r="C3188" s="3" t="s">
        <v>6698</v>
      </c>
      <c r="D3188" s="9">
        <v>6000</v>
      </c>
      <c r="E3188" s="9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8283</v>
      </c>
      <c r="O3188" s="7">
        <f t="shared" si="294"/>
        <v>3.8833333333333329</v>
      </c>
      <c r="P3188" s="5">
        <f t="shared" si="295"/>
        <v>29.125</v>
      </c>
      <c r="Q3188" t="str">
        <f t="shared" si="296"/>
        <v>food</v>
      </c>
      <c r="R3188" t="str">
        <f t="shared" si="297"/>
        <v>food trucks</v>
      </c>
      <c r="S3188" s="13">
        <f t="shared" si="298"/>
        <v>42042.676226851851</v>
      </c>
      <c r="T3188" s="13">
        <f t="shared" si="299"/>
        <v>42094.551388888889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 s="9">
        <v>50000</v>
      </c>
      <c r="E3189" s="9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8283</v>
      </c>
      <c r="O3189" s="7">
        <f t="shared" si="294"/>
        <v>0.01</v>
      </c>
      <c r="P3189" s="5">
        <f t="shared" si="295"/>
        <v>5</v>
      </c>
      <c r="Q3189" t="str">
        <f t="shared" si="296"/>
        <v>food</v>
      </c>
      <c r="R3189" t="str">
        <f t="shared" si="297"/>
        <v>food trucks</v>
      </c>
      <c r="S3189" s="13">
        <f t="shared" si="298"/>
        <v>42422.536192129628</v>
      </c>
      <c r="T3189" s="13">
        <f t="shared" si="299"/>
        <v>42452.494525462964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 s="9">
        <v>3000</v>
      </c>
      <c r="E3190" s="9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8283</v>
      </c>
      <c r="O3190" s="7">
        <f t="shared" si="294"/>
        <v>0</v>
      </c>
      <c r="P3190" s="5">
        <f t="shared" si="295"/>
        <v>0</v>
      </c>
      <c r="Q3190" t="str">
        <f t="shared" si="296"/>
        <v>food</v>
      </c>
      <c r="R3190" t="str">
        <f t="shared" si="297"/>
        <v>food trucks</v>
      </c>
      <c r="S3190" s="13">
        <f t="shared" si="298"/>
        <v>42388.589085648149</v>
      </c>
      <c r="T3190" s="13">
        <f t="shared" si="299"/>
        <v>42395.589085648149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 s="9">
        <v>1500</v>
      </c>
      <c r="E3191" s="9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8283</v>
      </c>
      <c r="O3191" s="7">
        <f t="shared" si="294"/>
        <v>1.7333333333333332</v>
      </c>
      <c r="P3191" s="5">
        <f t="shared" si="295"/>
        <v>13</v>
      </c>
      <c r="Q3191" t="str">
        <f t="shared" si="296"/>
        <v>food</v>
      </c>
      <c r="R3191" t="str">
        <f t="shared" si="297"/>
        <v>food trucks</v>
      </c>
      <c r="S3191" s="13">
        <f t="shared" si="298"/>
        <v>42382.906527777777</v>
      </c>
      <c r="T3191" s="13">
        <f t="shared" si="299"/>
        <v>42442.864861111113</v>
      </c>
    </row>
    <row r="3192" spans="1:20" ht="48" x14ac:dyDescent="0.2">
      <c r="A3192">
        <v>2592</v>
      </c>
      <c r="B3192" s="3" t="s">
        <v>2592</v>
      </c>
      <c r="C3192" s="3" t="s">
        <v>6702</v>
      </c>
      <c r="D3192" s="9">
        <v>30000</v>
      </c>
      <c r="E3192" s="9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8283</v>
      </c>
      <c r="O3192" s="7">
        <f t="shared" si="294"/>
        <v>0.16666666666666669</v>
      </c>
      <c r="P3192" s="5">
        <f t="shared" si="295"/>
        <v>50</v>
      </c>
      <c r="Q3192" t="str">
        <f t="shared" si="296"/>
        <v>food</v>
      </c>
      <c r="R3192" t="str">
        <f t="shared" si="297"/>
        <v>food trucks</v>
      </c>
      <c r="S3192" s="13">
        <f t="shared" si="298"/>
        <v>41887.801168981481</v>
      </c>
      <c r="T3192" s="13">
        <f t="shared" si="299"/>
        <v>41917.801168981481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 s="9">
        <v>10000</v>
      </c>
      <c r="E3193" s="9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8283</v>
      </c>
      <c r="O3193" s="7">
        <f t="shared" si="294"/>
        <v>0</v>
      </c>
      <c r="P3193" s="5">
        <f t="shared" si="295"/>
        <v>0</v>
      </c>
      <c r="Q3193" t="str">
        <f t="shared" si="296"/>
        <v>food</v>
      </c>
      <c r="R3193" t="str">
        <f t="shared" si="297"/>
        <v>food trucks</v>
      </c>
      <c r="S3193" s="13">
        <f t="shared" si="298"/>
        <v>42089.84520833334</v>
      </c>
      <c r="T3193" s="13">
        <f t="shared" si="299"/>
        <v>42119.84520833334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 s="9">
        <v>80000</v>
      </c>
      <c r="E3194" s="9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8283</v>
      </c>
      <c r="O3194" s="7">
        <f t="shared" si="294"/>
        <v>1.25E-3</v>
      </c>
      <c r="P3194" s="5">
        <f t="shared" si="295"/>
        <v>1</v>
      </c>
      <c r="Q3194" t="str">
        <f t="shared" si="296"/>
        <v>food</v>
      </c>
      <c r="R3194" t="str">
        <f t="shared" si="297"/>
        <v>food trucks</v>
      </c>
      <c r="S3194" s="13">
        <f t="shared" si="298"/>
        <v>41828.967916666668</v>
      </c>
      <c r="T3194" s="13">
        <f t="shared" si="299"/>
        <v>41858.967916666668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 s="9">
        <v>15000</v>
      </c>
      <c r="E3195" s="9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8283</v>
      </c>
      <c r="O3195" s="7">
        <f t="shared" si="294"/>
        <v>12.166666666666668</v>
      </c>
      <c r="P3195" s="5">
        <f t="shared" si="295"/>
        <v>96.05263157894737</v>
      </c>
      <c r="Q3195" t="str">
        <f t="shared" si="296"/>
        <v>food</v>
      </c>
      <c r="R3195" t="str">
        <f t="shared" si="297"/>
        <v>food trucks</v>
      </c>
      <c r="S3195" s="13">
        <f t="shared" si="298"/>
        <v>42760.244212962964</v>
      </c>
      <c r="T3195" s="13">
        <f t="shared" si="299"/>
        <v>42790.244212962964</v>
      </c>
    </row>
    <row r="3196" spans="1:20" ht="48" x14ac:dyDescent="0.2">
      <c r="A3196">
        <v>2596</v>
      </c>
      <c r="B3196" s="3" t="s">
        <v>2596</v>
      </c>
      <c r="C3196" s="3" t="s">
        <v>6706</v>
      </c>
      <c r="D3196" s="9">
        <v>35000</v>
      </c>
      <c r="E3196" s="9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8283</v>
      </c>
      <c r="O3196" s="7">
        <f t="shared" si="294"/>
        <v>23.588571428571427</v>
      </c>
      <c r="P3196" s="5">
        <f t="shared" si="295"/>
        <v>305.77777777777777</v>
      </c>
      <c r="Q3196" t="str">
        <f t="shared" si="296"/>
        <v>food</v>
      </c>
      <c r="R3196" t="str">
        <f t="shared" si="297"/>
        <v>food trucks</v>
      </c>
      <c r="S3196" s="13">
        <f t="shared" si="298"/>
        <v>41828.664456018516</v>
      </c>
      <c r="T3196" s="13">
        <f t="shared" si="299"/>
        <v>41858.664456018516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 s="9">
        <v>1500</v>
      </c>
      <c r="E3197" s="9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8283</v>
      </c>
      <c r="O3197" s="7">
        <f t="shared" si="294"/>
        <v>5.6666666666666661</v>
      </c>
      <c r="P3197" s="5">
        <f t="shared" si="295"/>
        <v>12.142857142857142</v>
      </c>
      <c r="Q3197" t="str">
        <f t="shared" si="296"/>
        <v>food</v>
      </c>
      <c r="R3197" t="str">
        <f t="shared" si="297"/>
        <v>food trucks</v>
      </c>
      <c r="S3197" s="13">
        <f t="shared" si="298"/>
        <v>42510.341631944444</v>
      </c>
      <c r="T3197" s="13">
        <f t="shared" si="299"/>
        <v>42540.341631944444</v>
      </c>
    </row>
    <row r="3198" spans="1:20" ht="32" x14ac:dyDescent="0.2">
      <c r="A3198">
        <v>2598</v>
      </c>
      <c r="B3198" s="3" t="s">
        <v>2598</v>
      </c>
      <c r="C3198" s="3" t="s">
        <v>6708</v>
      </c>
      <c r="D3198" s="9">
        <v>3000</v>
      </c>
      <c r="E3198" s="9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8283</v>
      </c>
      <c r="O3198" s="7">
        <f t="shared" si="294"/>
        <v>39</v>
      </c>
      <c r="P3198" s="5">
        <f t="shared" si="295"/>
        <v>83.571428571428569</v>
      </c>
      <c r="Q3198" t="str">
        <f t="shared" si="296"/>
        <v>food</v>
      </c>
      <c r="R3198" t="str">
        <f t="shared" si="297"/>
        <v>food trucks</v>
      </c>
      <c r="S3198" s="13">
        <f t="shared" si="298"/>
        <v>42240.840289351851</v>
      </c>
      <c r="T3198" s="13">
        <f t="shared" si="299"/>
        <v>42270.840289351851</v>
      </c>
    </row>
    <row r="3199" spans="1:20" ht="32" x14ac:dyDescent="0.2">
      <c r="A3199">
        <v>2599</v>
      </c>
      <c r="B3199" s="3" t="s">
        <v>2599</v>
      </c>
      <c r="C3199" s="3" t="s">
        <v>6709</v>
      </c>
      <c r="D3199" s="9">
        <v>9041</v>
      </c>
      <c r="E3199" s="9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8283</v>
      </c>
      <c r="O3199" s="7">
        <f t="shared" si="294"/>
        <v>0.99546510341776351</v>
      </c>
      <c r="P3199" s="5">
        <f t="shared" si="295"/>
        <v>18</v>
      </c>
      <c r="Q3199" t="str">
        <f t="shared" si="296"/>
        <v>food</v>
      </c>
      <c r="R3199" t="str">
        <f t="shared" si="297"/>
        <v>food trucks</v>
      </c>
      <c r="S3199" s="13">
        <f t="shared" si="298"/>
        <v>41809.754016203704</v>
      </c>
      <c r="T3199" s="13">
        <f t="shared" si="299"/>
        <v>41854.754016203704</v>
      </c>
    </row>
    <row r="3200" spans="1:20" ht="32" x14ac:dyDescent="0.2">
      <c r="A3200">
        <v>2600</v>
      </c>
      <c r="B3200" s="3" t="s">
        <v>2600</v>
      </c>
      <c r="C3200" s="3" t="s">
        <v>6710</v>
      </c>
      <c r="D3200" s="9">
        <v>50000</v>
      </c>
      <c r="E3200" s="9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8283</v>
      </c>
      <c r="O3200" s="7">
        <f t="shared" si="294"/>
        <v>6.9320000000000004</v>
      </c>
      <c r="P3200" s="5">
        <f t="shared" si="295"/>
        <v>115.53333333333333</v>
      </c>
      <c r="Q3200" t="str">
        <f t="shared" si="296"/>
        <v>food</v>
      </c>
      <c r="R3200" t="str">
        <f t="shared" si="297"/>
        <v>food trucks</v>
      </c>
      <c r="S3200" s="13">
        <f t="shared" si="298"/>
        <v>42394.900462962964</v>
      </c>
      <c r="T3200" s="13">
        <f t="shared" si="299"/>
        <v>42454.858796296292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 s="9">
        <v>1500</v>
      </c>
      <c r="E3201" s="9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8300</v>
      </c>
      <c r="O3201" s="7">
        <f t="shared" si="294"/>
        <v>1</v>
      </c>
      <c r="P3201" s="5">
        <f t="shared" si="295"/>
        <v>15</v>
      </c>
      <c r="Q3201" t="str">
        <f t="shared" si="296"/>
        <v>technology</v>
      </c>
      <c r="R3201" t="str">
        <f t="shared" si="297"/>
        <v>space exploration</v>
      </c>
      <c r="S3201" s="13">
        <f t="shared" si="298"/>
        <v>41880.827118055553</v>
      </c>
      <c r="T3201" s="13">
        <f t="shared" si="299"/>
        <v>41897.839583333334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 s="9">
        <v>500000</v>
      </c>
      <c r="E3202" s="9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8300</v>
      </c>
      <c r="O3202" s="7">
        <f t="shared" ref="O3202:O3265" si="300">(E3202/D3202)*100</f>
        <v>0</v>
      </c>
      <c r="P3202" s="5">
        <f t="shared" ref="P3202:P3265" si="301">IFERROR(E3202/L3202,0)</f>
        <v>0</v>
      </c>
      <c r="Q3202" t="str">
        <f t="shared" ref="Q3202:Q3265" si="302">LEFT(N3202,FIND("/",N3202)-1)</f>
        <v>technology</v>
      </c>
      <c r="R3202" t="str">
        <f t="shared" ref="R3202:R3265" si="303">RIGHT(N3202,LEN(N3202)-FIND("/",N3202))</f>
        <v>space exploration</v>
      </c>
      <c r="S3202" s="13">
        <f t="shared" ref="S3202:S3265" si="304">(((J3202/60)/60)/24)+DATE(1970,1,1)</f>
        <v>42536.246620370366</v>
      </c>
      <c r="T3202" s="13">
        <f t="shared" ref="T3202:T3265" si="305">(((I3202/60)/60)/24)+DATE(1970,1,1)</f>
        <v>42566.289583333331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 s="9">
        <v>38888</v>
      </c>
      <c r="E3203" s="9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8301</v>
      </c>
      <c r="O3203" s="7">
        <f t="shared" si="300"/>
        <v>6.4158609339642041</v>
      </c>
      <c r="P3203" s="5">
        <f t="shared" si="301"/>
        <v>41.583333333333336</v>
      </c>
      <c r="Q3203" t="str">
        <f t="shared" si="302"/>
        <v>technology</v>
      </c>
      <c r="R3203" t="str">
        <f t="shared" si="303"/>
        <v>makerspaces</v>
      </c>
      <c r="S3203" s="13">
        <f t="shared" si="304"/>
        <v>41821.020601851851</v>
      </c>
      <c r="T3203" s="13">
        <f t="shared" si="305"/>
        <v>41849.020601851851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 s="9">
        <v>25000</v>
      </c>
      <c r="E3204" s="9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8301</v>
      </c>
      <c r="O3204" s="7">
        <f t="shared" si="300"/>
        <v>11.343999999999999</v>
      </c>
      <c r="P3204" s="5">
        <f t="shared" si="301"/>
        <v>33.761904761904759</v>
      </c>
      <c r="Q3204" t="str">
        <f t="shared" si="302"/>
        <v>technology</v>
      </c>
      <c r="R3204" t="str">
        <f t="shared" si="303"/>
        <v>makerspaces</v>
      </c>
      <c r="S3204" s="13">
        <f t="shared" si="304"/>
        <v>41962.749027777783</v>
      </c>
      <c r="T3204" s="13">
        <f t="shared" si="305"/>
        <v>41992.818055555559</v>
      </c>
    </row>
    <row r="3205" spans="1:20" ht="48" x14ac:dyDescent="0.2">
      <c r="A3205">
        <v>2672</v>
      </c>
      <c r="B3205" s="3" t="s">
        <v>2672</v>
      </c>
      <c r="C3205" s="3" t="s">
        <v>6782</v>
      </c>
      <c r="D3205" s="9">
        <v>10000</v>
      </c>
      <c r="E3205" s="9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8301</v>
      </c>
      <c r="O3205" s="7">
        <f t="shared" si="300"/>
        <v>33.19</v>
      </c>
      <c r="P3205" s="5">
        <f t="shared" si="301"/>
        <v>70.61702127659575</v>
      </c>
      <c r="Q3205" t="str">
        <f t="shared" si="302"/>
        <v>technology</v>
      </c>
      <c r="R3205" t="str">
        <f t="shared" si="303"/>
        <v>makerspaces</v>
      </c>
      <c r="S3205" s="13">
        <f t="shared" si="304"/>
        <v>42344.884143518517</v>
      </c>
      <c r="T3205" s="13">
        <f t="shared" si="305"/>
        <v>42366.25</v>
      </c>
    </row>
    <row r="3206" spans="1:20" ht="48" x14ac:dyDescent="0.2">
      <c r="A3206">
        <v>2673</v>
      </c>
      <c r="B3206" s="3" t="s">
        <v>2673</v>
      </c>
      <c r="C3206" s="3" t="s">
        <v>6783</v>
      </c>
      <c r="D3206" s="9">
        <v>40000</v>
      </c>
      <c r="E3206" s="9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8301</v>
      </c>
      <c r="O3206" s="7">
        <f t="shared" si="300"/>
        <v>27.58</v>
      </c>
      <c r="P3206" s="5">
        <f t="shared" si="301"/>
        <v>167.15151515151516</v>
      </c>
      <c r="Q3206" t="str">
        <f t="shared" si="302"/>
        <v>technology</v>
      </c>
      <c r="R3206" t="str">
        <f t="shared" si="303"/>
        <v>makerspaces</v>
      </c>
      <c r="S3206" s="13">
        <f t="shared" si="304"/>
        <v>41912.541655092595</v>
      </c>
      <c r="T3206" s="13">
        <f t="shared" si="305"/>
        <v>41941.947916666664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 s="9">
        <v>35000</v>
      </c>
      <c r="E3207" s="9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8301</v>
      </c>
      <c r="O3207" s="7">
        <f t="shared" si="300"/>
        <v>62.839999999999996</v>
      </c>
      <c r="P3207" s="5">
        <f t="shared" si="301"/>
        <v>128.61988304093566</v>
      </c>
      <c r="Q3207" t="str">
        <f t="shared" si="302"/>
        <v>technology</v>
      </c>
      <c r="R3207" t="str">
        <f t="shared" si="303"/>
        <v>makerspaces</v>
      </c>
      <c r="S3207" s="13">
        <f t="shared" si="304"/>
        <v>42529.632754629631</v>
      </c>
      <c r="T3207" s="13">
        <f t="shared" si="305"/>
        <v>42556.207638888889</v>
      </c>
    </row>
    <row r="3208" spans="1:20" ht="48" x14ac:dyDescent="0.2">
      <c r="A3208">
        <v>2675</v>
      </c>
      <c r="B3208" s="3" t="s">
        <v>2675</v>
      </c>
      <c r="C3208" s="3" t="s">
        <v>6785</v>
      </c>
      <c r="D3208" s="9">
        <v>25000</v>
      </c>
      <c r="E3208" s="9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8301</v>
      </c>
      <c r="O3208" s="7">
        <f t="shared" si="300"/>
        <v>7.5880000000000001</v>
      </c>
      <c r="P3208" s="5">
        <f t="shared" si="301"/>
        <v>65.41379310344827</v>
      </c>
      <c r="Q3208" t="str">
        <f t="shared" si="302"/>
        <v>technology</v>
      </c>
      <c r="R3208" t="str">
        <f t="shared" si="303"/>
        <v>makerspaces</v>
      </c>
      <c r="S3208" s="13">
        <f t="shared" si="304"/>
        <v>41923.857511574075</v>
      </c>
      <c r="T3208" s="13">
        <f t="shared" si="305"/>
        <v>41953.899178240739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 s="9">
        <v>2100</v>
      </c>
      <c r="E3209" s="9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8301</v>
      </c>
      <c r="O3209" s="7">
        <f t="shared" si="300"/>
        <v>50.38095238095238</v>
      </c>
      <c r="P3209" s="5">
        <f t="shared" si="301"/>
        <v>117.55555555555556</v>
      </c>
      <c r="Q3209" t="str">
        <f t="shared" si="302"/>
        <v>technology</v>
      </c>
      <c r="R3209" t="str">
        <f t="shared" si="303"/>
        <v>makerspaces</v>
      </c>
      <c r="S3209" s="13">
        <f t="shared" si="304"/>
        <v>42482.624699074076</v>
      </c>
      <c r="T3209" s="13">
        <f t="shared" si="305"/>
        <v>42512.624699074076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 s="9">
        <v>19500</v>
      </c>
      <c r="E3210" s="9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8301</v>
      </c>
      <c r="O3210" s="7">
        <f t="shared" si="300"/>
        <v>17.512820512820511</v>
      </c>
      <c r="P3210" s="5">
        <f t="shared" si="301"/>
        <v>126.48148148148148</v>
      </c>
      <c r="Q3210" t="str">
        <f t="shared" si="302"/>
        <v>technology</v>
      </c>
      <c r="R3210" t="str">
        <f t="shared" si="303"/>
        <v>makerspaces</v>
      </c>
      <c r="S3210" s="13">
        <f t="shared" si="304"/>
        <v>41793.029432870368</v>
      </c>
      <c r="T3210" s="13">
        <f t="shared" si="305"/>
        <v>41823.029432870368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 s="9">
        <v>8000000</v>
      </c>
      <c r="E3211" s="9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8301</v>
      </c>
      <c r="O3211" s="7">
        <f t="shared" si="300"/>
        <v>1.375E-2</v>
      </c>
      <c r="P3211" s="5">
        <f t="shared" si="301"/>
        <v>550</v>
      </c>
      <c r="Q3211" t="str">
        <f t="shared" si="302"/>
        <v>technology</v>
      </c>
      <c r="R3211" t="str">
        <f t="shared" si="303"/>
        <v>makerspaces</v>
      </c>
      <c r="S3211" s="13">
        <f t="shared" si="304"/>
        <v>42241.798206018517</v>
      </c>
      <c r="T3211" s="13">
        <f t="shared" si="305"/>
        <v>42271.798206018517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 s="9">
        <v>40000</v>
      </c>
      <c r="E3212" s="9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8301</v>
      </c>
      <c r="O3212" s="7">
        <f t="shared" si="300"/>
        <v>0.33</v>
      </c>
      <c r="P3212" s="5">
        <f t="shared" si="301"/>
        <v>44</v>
      </c>
      <c r="Q3212" t="str">
        <f t="shared" si="302"/>
        <v>technology</v>
      </c>
      <c r="R3212" t="str">
        <f t="shared" si="303"/>
        <v>makerspaces</v>
      </c>
      <c r="S3212" s="13">
        <f t="shared" si="304"/>
        <v>42033.001087962963</v>
      </c>
      <c r="T3212" s="13">
        <f t="shared" si="305"/>
        <v>42063.001087962963</v>
      </c>
    </row>
    <row r="3213" spans="1:20" ht="16" x14ac:dyDescent="0.2">
      <c r="A3213">
        <v>2680</v>
      </c>
      <c r="B3213" s="3" t="s">
        <v>2680</v>
      </c>
      <c r="C3213" s="3" t="s">
        <v>6790</v>
      </c>
      <c r="D3213" s="9">
        <v>32000</v>
      </c>
      <c r="E3213" s="9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8301</v>
      </c>
      <c r="O3213" s="7">
        <f t="shared" si="300"/>
        <v>0.86250000000000004</v>
      </c>
      <c r="P3213" s="5">
        <f t="shared" si="301"/>
        <v>69</v>
      </c>
      <c r="Q3213" t="str">
        <f t="shared" si="302"/>
        <v>technology</v>
      </c>
      <c r="R3213" t="str">
        <f t="shared" si="303"/>
        <v>makerspaces</v>
      </c>
      <c r="S3213" s="13">
        <f t="shared" si="304"/>
        <v>42436.211701388893</v>
      </c>
      <c r="T3213" s="13">
        <f t="shared" si="305"/>
        <v>42466.170034722221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 s="9">
        <v>8000</v>
      </c>
      <c r="E3214" s="9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8283</v>
      </c>
      <c r="O3214" s="7">
        <f t="shared" si="300"/>
        <v>0.6875</v>
      </c>
      <c r="P3214" s="5">
        <f t="shared" si="301"/>
        <v>27.5</v>
      </c>
      <c r="Q3214" t="str">
        <f t="shared" si="302"/>
        <v>food</v>
      </c>
      <c r="R3214" t="str">
        <f t="shared" si="303"/>
        <v>food trucks</v>
      </c>
      <c r="S3214" s="13">
        <f t="shared" si="304"/>
        <v>41805.895254629628</v>
      </c>
      <c r="T3214" s="13">
        <f t="shared" si="305"/>
        <v>41830.895254629628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 s="9">
        <v>6000</v>
      </c>
      <c r="E3215" s="9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8283</v>
      </c>
      <c r="O3215" s="7">
        <f t="shared" si="300"/>
        <v>28.299999999999997</v>
      </c>
      <c r="P3215" s="5">
        <f t="shared" si="301"/>
        <v>84.9</v>
      </c>
      <c r="Q3215" t="str">
        <f t="shared" si="302"/>
        <v>food</v>
      </c>
      <c r="R3215" t="str">
        <f t="shared" si="303"/>
        <v>food trucks</v>
      </c>
      <c r="S3215" s="13">
        <f t="shared" si="304"/>
        <v>41932.871990740743</v>
      </c>
      <c r="T3215" s="13">
        <f t="shared" si="305"/>
        <v>41965.249305555553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 s="9">
        <v>15000</v>
      </c>
      <c r="E3216" s="9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8283</v>
      </c>
      <c r="O3216" s="7">
        <f t="shared" si="300"/>
        <v>0.24</v>
      </c>
      <c r="P3216" s="5">
        <f t="shared" si="301"/>
        <v>12</v>
      </c>
      <c r="Q3216" t="str">
        <f t="shared" si="302"/>
        <v>food</v>
      </c>
      <c r="R3216" t="str">
        <f t="shared" si="303"/>
        <v>food trucks</v>
      </c>
      <c r="S3216" s="13">
        <f t="shared" si="304"/>
        <v>42034.75509259259</v>
      </c>
      <c r="T3216" s="13">
        <f t="shared" si="305"/>
        <v>42064.75509259259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 s="9">
        <v>70000</v>
      </c>
      <c r="E3217" s="9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8283</v>
      </c>
      <c r="O3217" s="7">
        <f t="shared" si="300"/>
        <v>1.1428571428571428</v>
      </c>
      <c r="P3217" s="5">
        <f t="shared" si="301"/>
        <v>200</v>
      </c>
      <c r="Q3217" t="str">
        <f t="shared" si="302"/>
        <v>food</v>
      </c>
      <c r="R3217" t="str">
        <f t="shared" si="303"/>
        <v>food trucks</v>
      </c>
      <c r="S3217" s="13">
        <f t="shared" si="304"/>
        <v>41820.914641203701</v>
      </c>
      <c r="T3217" s="13">
        <f t="shared" si="305"/>
        <v>41860.914641203701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 s="9">
        <v>50000</v>
      </c>
      <c r="E3218" s="9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8283</v>
      </c>
      <c r="O3218" s="7">
        <f t="shared" si="300"/>
        <v>0.02</v>
      </c>
      <c r="P3218" s="5">
        <f t="shared" si="301"/>
        <v>10</v>
      </c>
      <c r="Q3218" t="str">
        <f t="shared" si="302"/>
        <v>food</v>
      </c>
      <c r="R3218" t="str">
        <f t="shared" si="303"/>
        <v>food trucks</v>
      </c>
      <c r="S3218" s="13">
        <f t="shared" si="304"/>
        <v>42061.69594907407</v>
      </c>
      <c r="T3218" s="13">
        <f t="shared" si="305"/>
        <v>42121.654282407413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 s="9">
        <v>30000</v>
      </c>
      <c r="E3219" s="9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8283</v>
      </c>
      <c r="O3219" s="7">
        <f t="shared" si="300"/>
        <v>0</v>
      </c>
      <c r="P3219" s="5">
        <f t="shared" si="301"/>
        <v>0</v>
      </c>
      <c r="Q3219" t="str">
        <f t="shared" si="302"/>
        <v>food</v>
      </c>
      <c r="R3219" t="str">
        <f t="shared" si="303"/>
        <v>food trucks</v>
      </c>
      <c r="S3219" s="13">
        <f t="shared" si="304"/>
        <v>41892.974803240737</v>
      </c>
      <c r="T3219" s="13">
        <f t="shared" si="305"/>
        <v>41912.974803240737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 s="9">
        <v>15000</v>
      </c>
      <c r="E3220" s="9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8283</v>
      </c>
      <c r="O3220" s="7">
        <f t="shared" si="300"/>
        <v>0</v>
      </c>
      <c r="P3220" s="5">
        <f t="shared" si="301"/>
        <v>0</v>
      </c>
      <c r="Q3220" t="str">
        <f t="shared" si="302"/>
        <v>food</v>
      </c>
      <c r="R3220" t="str">
        <f t="shared" si="303"/>
        <v>food trucks</v>
      </c>
      <c r="S3220" s="13">
        <f t="shared" si="304"/>
        <v>42154.64025462963</v>
      </c>
      <c r="T3220" s="13">
        <f t="shared" si="305"/>
        <v>42184.64025462963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 s="9">
        <v>50000</v>
      </c>
      <c r="E3221" s="9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8283</v>
      </c>
      <c r="O3221" s="7">
        <f t="shared" si="300"/>
        <v>0.14799999999999999</v>
      </c>
      <c r="P3221" s="5">
        <f t="shared" si="301"/>
        <v>5.2857142857142856</v>
      </c>
      <c r="Q3221" t="str">
        <f t="shared" si="302"/>
        <v>food</v>
      </c>
      <c r="R3221" t="str">
        <f t="shared" si="303"/>
        <v>food trucks</v>
      </c>
      <c r="S3221" s="13">
        <f t="shared" si="304"/>
        <v>42028.118865740747</v>
      </c>
      <c r="T3221" s="13">
        <f t="shared" si="305"/>
        <v>42059.125</v>
      </c>
    </row>
    <row r="3222" spans="1:20" ht="48" x14ac:dyDescent="0.2">
      <c r="A3222">
        <v>2689</v>
      </c>
      <c r="B3222" s="3" t="s">
        <v>2689</v>
      </c>
      <c r="C3222" s="3" t="s">
        <v>6799</v>
      </c>
      <c r="D3222" s="9">
        <v>35000</v>
      </c>
      <c r="E3222" s="9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8283</v>
      </c>
      <c r="O3222" s="7">
        <f t="shared" si="300"/>
        <v>2.8571428571428571E-3</v>
      </c>
      <c r="P3222" s="5">
        <f t="shared" si="301"/>
        <v>1</v>
      </c>
      <c r="Q3222" t="str">
        <f t="shared" si="302"/>
        <v>food</v>
      </c>
      <c r="R3222" t="str">
        <f t="shared" si="303"/>
        <v>food trucks</v>
      </c>
      <c r="S3222" s="13">
        <f t="shared" si="304"/>
        <v>42551.961689814809</v>
      </c>
      <c r="T3222" s="13">
        <f t="shared" si="305"/>
        <v>42581.961689814809</v>
      </c>
    </row>
    <row r="3223" spans="1:20" ht="48" x14ac:dyDescent="0.2">
      <c r="A3223">
        <v>2690</v>
      </c>
      <c r="B3223" s="3" t="s">
        <v>2690</v>
      </c>
      <c r="C3223" s="3" t="s">
        <v>6800</v>
      </c>
      <c r="D3223" s="9">
        <v>80000</v>
      </c>
      <c r="E3223" s="9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8283</v>
      </c>
      <c r="O3223" s="7">
        <f t="shared" si="300"/>
        <v>10.7325</v>
      </c>
      <c r="P3223" s="5">
        <f t="shared" si="301"/>
        <v>72.762711864406782</v>
      </c>
      <c r="Q3223" t="str">
        <f t="shared" si="302"/>
        <v>food</v>
      </c>
      <c r="R3223" t="str">
        <f t="shared" si="303"/>
        <v>food trucks</v>
      </c>
      <c r="S3223" s="13">
        <f t="shared" si="304"/>
        <v>42113.105046296296</v>
      </c>
      <c r="T3223" s="13">
        <f t="shared" si="305"/>
        <v>42158.105046296296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 s="9">
        <v>65000</v>
      </c>
      <c r="E3224" s="9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8283</v>
      </c>
      <c r="O3224" s="7">
        <f t="shared" si="300"/>
        <v>5.3846153846153842E-2</v>
      </c>
      <c r="P3224" s="5">
        <f t="shared" si="301"/>
        <v>17.5</v>
      </c>
      <c r="Q3224" t="str">
        <f t="shared" si="302"/>
        <v>food</v>
      </c>
      <c r="R3224" t="str">
        <f t="shared" si="303"/>
        <v>food trucks</v>
      </c>
      <c r="S3224" s="13">
        <f t="shared" si="304"/>
        <v>42089.724039351851</v>
      </c>
      <c r="T3224" s="13">
        <f t="shared" si="305"/>
        <v>42134.724039351851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 s="9">
        <v>3500</v>
      </c>
      <c r="E3225" s="9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8283</v>
      </c>
      <c r="O3225" s="7">
        <f t="shared" si="300"/>
        <v>0.7142857142857143</v>
      </c>
      <c r="P3225" s="5">
        <f t="shared" si="301"/>
        <v>25</v>
      </c>
      <c r="Q3225" t="str">
        <f t="shared" si="302"/>
        <v>food</v>
      </c>
      <c r="R3225" t="str">
        <f t="shared" si="303"/>
        <v>food trucks</v>
      </c>
      <c r="S3225" s="13">
        <f t="shared" si="304"/>
        <v>42058.334027777775</v>
      </c>
      <c r="T3225" s="13">
        <f t="shared" si="305"/>
        <v>42088.292361111111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 s="9">
        <v>5000</v>
      </c>
      <c r="E3226" s="9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8283</v>
      </c>
      <c r="O3226" s="7">
        <f t="shared" si="300"/>
        <v>0.8</v>
      </c>
      <c r="P3226" s="5">
        <f t="shared" si="301"/>
        <v>13.333333333333334</v>
      </c>
      <c r="Q3226" t="str">
        <f t="shared" si="302"/>
        <v>food</v>
      </c>
      <c r="R3226" t="str">
        <f t="shared" si="303"/>
        <v>food trucks</v>
      </c>
      <c r="S3226" s="13">
        <f t="shared" si="304"/>
        <v>41834.138495370367</v>
      </c>
      <c r="T3226" s="13">
        <f t="shared" si="305"/>
        <v>41864.138495370367</v>
      </c>
    </row>
    <row r="3227" spans="1:20" ht="48" x14ac:dyDescent="0.2">
      <c r="A3227">
        <v>2694</v>
      </c>
      <c r="B3227" s="3" t="s">
        <v>2694</v>
      </c>
      <c r="C3227" s="3" t="s">
        <v>6804</v>
      </c>
      <c r="D3227" s="9">
        <v>30000</v>
      </c>
      <c r="E3227" s="9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8283</v>
      </c>
      <c r="O3227" s="7">
        <f t="shared" si="300"/>
        <v>3.3333333333333335E-3</v>
      </c>
      <c r="P3227" s="5">
        <f t="shared" si="301"/>
        <v>1</v>
      </c>
      <c r="Q3227" t="str">
        <f t="shared" si="302"/>
        <v>food</v>
      </c>
      <c r="R3227" t="str">
        <f t="shared" si="303"/>
        <v>food trucks</v>
      </c>
      <c r="S3227" s="13">
        <f t="shared" si="304"/>
        <v>41878.140497685185</v>
      </c>
      <c r="T3227" s="13">
        <f t="shared" si="305"/>
        <v>41908.140497685185</v>
      </c>
    </row>
    <row r="3228" spans="1:20" ht="32" x14ac:dyDescent="0.2">
      <c r="A3228">
        <v>2695</v>
      </c>
      <c r="B3228" s="3" t="s">
        <v>2695</v>
      </c>
      <c r="C3228" s="3" t="s">
        <v>6805</v>
      </c>
      <c r="D3228" s="9">
        <v>15000</v>
      </c>
      <c r="E3228" s="9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8283</v>
      </c>
      <c r="O3228" s="7">
        <f t="shared" si="300"/>
        <v>0.47333333333333333</v>
      </c>
      <c r="P3228" s="5">
        <f t="shared" si="301"/>
        <v>23.666666666666668</v>
      </c>
      <c r="Q3228" t="str">
        <f t="shared" si="302"/>
        <v>food</v>
      </c>
      <c r="R3228" t="str">
        <f t="shared" si="303"/>
        <v>food trucks</v>
      </c>
      <c r="S3228" s="13">
        <f t="shared" si="304"/>
        <v>42048.181921296295</v>
      </c>
      <c r="T3228" s="13">
        <f t="shared" si="305"/>
        <v>42108.14025462963</v>
      </c>
    </row>
    <row r="3229" spans="1:20" ht="48" x14ac:dyDescent="0.2">
      <c r="A3229">
        <v>2696</v>
      </c>
      <c r="B3229" s="3" t="s">
        <v>2696</v>
      </c>
      <c r="C3229" s="3" t="s">
        <v>6806</v>
      </c>
      <c r="D3229" s="9">
        <v>60000</v>
      </c>
      <c r="E3229" s="9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8283</v>
      </c>
      <c r="O3229" s="7">
        <f t="shared" si="300"/>
        <v>5.65</v>
      </c>
      <c r="P3229" s="5">
        <f t="shared" si="301"/>
        <v>89.21052631578948</v>
      </c>
      <c r="Q3229" t="str">
        <f t="shared" si="302"/>
        <v>food</v>
      </c>
      <c r="R3229" t="str">
        <f t="shared" si="303"/>
        <v>food trucks</v>
      </c>
      <c r="S3229" s="13">
        <f t="shared" si="304"/>
        <v>41964.844444444447</v>
      </c>
      <c r="T3229" s="13">
        <f t="shared" si="305"/>
        <v>41998.844444444447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 s="9">
        <v>23000</v>
      </c>
      <c r="E3230" s="9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8283</v>
      </c>
      <c r="O3230" s="7">
        <f t="shared" si="300"/>
        <v>26.35217391304348</v>
      </c>
      <c r="P3230" s="5">
        <f t="shared" si="301"/>
        <v>116.55769230769231</v>
      </c>
      <c r="Q3230" t="str">
        <f t="shared" si="302"/>
        <v>food</v>
      </c>
      <c r="R3230" t="str">
        <f t="shared" si="303"/>
        <v>food trucks</v>
      </c>
      <c r="S3230" s="13">
        <f t="shared" si="304"/>
        <v>42187.940081018518</v>
      </c>
      <c r="T3230" s="13">
        <f t="shared" si="305"/>
        <v>42218.916666666672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 s="9">
        <v>8000</v>
      </c>
      <c r="E3231" s="9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8283</v>
      </c>
      <c r="O3231" s="7">
        <f t="shared" si="300"/>
        <v>0.325125</v>
      </c>
      <c r="P3231" s="5">
        <f t="shared" si="301"/>
        <v>13.005000000000001</v>
      </c>
      <c r="Q3231" t="str">
        <f t="shared" si="302"/>
        <v>food</v>
      </c>
      <c r="R3231" t="str">
        <f t="shared" si="303"/>
        <v>food trucks</v>
      </c>
      <c r="S3231" s="13">
        <f t="shared" si="304"/>
        <v>41787.898240740738</v>
      </c>
      <c r="T3231" s="13">
        <f t="shared" si="305"/>
        <v>41817.898240740738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 s="9">
        <v>2</v>
      </c>
      <c r="E3232" s="9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8283</v>
      </c>
      <c r="O3232" s="7">
        <f t="shared" si="300"/>
        <v>0</v>
      </c>
      <c r="P3232" s="5">
        <f t="shared" si="301"/>
        <v>0</v>
      </c>
      <c r="Q3232" t="str">
        <f t="shared" si="302"/>
        <v>food</v>
      </c>
      <c r="R3232" t="str">
        <f t="shared" si="303"/>
        <v>food trucks</v>
      </c>
      <c r="S3232" s="13">
        <f t="shared" si="304"/>
        <v>41829.896562499998</v>
      </c>
      <c r="T3232" s="13">
        <f t="shared" si="305"/>
        <v>41859.896562499998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 s="9">
        <v>9999</v>
      </c>
      <c r="E3233" s="9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8283</v>
      </c>
      <c r="O3233" s="7">
        <f t="shared" si="300"/>
        <v>0.7000700070007001</v>
      </c>
      <c r="P3233" s="5">
        <f t="shared" si="301"/>
        <v>17.5</v>
      </c>
      <c r="Q3233" t="str">
        <f t="shared" si="302"/>
        <v>food</v>
      </c>
      <c r="R3233" t="str">
        <f t="shared" si="303"/>
        <v>food trucks</v>
      </c>
      <c r="S3233" s="13">
        <f t="shared" si="304"/>
        <v>41870.87467592593</v>
      </c>
      <c r="T3233" s="13">
        <f t="shared" si="305"/>
        <v>41900.87467592593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 s="9">
        <v>8000</v>
      </c>
      <c r="E3234" s="9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8303</v>
      </c>
      <c r="O3234" s="7">
        <f t="shared" si="300"/>
        <v>0.43750000000000006</v>
      </c>
      <c r="P3234" s="5">
        <f t="shared" si="301"/>
        <v>8.75</v>
      </c>
      <c r="Q3234" t="str">
        <f t="shared" si="302"/>
        <v>publishing</v>
      </c>
      <c r="R3234" t="str">
        <f t="shared" si="303"/>
        <v>children's books</v>
      </c>
      <c r="S3234" s="13">
        <f t="shared" si="304"/>
        <v>41911.657430555555</v>
      </c>
      <c r="T3234" s="13">
        <f t="shared" si="305"/>
        <v>41932.088194444441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 s="9">
        <v>2500</v>
      </c>
      <c r="E3235" s="9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8303</v>
      </c>
      <c r="O3235" s="7">
        <f t="shared" si="300"/>
        <v>29.24</v>
      </c>
      <c r="P3235" s="5">
        <f t="shared" si="301"/>
        <v>40.611111111111114</v>
      </c>
      <c r="Q3235" t="str">
        <f t="shared" si="302"/>
        <v>publishing</v>
      </c>
      <c r="R3235" t="str">
        <f t="shared" si="303"/>
        <v>children's books</v>
      </c>
      <c r="S3235" s="13">
        <f t="shared" si="304"/>
        <v>41030.719756944447</v>
      </c>
      <c r="T3235" s="13">
        <f t="shared" si="305"/>
        <v>41044.719756944447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 s="9">
        <v>5999</v>
      </c>
      <c r="E3236" s="9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8303</v>
      </c>
      <c r="O3236" s="7">
        <f t="shared" si="300"/>
        <v>0</v>
      </c>
      <c r="P3236" s="5">
        <f t="shared" si="301"/>
        <v>0</v>
      </c>
      <c r="Q3236" t="str">
        <f t="shared" si="302"/>
        <v>publishing</v>
      </c>
      <c r="R3236" t="str">
        <f t="shared" si="303"/>
        <v>children's books</v>
      </c>
      <c r="S3236" s="13">
        <f t="shared" si="304"/>
        <v>42632.328784722224</v>
      </c>
      <c r="T3236" s="13">
        <f t="shared" si="305"/>
        <v>42662.328784722224</v>
      </c>
    </row>
    <row r="3237" spans="1:20" ht="48" x14ac:dyDescent="0.2">
      <c r="A3237">
        <v>2744</v>
      </c>
      <c r="B3237" s="3" t="s">
        <v>2744</v>
      </c>
      <c r="C3237" s="3" t="s">
        <v>6854</v>
      </c>
      <c r="D3237" s="9">
        <v>16000</v>
      </c>
      <c r="E3237" s="9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8303</v>
      </c>
      <c r="O3237" s="7">
        <f t="shared" si="300"/>
        <v>5.21875</v>
      </c>
      <c r="P3237" s="5">
        <f t="shared" si="301"/>
        <v>37.954545454545453</v>
      </c>
      <c r="Q3237" t="str">
        <f t="shared" si="302"/>
        <v>publishing</v>
      </c>
      <c r="R3237" t="str">
        <f t="shared" si="303"/>
        <v>children's books</v>
      </c>
      <c r="S3237" s="13">
        <f t="shared" si="304"/>
        <v>40938.062476851854</v>
      </c>
      <c r="T3237" s="13">
        <f t="shared" si="305"/>
        <v>40968.062476851854</v>
      </c>
    </row>
    <row r="3238" spans="1:20" ht="48" x14ac:dyDescent="0.2">
      <c r="A3238">
        <v>2745</v>
      </c>
      <c r="B3238" s="3" t="s">
        <v>2745</v>
      </c>
      <c r="C3238" s="3" t="s">
        <v>6855</v>
      </c>
      <c r="D3238" s="9">
        <v>8000</v>
      </c>
      <c r="E3238" s="9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8303</v>
      </c>
      <c r="O3238" s="7">
        <f t="shared" si="300"/>
        <v>21.887499999999999</v>
      </c>
      <c r="P3238" s="5">
        <f t="shared" si="301"/>
        <v>35.734693877551024</v>
      </c>
      <c r="Q3238" t="str">
        <f t="shared" si="302"/>
        <v>publishing</v>
      </c>
      <c r="R3238" t="str">
        <f t="shared" si="303"/>
        <v>children's books</v>
      </c>
      <c r="S3238" s="13">
        <f t="shared" si="304"/>
        <v>41044.988055555557</v>
      </c>
      <c r="T3238" s="13">
        <f t="shared" si="305"/>
        <v>41104.988055555557</v>
      </c>
    </row>
    <row r="3239" spans="1:20" ht="48" x14ac:dyDescent="0.2">
      <c r="A3239">
        <v>2746</v>
      </c>
      <c r="B3239" s="3" t="s">
        <v>2746</v>
      </c>
      <c r="C3239" s="3" t="s">
        <v>6856</v>
      </c>
      <c r="D3239" s="9">
        <v>3000</v>
      </c>
      <c r="E3239" s="9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8303</v>
      </c>
      <c r="O3239" s="7">
        <f t="shared" si="300"/>
        <v>26.700000000000003</v>
      </c>
      <c r="P3239" s="5">
        <f t="shared" si="301"/>
        <v>42.157894736842103</v>
      </c>
      <c r="Q3239" t="str">
        <f t="shared" si="302"/>
        <v>publishing</v>
      </c>
      <c r="R3239" t="str">
        <f t="shared" si="303"/>
        <v>children's books</v>
      </c>
      <c r="S3239" s="13">
        <f t="shared" si="304"/>
        <v>41850.781377314815</v>
      </c>
      <c r="T3239" s="13">
        <f t="shared" si="305"/>
        <v>41880.781377314815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 s="9">
        <v>500</v>
      </c>
      <c r="E3240" s="9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8303</v>
      </c>
      <c r="O3240" s="7">
        <f t="shared" si="300"/>
        <v>28.000000000000004</v>
      </c>
      <c r="P3240" s="5">
        <f t="shared" si="301"/>
        <v>35</v>
      </c>
      <c r="Q3240" t="str">
        <f t="shared" si="302"/>
        <v>publishing</v>
      </c>
      <c r="R3240" t="str">
        <f t="shared" si="303"/>
        <v>children's books</v>
      </c>
      <c r="S3240" s="13">
        <f t="shared" si="304"/>
        <v>41044.64811342593</v>
      </c>
      <c r="T3240" s="13">
        <f t="shared" si="305"/>
        <v>41076.131944444445</v>
      </c>
    </row>
    <row r="3241" spans="1:20" ht="32" x14ac:dyDescent="0.2">
      <c r="A3241">
        <v>2748</v>
      </c>
      <c r="B3241" s="3" t="s">
        <v>2748</v>
      </c>
      <c r="C3241" s="3" t="s">
        <v>6858</v>
      </c>
      <c r="D3241" s="9">
        <v>5000</v>
      </c>
      <c r="E3241" s="9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8303</v>
      </c>
      <c r="O3241" s="7">
        <f t="shared" si="300"/>
        <v>1.06</v>
      </c>
      <c r="P3241" s="5">
        <f t="shared" si="301"/>
        <v>13.25</v>
      </c>
      <c r="Q3241" t="str">
        <f t="shared" si="302"/>
        <v>publishing</v>
      </c>
      <c r="R3241" t="str">
        <f t="shared" si="303"/>
        <v>children's books</v>
      </c>
      <c r="S3241" s="13">
        <f t="shared" si="304"/>
        <v>42585.7106712963</v>
      </c>
      <c r="T3241" s="13">
        <f t="shared" si="305"/>
        <v>42615.7106712963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 s="9">
        <v>10000</v>
      </c>
      <c r="E3242" s="9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8303</v>
      </c>
      <c r="O3242" s="7">
        <f t="shared" si="300"/>
        <v>1.0999999999999999</v>
      </c>
      <c r="P3242" s="5">
        <f t="shared" si="301"/>
        <v>55</v>
      </c>
      <c r="Q3242" t="str">
        <f t="shared" si="302"/>
        <v>publishing</v>
      </c>
      <c r="R3242" t="str">
        <f t="shared" si="303"/>
        <v>children's books</v>
      </c>
      <c r="S3242" s="13">
        <f t="shared" si="304"/>
        <v>42068.799039351856</v>
      </c>
      <c r="T3242" s="13">
        <f t="shared" si="305"/>
        <v>42098.757372685184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 s="9">
        <v>1999</v>
      </c>
      <c r="E3243" s="9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8303</v>
      </c>
      <c r="O3243" s="7">
        <f t="shared" si="300"/>
        <v>0</v>
      </c>
      <c r="P3243" s="5">
        <f t="shared" si="301"/>
        <v>0</v>
      </c>
      <c r="Q3243" t="str">
        <f t="shared" si="302"/>
        <v>publishing</v>
      </c>
      <c r="R3243" t="str">
        <f t="shared" si="303"/>
        <v>children's books</v>
      </c>
      <c r="S3243" s="13">
        <f t="shared" si="304"/>
        <v>41078.899826388886</v>
      </c>
      <c r="T3243" s="13">
        <f t="shared" si="305"/>
        <v>41090.833333333336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 s="9">
        <v>3274</v>
      </c>
      <c r="E3244" s="9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8303</v>
      </c>
      <c r="O3244" s="7">
        <f t="shared" si="300"/>
        <v>0</v>
      </c>
      <c r="P3244" s="5">
        <f t="shared" si="301"/>
        <v>0</v>
      </c>
      <c r="Q3244" t="str">
        <f t="shared" si="302"/>
        <v>publishing</v>
      </c>
      <c r="R3244" t="str">
        <f t="shared" si="303"/>
        <v>children's books</v>
      </c>
      <c r="S3244" s="13">
        <f t="shared" si="304"/>
        <v>41747.887060185189</v>
      </c>
      <c r="T3244" s="13">
        <f t="shared" si="305"/>
        <v>41807.887060185189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 s="9">
        <v>4800</v>
      </c>
      <c r="E3245" s="9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8303</v>
      </c>
      <c r="O3245" s="7">
        <f t="shared" si="300"/>
        <v>11.458333333333332</v>
      </c>
      <c r="P3245" s="5">
        <f t="shared" si="301"/>
        <v>39.285714285714285</v>
      </c>
      <c r="Q3245" t="str">
        <f t="shared" si="302"/>
        <v>publishing</v>
      </c>
      <c r="R3245" t="str">
        <f t="shared" si="303"/>
        <v>children's books</v>
      </c>
      <c r="S3245" s="13">
        <f t="shared" si="304"/>
        <v>40855.765092592592</v>
      </c>
      <c r="T3245" s="13">
        <f t="shared" si="305"/>
        <v>40895.765092592592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 s="9">
        <v>2000</v>
      </c>
      <c r="E3246" s="9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8303</v>
      </c>
      <c r="O3246" s="7">
        <f t="shared" si="300"/>
        <v>19</v>
      </c>
      <c r="P3246" s="5">
        <f t="shared" si="301"/>
        <v>47.5</v>
      </c>
      <c r="Q3246" t="str">
        <f t="shared" si="302"/>
        <v>publishing</v>
      </c>
      <c r="R3246" t="str">
        <f t="shared" si="303"/>
        <v>children's books</v>
      </c>
      <c r="S3246" s="13">
        <f t="shared" si="304"/>
        <v>41117.900729166664</v>
      </c>
      <c r="T3246" s="13">
        <f t="shared" si="305"/>
        <v>41147.900729166664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 s="9">
        <v>10000</v>
      </c>
      <c r="E3247" s="9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8303</v>
      </c>
      <c r="O3247" s="7">
        <f t="shared" si="300"/>
        <v>0</v>
      </c>
      <c r="P3247" s="5">
        <f t="shared" si="301"/>
        <v>0</v>
      </c>
      <c r="Q3247" t="str">
        <f t="shared" si="302"/>
        <v>publishing</v>
      </c>
      <c r="R3247" t="str">
        <f t="shared" si="303"/>
        <v>children's books</v>
      </c>
      <c r="S3247" s="13">
        <f t="shared" si="304"/>
        <v>41863.636006944449</v>
      </c>
      <c r="T3247" s="13">
        <f t="shared" si="305"/>
        <v>41893.636006944449</v>
      </c>
    </row>
    <row r="3248" spans="1:20" ht="32" x14ac:dyDescent="0.2">
      <c r="A3248">
        <v>2755</v>
      </c>
      <c r="B3248" s="3" t="s">
        <v>2755</v>
      </c>
      <c r="C3248" s="3" t="s">
        <v>6865</v>
      </c>
      <c r="D3248" s="9">
        <v>500</v>
      </c>
      <c r="E3248" s="9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8303</v>
      </c>
      <c r="O3248" s="7">
        <f t="shared" si="300"/>
        <v>52</v>
      </c>
      <c r="P3248" s="5">
        <f t="shared" si="301"/>
        <v>17.333333333333332</v>
      </c>
      <c r="Q3248" t="str">
        <f t="shared" si="302"/>
        <v>publishing</v>
      </c>
      <c r="R3248" t="str">
        <f t="shared" si="303"/>
        <v>children's books</v>
      </c>
      <c r="S3248" s="13">
        <f t="shared" si="304"/>
        <v>42072.790821759263</v>
      </c>
      <c r="T3248" s="13">
        <f t="shared" si="305"/>
        <v>42102.790821759263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 s="9">
        <v>10000</v>
      </c>
      <c r="E3249" s="9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8303</v>
      </c>
      <c r="O3249" s="7">
        <f t="shared" si="300"/>
        <v>10.48</v>
      </c>
      <c r="P3249" s="5">
        <f t="shared" si="301"/>
        <v>31.757575757575758</v>
      </c>
      <c r="Q3249" t="str">
        <f t="shared" si="302"/>
        <v>publishing</v>
      </c>
      <c r="R3249" t="str">
        <f t="shared" si="303"/>
        <v>children's books</v>
      </c>
      <c r="S3249" s="13">
        <f t="shared" si="304"/>
        <v>41620.90047453704</v>
      </c>
      <c r="T3249" s="13">
        <f t="shared" si="305"/>
        <v>41650.90047453704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 s="9">
        <v>1500</v>
      </c>
      <c r="E3250" s="9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8303</v>
      </c>
      <c r="O3250" s="7">
        <f t="shared" si="300"/>
        <v>0.66666666666666674</v>
      </c>
      <c r="P3250" s="5">
        <f t="shared" si="301"/>
        <v>5</v>
      </c>
      <c r="Q3250" t="str">
        <f t="shared" si="302"/>
        <v>publishing</v>
      </c>
      <c r="R3250" t="str">
        <f t="shared" si="303"/>
        <v>children's books</v>
      </c>
      <c r="S3250" s="13">
        <f t="shared" si="304"/>
        <v>42573.65662037037</v>
      </c>
      <c r="T3250" s="13">
        <f t="shared" si="305"/>
        <v>42588.65662037037</v>
      </c>
    </row>
    <row r="3251" spans="1:20" ht="48" x14ac:dyDescent="0.2">
      <c r="A3251">
        <v>2758</v>
      </c>
      <c r="B3251" s="3" t="s">
        <v>2758</v>
      </c>
      <c r="C3251" s="3" t="s">
        <v>6868</v>
      </c>
      <c r="D3251" s="9">
        <v>2000</v>
      </c>
      <c r="E3251" s="9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8303</v>
      </c>
      <c r="O3251" s="7">
        <f t="shared" si="300"/>
        <v>11.700000000000001</v>
      </c>
      <c r="P3251" s="5">
        <f t="shared" si="301"/>
        <v>39</v>
      </c>
      <c r="Q3251" t="str">
        <f t="shared" si="302"/>
        <v>publishing</v>
      </c>
      <c r="R3251" t="str">
        <f t="shared" si="303"/>
        <v>children's books</v>
      </c>
      <c r="S3251" s="13">
        <f t="shared" si="304"/>
        <v>42639.441932870366</v>
      </c>
      <c r="T3251" s="13">
        <f t="shared" si="305"/>
        <v>42653.441932870366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 s="9">
        <v>1000</v>
      </c>
      <c r="E3252" s="9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8303</v>
      </c>
      <c r="O3252" s="7">
        <f t="shared" si="300"/>
        <v>10.5</v>
      </c>
      <c r="P3252" s="5">
        <f t="shared" si="301"/>
        <v>52.5</v>
      </c>
      <c r="Q3252" t="str">
        <f t="shared" si="302"/>
        <v>publishing</v>
      </c>
      <c r="R3252" t="str">
        <f t="shared" si="303"/>
        <v>children's books</v>
      </c>
      <c r="S3252" s="13">
        <f t="shared" si="304"/>
        <v>42524.36650462963</v>
      </c>
      <c r="T3252" s="13">
        <f t="shared" si="305"/>
        <v>42567.36650462963</v>
      </c>
    </row>
    <row r="3253" spans="1:20" ht="48" x14ac:dyDescent="0.2">
      <c r="A3253">
        <v>2760</v>
      </c>
      <c r="B3253" s="3" t="s">
        <v>2760</v>
      </c>
      <c r="C3253" s="3" t="s">
        <v>6870</v>
      </c>
      <c r="D3253" s="9">
        <v>5000</v>
      </c>
      <c r="E3253" s="9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8303</v>
      </c>
      <c r="O3253" s="7">
        <f t="shared" si="300"/>
        <v>0</v>
      </c>
      <c r="P3253" s="5">
        <f t="shared" si="301"/>
        <v>0</v>
      </c>
      <c r="Q3253" t="str">
        <f t="shared" si="302"/>
        <v>publishing</v>
      </c>
      <c r="R3253" t="str">
        <f t="shared" si="303"/>
        <v>children's books</v>
      </c>
      <c r="S3253" s="13">
        <f t="shared" si="304"/>
        <v>41415.461319444446</v>
      </c>
      <c r="T3253" s="13">
        <f t="shared" si="305"/>
        <v>41445.461319444446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 s="9">
        <v>5000</v>
      </c>
      <c r="E3254" s="9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8303</v>
      </c>
      <c r="O3254" s="7">
        <f t="shared" si="300"/>
        <v>0.72</v>
      </c>
      <c r="P3254" s="5">
        <f t="shared" si="301"/>
        <v>9</v>
      </c>
      <c r="Q3254" t="str">
        <f t="shared" si="302"/>
        <v>publishing</v>
      </c>
      <c r="R3254" t="str">
        <f t="shared" si="303"/>
        <v>children's books</v>
      </c>
      <c r="S3254" s="13">
        <f t="shared" si="304"/>
        <v>41247.063576388886</v>
      </c>
      <c r="T3254" s="13">
        <f t="shared" si="305"/>
        <v>41277.063576388886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 s="9">
        <v>3250</v>
      </c>
      <c r="E3255" s="9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8303</v>
      </c>
      <c r="O3255" s="7">
        <f t="shared" si="300"/>
        <v>0.76923076923076927</v>
      </c>
      <c r="P3255" s="5">
        <f t="shared" si="301"/>
        <v>25</v>
      </c>
      <c r="Q3255" t="str">
        <f t="shared" si="302"/>
        <v>publishing</v>
      </c>
      <c r="R3255" t="str">
        <f t="shared" si="303"/>
        <v>children's books</v>
      </c>
      <c r="S3255" s="13">
        <f t="shared" si="304"/>
        <v>40927.036979166667</v>
      </c>
      <c r="T3255" s="13">
        <f t="shared" si="305"/>
        <v>40986.995312500003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 s="9">
        <v>39400</v>
      </c>
      <c r="E3256" s="9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8303</v>
      </c>
      <c r="O3256" s="7">
        <f t="shared" si="300"/>
        <v>0.22842639593908631</v>
      </c>
      <c r="P3256" s="5">
        <f t="shared" si="301"/>
        <v>30</v>
      </c>
      <c r="Q3256" t="str">
        <f t="shared" si="302"/>
        <v>publishing</v>
      </c>
      <c r="R3256" t="str">
        <f t="shared" si="303"/>
        <v>children's books</v>
      </c>
      <c r="S3256" s="13">
        <f t="shared" si="304"/>
        <v>41373.579675925925</v>
      </c>
      <c r="T3256" s="13">
        <f t="shared" si="305"/>
        <v>41418.579675925925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 s="9">
        <v>4000</v>
      </c>
      <c r="E3257" s="9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8303</v>
      </c>
      <c r="O3257" s="7">
        <f t="shared" si="300"/>
        <v>1.125</v>
      </c>
      <c r="P3257" s="5">
        <f t="shared" si="301"/>
        <v>11.25</v>
      </c>
      <c r="Q3257" t="str">
        <f t="shared" si="302"/>
        <v>publishing</v>
      </c>
      <c r="R3257" t="str">
        <f t="shared" si="303"/>
        <v>children's books</v>
      </c>
      <c r="S3257" s="13">
        <f t="shared" si="304"/>
        <v>41030.292025462964</v>
      </c>
      <c r="T3257" s="13">
        <f t="shared" si="305"/>
        <v>41059.791666666664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 s="9">
        <v>4000</v>
      </c>
      <c r="E3258" s="9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8303</v>
      </c>
      <c r="O3258" s="7">
        <f t="shared" si="300"/>
        <v>0</v>
      </c>
      <c r="P3258" s="5">
        <f t="shared" si="301"/>
        <v>0</v>
      </c>
      <c r="Q3258" t="str">
        <f t="shared" si="302"/>
        <v>publishing</v>
      </c>
      <c r="R3258" t="str">
        <f t="shared" si="303"/>
        <v>children's books</v>
      </c>
      <c r="S3258" s="13">
        <f t="shared" si="304"/>
        <v>41194.579027777778</v>
      </c>
      <c r="T3258" s="13">
        <f t="shared" si="305"/>
        <v>41210.579027777778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 s="9">
        <v>5000</v>
      </c>
      <c r="E3259" s="9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8303</v>
      </c>
      <c r="O3259" s="7">
        <f t="shared" si="300"/>
        <v>2</v>
      </c>
      <c r="P3259" s="5">
        <f t="shared" si="301"/>
        <v>25</v>
      </c>
      <c r="Q3259" t="str">
        <f t="shared" si="302"/>
        <v>publishing</v>
      </c>
      <c r="R3259" t="str">
        <f t="shared" si="303"/>
        <v>children's books</v>
      </c>
      <c r="S3259" s="13">
        <f t="shared" si="304"/>
        <v>40736.668032407404</v>
      </c>
      <c r="T3259" s="13">
        <f t="shared" si="305"/>
        <v>40766.668032407404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 s="9">
        <v>4000</v>
      </c>
      <c r="E3260" s="9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8303</v>
      </c>
      <c r="O3260" s="7">
        <f t="shared" si="300"/>
        <v>0.85000000000000009</v>
      </c>
      <c r="P3260" s="5">
        <f t="shared" si="301"/>
        <v>11.333333333333334</v>
      </c>
      <c r="Q3260" t="str">
        <f t="shared" si="302"/>
        <v>publishing</v>
      </c>
      <c r="R3260" t="str">
        <f t="shared" si="303"/>
        <v>children's books</v>
      </c>
      <c r="S3260" s="13">
        <f t="shared" si="304"/>
        <v>42172.958912037036</v>
      </c>
      <c r="T3260" s="13">
        <f t="shared" si="305"/>
        <v>42232.958912037036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 s="9">
        <v>7000</v>
      </c>
      <c r="E3261" s="9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8303</v>
      </c>
      <c r="O3261" s="7">
        <f t="shared" si="300"/>
        <v>14.314285714285715</v>
      </c>
      <c r="P3261" s="5">
        <f t="shared" si="301"/>
        <v>29.470588235294116</v>
      </c>
      <c r="Q3261" t="str">
        <f t="shared" si="302"/>
        <v>publishing</v>
      </c>
      <c r="R3261" t="str">
        <f t="shared" si="303"/>
        <v>children's books</v>
      </c>
      <c r="S3261" s="13">
        <f t="shared" si="304"/>
        <v>40967.614849537036</v>
      </c>
      <c r="T3261" s="13">
        <f t="shared" si="305"/>
        <v>40997.573182870372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 s="9">
        <v>800</v>
      </c>
      <c r="E3262" s="9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8303</v>
      </c>
      <c r="O3262" s="7">
        <f t="shared" si="300"/>
        <v>0.25</v>
      </c>
      <c r="P3262" s="5">
        <f t="shared" si="301"/>
        <v>1</v>
      </c>
      <c r="Q3262" t="str">
        <f t="shared" si="302"/>
        <v>publishing</v>
      </c>
      <c r="R3262" t="str">
        <f t="shared" si="303"/>
        <v>children's books</v>
      </c>
      <c r="S3262" s="13">
        <f t="shared" si="304"/>
        <v>41745.826273148145</v>
      </c>
      <c r="T3262" s="13">
        <f t="shared" si="305"/>
        <v>41795.826273148145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 s="9">
        <v>20000</v>
      </c>
      <c r="E3263" s="9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8303</v>
      </c>
      <c r="O3263" s="7">
        <f t="shared" si="300"/>
        <v>10.411249999999999</v>
      </c>
      <c r="P3263" s="5">
        <f t="shared" si="301"/>
        <v>63.098484848484851</v>
      </c>
      <c r="Q3263" t="str">
        <f t="shared" si="302"/>
        <v>publishing</v>
      </c>
      <c r="R3263" t="str">
        <f t="shared" si="303"/>
        <v>children's books</v>
      </c>
      <c r="S3263" s="13">
        <f t="shared" si="304"/>
        <v>41686.705208333333</v>
      </c>
      <c r="T3263" s="13">
        <f t="shared" si="305"/>
        <v>41716.663541666669</v>
      </c>
    </row>
    <row r="3264" spans="1:20" ht="48" x14ac:dyDescent="0.2">
      <c r="A3264">
        <v>2771</v>
      </c>
      <c r="B3264" s="3" t="s">
        <v>2771</v>
      </c>
      <c r="C3264" s="3" t="s">
        <v>6881</v>
      </c>
      <c r="D3264" s="9">
        <v>19980</v>
      </c>
      <c r="E3264" s="9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8303</v>
      </c>
      <c r="O3264" s="7">
        <f t="shared" si="300"/>
        <v>0</v>
      </c>
      <c r="P3264" s="5">
        <f t="shared" si="301"/>
        <v>0</v>
      </c>
      <c r="Q3264" t="str">
        <f t="shared" si="302"/>
        <v>publishing</v>
      </c>
      <c r="R3264" t="str">
        <f t="shared" si="303"/>
        <v>children's books</v>
      </c>
      <c r="S3264" s="13">
        <f t="shared" si="304"/>
        <v>41257.531712962962</v>
      </c>
      <c r="T3264" s="13">
        <f t="shared" si="305"/>
        <v>41306.708333333336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 s="9">
        <v>8000</v>
      </c>
      <c r="E3265" s="9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8303</v>
      </c>
      <c r="O3265" s="7">
        <f t="shared" si="300"/>
        <v>0</v>
      </c>
      <c r="P3265" s="5">
        <f t="shared" si="301"/>
        <v>0</v>
      </c>
      <c r="Q3265" t="str">
        <f t="shared" si="302"/>
        <v>publishing</v>
      </c>
      <c r="R3265" t="str">
        <f t="shared" si="303"/>
        <v>children's books</v>
      </c>
      <c r="S3265" s="13">
        <f t="shared" si="304"/>
        <v>41537.869143518517</v>
      </c>
      <c r="T3265" s="13">
        <f t="shared" si="305"/>
        <v>41552.869143518517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 s="9">
        <v>530</v>
      </c>
      <c r="E3266" s="9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8303</v>
      </c>
      <c r="O3266" s="7">
        <f t="shared" ref="O3266:O3329" si="306">(E3266/D3266)*100</f>
        <v>0.18867924528301888</v>
      </c>
      <c r="P3266" s="5">
        <f t="shared" ref="P3266:P3329" si="307">IFERROR(E3266/L3266,0)</f>
        <v>1</v>
      </c>
      <c r="Q3266" t="str">
        <f t="shared" ref="Q3266:Q3329" si="308">LEFT(N3266,FIND("/",N3266)-1)</f>
        <v>publishing</v>
      </c>
      <c r="R3266" t="str">
        <f t="shared" ref="R3266:R3329" si="309">RIGHT(N3266,LEN(N3266)-FIND("/",N3266))</f>
        <v>children's books</v>
      </c>
      <c r="S3266" s="13">
        <f t="shared" ref="S3266:S3329" si="310">(((J3266/60)/60)/24)+DATE(1970,1,1)</f>
        <v>42474.86482638889</v>
      </c>
      <c r="T3266" s="13">
        <f t="shared" ref="T3266:T3329" si="311">(((I3266/60)/60)/24)+DATE(1970,1,1)</f>
        <v>42484.86482638889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 s="9">
        <v>4000</v>
      </c>
      <c r="E3267" s="9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8303</v>
      </c>
      <c r="O3267" s="7">
        <f t="shared" si="306"/>
        <v>14.249999999999998</v>
      </c>
      <c r="P3267" s="5">
        <f t="shared" si="307"/>
        <v>43.846153846153847</v>
      </c>
      <c r="Q3267" t="str">
        <f t="shared" si="308"/>
        <v>publishing</v>
      </c>
      <c r="R3267" t="str">
        <f t="shared" si="309"/>
        <v>children's books</v>
      </c>
      <c r="S3267" s="13">
        <f t="shared" si="310"/>
        <v>41311.126481481479</v>
      </c>
      <c r="T3267" s="13">
        <f t="shared" si="311"/>
        <v>41341.126481481479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 s="9">
        <v>5000</v>
      </c>
      <c r="E3268" s="9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8303</v>
      </c>
      <c r="O3268" s="7">
        <f t="shared" si="306"/>
        <v>3</v>
      </c>
      <c r="P3268" s="5">
        <f t="shared" si="307"/>
        <v>75</v>
      </c>
      <c r="Q3268" t="str">
        <f t="shared" si="308"/>
        <v>publishing</v>
      </c>
      <c r="R3268" t="str">
        <f t="shared" si="309"/>
        <v>children's books</v>
      </c>
      <c r="S3268" s="13">
        <f t="shared" si="310"/>
        <v>40863.013356481482</v>
      </c>
      <c r="T3268" s="13">
        <f t="shared" si="311"/>
        <v>40893.013356481482</v>
      </c>
    </row>
    <row r="3269" spans="1:20" ht="48" x14ac:dyDescent="0.2">
      <c r="A3269">
        <v>2776</v>
      </c>
      <c r="B3269" s="3" t="s">
        <v>2776</v>
      </c>
      <c r="C3269" s="3" t="s">
        <v>6886</v>
      </c>
      <c r="D3269" s="9">
        <v>21000</v>
      </c>
      <c r="E3269" s="9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8303</v>
      </c>
      <c r="O3269" s="7">
        <f t="shared" si="306"/>
        <v>7.8809523809523814</v>
      </c>
      <c r="P3269" s="5">
        <f t="shared" si="307"/>
        <v>45.972222222222221</v>
      </c>
      <c r="Q3269" t="str">
        <f t="shared" si="308"/>
        <v>publishing</v>
      </c>
      <c r="R3269" t="str">
        <f t="shared" si="309"/>
        <v>children's books</v>
      </c>
      <c r="S3269" s="13">
        <f t="shared" si="310"/>
        <v>42136.297175925924</v>
      </c>
      <c r="T3269" s="13">
        <f t="shared" si="311"/>
        <v>42167.297175925924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 s="9">
        <v>3000</v>
      </c>
      <c r="E3270" s="9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8303</v>
      </c>
      <c r="O3270" s="7">
        <f t="shared" si="306"/>
        <v>0.33333333333333337</v>
      </c>
      <c r="P3270" s="5">
        <f t="shared" si="307"/>
        <v>10</v>
      </c>
      <c r="Q3270" t="str">
        <f t="shared" si="308"/>
        <v>publishing</v>
      </c>
      <c r="R3270" t="str">
        <f t="shared" si="309"/>
        <v>children's books</v>
      </c>
      <c r="S3270" s="13">
        <f t="shared" si="310"/>
        <v>42172.669027777782</v>
      </c>
      <c r="T3270" s="13">
        <f t="shared" si="311"/>
        <v>42202.669027777782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 s="9">
        <v>5500</v>
      </c>
      <c r="E3271" s="9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8303</v>
      </c>
      <c r="O3271" s="7">
        <f t="shared" si="306"/>
        <v>25.545454545454543</v>
      </c>
      <c r="P3271" s="5">
        <f t="shared" si="307"/>
        <v>93.666666666666671</v>
      </c>
      <c r="Q3271" t="str">
        <f t="shared" si="308"/>
        <v>publishing</v>
      </c>
      <c r="R3271" t="str">
        <f t="shared" si="309"/>
        <v>children's books</v>
      </c>
      <c r="S3271" s="13">
        <f t="shared" si="310"/>
        <v>41846.978078703702</v>
      </c>
      <c r="T3271" s="13">
        <f t="shared" si="311"/>
        <v>41876.978078703702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 s="9">
        <v>2500</v>
      </c>
      <c r="E3272" s="9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8303</v>
      </c>
      <c r="O3272" s="7">
        <f t="shared" si="306"/>
        <v>2.12</v>
      </c>
      <c r="P3272" s="5">
        <f t="shared" si="307"/>
        <v>53</v>
      </c>
      <c r="Q3272" t="str">
        <f t="shared" si="308"/>
        <v>publishing</v>
      </c>
      <c r="R3272" t="str">
        <f t="shared" si="309"/>
        <v>children's books</v>
      </c>
      <c r="S3272" s="13">
        <f t="shared" si="310"/>
        <v>42300.585891203707</v>
      </c>
      <c r="T3272" s="13">
        <f t="shared" si="311"/>
        <v>42330.627557870372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 s="9">
        <v>100000</v>
      </c>
      <c r="E3273" s="9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8303</v>
      </c>
      <c r="O3273" s="7">
        <f t="shared" si="306"/>
        <v>0</v>
      </c>
      <c r="P3273" s="5">
        <f t="shared" si="307"/>
        <v>0</v>
      </c>
      <c r="Q3273" t="str">
        <f t="shared" si="308"/>
        <v>publishing</v>
      </c>
      <c r="R3273" t="str">
        <f t="shared" si="309"/>
        <v>children's books</v>
      </c>
      <c r="S3273" s="13">
        <f t="shared" si="310"/>
        <v>42774.447777777779</v>
      </c>
      <c r="T3273" s="13">
        <f t="shared" si="311"/>
        <v>42804.447777777779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 s="9">
        <v>1000</v>
      </c>
      <c r="E3274" s="9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8270</v>
      </c>
      <c r="O3274" s="7">
        <f t="shared" si="306"/>
        <v>1</v>
      </c>
      <c r="P3274" s="5">
        <f t="shared" si="307"/>
        <v>10</v>
      </c>
      <c r="Q3274" t="str">
        <f t="shared" si="308"/>
        <v>theater</v>
      </c>
      <c r="R3274" t="str">
        <f t="shared" si="309"/>
        <v>plays</v>
      </c>
      <c r="S3274" s="13">
        <f t="shared" si="310"/>
        <v>42291.739548611105</v>
      </c>
      <c r="T3274" s="13">
        <f t="shared" si="311"/>
        <v>42351.781215277777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 s="9">
        <v>1500</v>
      </c>
      <c r="E3275" s="9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8270</v>
      </c>
      <c r="O3275" s="7">
        <f t="shared" si="306"/>
        <v>0</v>
      </c>
      <c r="P3275" s="5">
        <f t="shared" si="307"/>
        <v>0</v>
      </c>
      <c r="Q3275" t="str">
        <f t="shared" si="308"/>
        <v>theater</v>
      </c>
      <c r="R3275" t="str">
        <f t="shared" si="309"/>
        <v>plays</v>
      </c>
      <c r="S3275" s="13">
        <f t="shared" si="310"/>
        <v>41784.952488425923</v>
      </c>
      <c r="T3275" s="13">
        <f t="shared" si="311"/>
        <v>41811.458333333336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 s="9">
        <v>1200</v>
      </c>
      <c r="E3276" s="9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8270</v>
      </c>
      <c r="O3276" s="7">
        <f t="shared" si="306"/>
        <v>0</v>
      </c>
      <c r="P3276" s="5">
        <f t="shared" si="307"/>
        <v>0</v>
      </c>
      <c r="Q3276" t="str">
        <f t="shared" si="308"/>
        <v>theater</v>
      </c>
      <c r="R3276" t="str">
        <f t="shared" si="309"/>
        <v>plays</v>
      </c>
      <c r="S3276" s="13">
        <f t="shared" si="310"/>
        <v>42492.737847222219</v>
      </c>
      <c r="T3276" s="13">
        <f t="shared" si="311"/>
        <v>42534.166666666672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 s="9">
        <v>550</v>
      </c>
      <c r="E3277" s="9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8270</v>
      </c>
      <c r="O3277" s="7">
        <f t="shared" si="306"/>
        <v>5.4545454545454541</v>
      </c>
      <c r="P3277" s="5">
        <f t="shared" si="307"/>
        <v>30</v>
      </c>
      <c r="Q3277" t="str">
        <f t="shared" si="308"/>
        <v>theater</v>
      </c>
      <c r="R3277" t="str">
        <f t="shared" si="309"/>
        <v>plays</v>
      </c>
      <c r="S3277" s="13">
        <f t="shared" si="310"/>
        <v>42709.546064814815</v>
      </c>
      <c r="T3277" s="13">
        <f t="shared" si="311"/>
        <v>42739.546064814815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 s="9">
        <v>7500</v>
      </c>
      <c r="E3278" s="9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8270</v>
      </c>
      <c r="O3278" s="7">
        <f t="shared" si="306"/>
        <v>31.546666666666667</v>
      </c>
      <c r="P3278" s="5">
        <f t="shared" si="307"/>
        <v>60.666666666666664</v>
      </c>
      <c r="Q3278" t="str">
        <f t="shared" si="308"/>
        <v>theater</v>
      </c>
      <c r="R3278" t="str">
        <f t="shared" si="309"/>
        <v>plays</v>
      </c>
      <c r="S3278" s="13">
        <f t="shared" si="310"/>
        <v>42103.016585648147</v>
      </c>
      <c r="T3278" s="13">
        <f t="shared" si="311"/>
        <v>42163.016585648147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 s="9">
        <v>8000</v>
      </c>
      <c r="E3279" s="9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8270</v>
      </c>
      <c r="O3279" s="7">
        <f t="shared" si="306"/>
        <v>0</v>
      </c>
      <c r="P3279" s="5">
        <f t="shared" si="307"/>
        <v>0</v>
      </c>
      <c r="Q3279" t="str">
        <f t="shared" si="308"/>
        <v>theater</v>
      </c>
      <c r="R3279" t="str">
        <f t="shared" si="309"/>
        <v>plays</v>
      </c>
      <c r="S3279" s="13">
        <f t="shared" si="310"/>
        <v>42108.692060185189</v>
      </c>
      <c r="T3279" s="13">
        <f t="shared" si="311"/>
        <v>42153.692060185189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 s="9">
        <v>2000</v>
      </c>
      <c r="E3280" s="9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8270</v>
      </c>
      <c r="O3280" s="7">
        <f t="shared" si="306"/>
        <v>0</v>
      </c>
      <c r="P3280" s="5">
        <f t="shared" si="307"/>
        <v>0</v>
      </c>
      <c r="Q3280" t="str">
        <f t="shared" si="308"/>
        <v>theater</v>
      </c>
      <c r="R3280" t="str">
        <f t="shared" si="309"/>
        <v>plays</v>
      </c>
      <c r="S3280" s="13">
        <f t="shared" si="310"/>
        <v>42453.806307870371</v>
      </c>
      <c r="T3280" s="13">
        <f t="shared" si="311"/>
        <v>42513.806307870371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 s="9">
        <v>35000</v>
      </c>
      <c r="E3281" s="9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8270</v>
      </c>
      <c r="O3281" s="7">
        <f t="shared" si="306"/>
        <v>0.2</v>
      </c>
      <c r="P3281" s="5">
        <f t="shared" si="307"/>
        <v>23.333333333333332</v>
      </c>
      <c r="Q3281" t="str">
        <f t="shared" si="308"/>
        <v>theater</v>
      </c>
      <c r="R3281" t="str">
        <f t="shared" si="309"/>
        <v>plays</v>
      </c>
      <c r="S3281" s="13">
        <f t="shared" si="310"/>
        <v>42123.648831018523</v>
      </c>
      <c r="T3281" s="13">
        <f t="shared" si="311"/>
        <v>42153.648831018523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 s="9">
        <v>500</v>
      </c>
      <c r="E3282" s="9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8270</v>
      </c>
      <c r="O3282" s="7">
        <f t="shared" si="306"/>
        <v>1</v>
      </c>
      <c r="P3282" s="5">
        <f t="shared" si="307"/>
        <v>5</v>
      </c>
      <c r="Q3282" t="str">
        <f t="shared" si="308"/>
        <v>theater</v>
      </c>
      <c r="R3282" t="str">
        <f t="shared" si="309"/>
        <v>plays</v>
      </c>
      <c r="S3282" s="13">
        <f t="shared" si="310"/>
        <v>42453.428240740745</v>
      </c>
      <c r="T3282" s="13">
        <f t="shared" si="311"/>
        <v>42483.428240740745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 s="9">
        <v>8000</v>
      </c>
      <c r="E3283" s="9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8270</v>
      </c>
      <c r="O3283" s="7">
        <f t="shared" si="306"/>
        <v>3.8875000000000002</v>
      </c>
      <c r="P3283" s="5">
        <f t="shared" si="307"/>
        <v>23.923076923076923</v>
      </c>
      <c r="Q3283" t="str">
        <f t="shared" si="308"/>
        <v>theater</v>
      </c>
      <c r="R3283" t="str">
        <f t="shared" si="309"/>
        <v>plays</v>
      </c>
      <c r="S3283" s="13">
        <f t="shared" si="310"/>
        <v>41858.007071759261</v>
      </c>
      <c r="T3283" s="13">
        <f t="shared" si="311"/>
        <v>41888.007071759261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 s="9">
        <v>4500</v>
      </c>
      <c r="E3284" s="9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8270</v>
      </c>
      <c r="O3284" s="7">
        <f t="shared" si="306"/>
        <v>0</v>
      </c>
      <c r="P3284" s="5">
        <f t="shared" si="307"/>
        <v>0</v>
      </c>
      <c r="Q3284" t="str">
        <f t="shared" si="308"/>
        <v>theater</v>
      </c>
      <c r="R3284" t="str">
        <f t="shared" si="309"/>
        <v>plays</v>
      </c>
      <c r="S3284" s="13">
        <f t="shared" si="310"/>
        <v>42390.002650462964</v>
      </c>
      <c r="T3284" s="13">
        <f t="shared" si="311"/>
        <v>42398.970138888893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 s="9">
        <v>5000</v>
      </c>
      <c r="E3285" s="9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8270</v>
      </c>
      <c r="O3285" s="7">
        <f t="shared" si="306"/>
        <v>1.9</v>
      </c>
      <c r="P3285" s="5">
        <f t="shared" si="307"/>
        <v>15.833333333333334</v>
      </c>
      <c r="Q3285" t="str">
        <f t="shared" si="308"/>
        <v>theater</v>
      </c>
      <c r="R3285" t="str">
        <f t="shared" si="309"/>
        <v>plays</v>
      </c>
      <c r="S3285" s="13">
        <f t="shared" si="310"/>
        <v>41781.045173611114</v>
      </c>
      <c r="T3285" s="13">
        <f t="shared" si="311"/>
        <v>41811.045173611114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 s="9">
        <v>9500</v>
      </c>
      <c r="E3286" s="9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8270</v>
      </c>
      <c r="O3286" s="7">
        <f t="shared" si="306"/>
        <v>0</v>
      </c>
      <c r="P3286" s="5">
        <f t="shared" si="307"/>
        <v>0</v>
      </c>
      <c r="Q3286" t="str">
        <f t="shared" si="308"/>
        <v>theater</v>
      </c>
      <c r="R3286" t="str">
        <f t="shared" si="309"/>
        <v>plays</v>
      </c>
      <c r="S3286" s="13">
        <f t="shared" si="310"/>
        <v>41836.190937499996</v>
      </c>
      <c r="T3286" s="13">
        <f t="shared" si="311"/>
        <v>41896.190937499996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 s="9">
        <v>1000</v>
      </c>
      <c r="E3287" s="9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8270</v>
      </c>
      <c r="O3287" s="7">
        <f t="shared" si="306"/>
        <v>41.699999999999996</v>
      </c>
      <c r="P3287" s="5">
        <f t="shared" si="307"/>
        <v>29.785714285714285</v>
      </c>
      <c r="Q3287" t="str">
        <f t="shared" si="308"/>
        <v>theater</v>
      </c>
      <c r="R3287" t="str">
        <f t="shared" si="309"/>
        <v>plays</v>
      </c>
      <c r="S3287" s="13">
        <f t="shared" si="310"/>
        <v>42111.71665509259</v>
      </c>
      <c r="T3287" s="13">
        <f t="shared" si="311"/>
        <v>42131.71665509259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 s="9">
        <v>600</v>
      </c>
      <c r="E3288" s="9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8270</v>
      </c>
      <c r="O3288" s="7">
        <f t="shared" si="306"/>
        <v>50</v>
      </c>
      <c r="P3288" s="5">
        <f t="shared" si="307"/>
        <v>60</v>
      </c>
      <c r="Q3288" t="str">
        <f t="shared" si="308"/>
        <v>theater</v>
      </c>
      <c r="R3288" t="str">
        <f t="shared" si="309"/>
        <v>plays</v>
      </c>
      <c r="S3288" s="13">
        <f t="shared" si="310"/>
        <v>42370.007766203707</v>
      </c>
      <c r="T3288" s="13">
        <f t="shared" si="311"/>
        <v>42398.981944444444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 s="9">
        <v>3000</v>
      </c>
      <c r="E3289" s="9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8270</v>
      </c>
      <c r="O3289" s="7">
        <f t="shared" si="306"/>
        <v>4.8666666666666663</v>
      </c>
      <c r="P3289" s="5">
        <f t="shared" si="307"/>
        <v>24.333333333333332</v>
      </c>
      <c r="Q3289" t="str">
        <f t="shared" si="308"/>
        <v>theater</v>
      </c>
      <c r="R3289" t="str">
        <f t="shared" si="309"/>
        <v>plays</v>
      </c>
      <c r="S3289" s="13">
        <f t="shared" si="310"/>
        <v>42165.037581018521</v>
      </c>
      <c r="T3289" s="13">
        <f t="shared" si="311"/>
        <v>42224.898611111115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 s="9">
        <v>38000</v>
      </c>
      <c r="E3290" s="9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8270</v>
      </c>
      <c r="O3290" s="7">
        <f t="shared" si="306"/>
        <v>19.736842105263158</v>
      </c>
      <c r="P3290" s="5">
        <f t="shared" si="307"/>
        <v>500</v>
      </c>
      <c r="Q3290" t="str">
        <f t="shared" si="308"/>
        <v>theater</v>
      </c>
      <c r="R3290" t="str">
        <f t="shared" si="309"/>
        <v>plays</v>
      </c>
      <c r="S3290" s="13">
        <f t="shared" si="310"/>
        <v>42726.920081018514</v>
      </c>
      <c r="T3290" s="13">
        <f t="shared" si="311"/>
        <v>42786.75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 s="9">
        <v>1000</v>
      </c>
      <c r="E3291" s="9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8270</v>
      </c>
      <c r="O3291" s="7">
        <f t="shared" si="306"/>
        <v>0</v>
      </c>
      <c r="P3291" s="5">
        <f t="shared" si="307"/>
        <v>0</v>
      </c>
      <c r="Q3291" t="str">
        <f t="shared" si="308"/>
        <v>theater</v>
      </c>
      <c r="R3291" t="str">
        <f t="shared" si="309"/>
        <v>plays</v>
      </c>
      <c r="S3291" s="13">
        <f t="shared" si="310"/>
        <v>41954.545081018514</v>
      </c>
      <c r="T3291" s="13">
        <f t="shared" si="311"/>
        <v>41978.477777777778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 s="9">
        <v>2000</v>
      </c>
      <c r="E3292" s="9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8270</v>
      </c>
      <c r="O3292" s="7">
        <f t="shared" si="306"/>
        <v>1.7500000000000002</v>
      </c>
      <c r="P3292" s="5">
        <f t="shared" si="307"/>
        <v>35</v>
      </c>
      <c r="Q3292" t="str">
        <f t="shared" si="308"/>
        <v>theater</v>
      </c>
      <c r="R3292" t="str">
        <f t="shared" si="309"/>
        <v>plays</v>
      </c>
      <c r="S3292" s="13">
        <f t="shared" si="310"/>
        <v>42233.362314814818</v>
      </c>
      <c r="T3292" s="13">
        <f t="shared" si="311"/>
        <v>42293.362314814818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 s="9">
        <v>4000</v>
      </c>
      <c r="E3293" s="9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8270</v>
      </c>
      <c r="O3293" s="7">
        <f t="shared" si="306"/>
        <v>6.65</v>
      </c>
      <c r="P3293" s="5">
        <f t="shared" si="307"/>
        <v>29.555555555555557</v>
      </c>
      <c r="Q3293" t="str">
        <f t="shared" si="308"/>
        <v>theater</v>
      </c>
      <c r="R3293" t="str">
        <f t="shared" si="309"/>
        <v>plays</v>
      </c>
      <c r="S3293" s="13">
        <f t="shared" si="310"/>
        <v>42480.800648148142</v>
      </c>
      <c r="T3293" s="13">
        <f t="shared" si="311"/>
        <v>42540.800648148142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 s="9">
        <v>250</v>
      </c>
      <c r="E3294" s="9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8270</v>
      </c>
      <c r="O3294" s="7">
        <f t="shared" si="306"/>
        <v>32</v>
      </c>
      <c r="P3294" s="5">
        <f t="shared" si="307"/>
        <v>26.666666666666668</v>
      </c>
      <c r="Q3294" t="str">
        <f t="shared" si="308"/>
        <v>theater</v>
      </c>
      <c r="R3294" t="str">
        <f t="shared" si="309"/>
        <v>plays</v>
      </c>
      <c r="S3294" s="13">
        <f t="shared" si="310"/>
        <v>42257.590833333335</v>
      </c>
      <c r="T3294" s="13">
        <f t="shared" si="311"/>
        <v>42271.590833333335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 s="9">
        <v>12700</v>
      </c>
      <c r="E3295" s="9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8270</v>
      </c>
      <c r="O3295" s="7">
        <f t="shared" si="306"/>
        <v>0.43307086614173229</v>
      </c>
      <c r="P3295" s="5">
        <f t="shared" si="307"/>
        <v>18.333333333333332</v>
      </c>
      <c r="Q3295" t="str">
        <f t="shared" si="308"/>
        <v>theater</v>
      </c>
      <c r="R3295" t="str">
        <f t="shared" si="309"/>
        <v>plays</v>
      </c>
      <c r="S3295" s="13">
        <f t="shared" si="310"/>
        <v>41784.789687500001</v>
      </c>
      <c r="T3295" s="13">
        <f t="shared" si="311"/>
        <v>41814.789687500001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 s="9">
        <v>50000</v>
      </c>
      <c r="E3296" s="9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8270</v>
      </c>
      <c r="O3296" s="7">
        <f t="shared" si="306"/>
        <v>0.04</v>
      </c>
      <c r="P3296" s="5">
        <f t="shared" si="307"/>
        <v>20</v>
      </c>
      <c r="Q3296" t="str">
        <f t="shared" si="308"/>
        <v>theater</v>
      </c>
      <c r="R3296" t="str">
        <f t="shared" si="309"/>
        <v>plays</v>
      </c>
      <c r="S3296" s="13">
        <f t="shared" si="310"/>
        <v>41831.675034722226</v>
      </c>
      <c r="T3296" s="13">
        <f t="shared" si="311"/>
        <v>41891.675034722226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 s="9">
        <v>2500</v>
      </c>
      <c r="E3297" s="9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8270</v>
      </c>
      <c r="O3297" s="7">
        <f t="shared" si="306"/>
        <v>1.6</v>
      </c>
      <c r="P3297" s="5">
        <f t="shared" si="307"/>
        <v>13.333333333333334</v>
      </c>
      <c r="Q3297" t="str">
        <f t="shared" si="308"/>
        <v>theater</v>
      </c>
      <c r="R3297" t="str">
        <f t="shared" si="309"/>
        <v>plays</v>
      </c>
      <c r="S3297" s="13">
        <f t="shared" si="310"/>
        <v>42172.613506944443</v>
      </c>
      <c r="T3297" s="13">
        <f t="shared" si="311"/>
        <v>42202.554166666669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 s="9">
        <v>2888</v>
      </c>
      <c r="E3298" s="9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8270</v>
      </c>
      <c r="O3298" s="7">
        <f t="shared" si="306"/>
        <v>0</v>
      </c>
      <c r="P3298" s="5">
        <f t="shared" si="307"/>
        <v>0</v>
      </c>
      <c r="Q3298" t="str">
        <f t="shared" si="308"/>
        <v>theater</v>
      </c>
      <c r="R3298" t="str">
        <f t="shared" si="309"/>
        <v>plays</v>
      </c>
      <c r="S3298" s="13">
        <f t="shared" si="310"/>
        <v>41950.114108796297</v>
      </c>
      <c r="T3298" s="13">
        <f t="shared" si="311"/>
        <v>42010.114108796297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 s="9">
        <v>5000</v>
      </c>
      <c r="E3299" s="9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8270</v>
      </c>
      <c r="O3299" s="7">
        <f t="shared" si="306"/>
        <v>0.89999999999999991</v>
      </c>
      <c r="P3299" s="5">
        <f t="shared" si="307"/>
        <v>22.5</v>
      </c>
      <c r="Q3299" t="str">
        <f t="shared" si="308"/>
        <v>theater</v>
      </c>
      <c r="R3299" t="str">
        <f t="shared" si="309"/>
        <v>plays</v>
      </c>
      <c r="S3299" s="13">
        <f t="shared" si="310"/>
        <v>42627.955104166671</v>
      </c>
      <c r="T3299" s="13">
        <f t="shared" si="311"/>
        <v>42657.916666666672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 s="9">
        <v>2500</v>
      </c>
      <c r="E3300" s="9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8270</v>
      </c>
      <c r="O3300" s="7">
        <f t="shared" si="306"/>
        <v>20.16</v>
      </c>
      <c r="P3300" s="5">
        <f t="shared" si="307"/>
        <v>50.4</v>
      </c>
      <c r="Q3300" t="str">
        <f t="shared" si="308"/>
        <v>theater</v>
      </c>
      <c r="R3300" t="str">
        <f t="shared" si="309"/>
        <v>plays</v>
      </c>
      <c r="S3300" s="13">
        <f t="shared" si="310"/>
        <v>42531.195277777777</v>
      </c>
      <c r="T3300" s="13">
        <f t="shared" si="311"/>
        <v>42555.166666666672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 s="9">
        <v>15000</v>
      </c>
      <c r="E3301" s="9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8270</v>
      </c>
      <c r="O3301" s="7">
        <f t="shared" si="306"/>
        <v>42.011733333333332</v>
      </c>
      <c r="P3301" s="5">
        <f t="shared" si="307"/>
        <v>105.02933333333334</v>
      </c>
      <c r="Q3301" t="str">
        <f t="shared" si="308"/>
        <v>theater</v>
      </c>
      <c r="R3301" t="str">
        <f t="shared" si="309"/>
        <v>plays</v>
      </c>
      <c r="S3301" s="13">
        <f t="shared" si="310"/>
        <v>42618.827013888891</v>
      </c>
      <c r="T3301" s="13">
        <f t="shared" si="311"/>
        <v>42648.827013888891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 s="9">
        <v>20000</v>
      </c>
      <c r="E3302" s="9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8270</v>
      </c>
      <c r="O3302" s="7">
        <f t="shared" si="306"/>
        <v>0.88500000000000001</v>
      </c>
      <c r="P3302" s="5">
        <f t="shared" si="307"/>
        <v>35.4</v>
      </c>
      <c r="Q3302" t="str">
        <f t="shared" si="308"/>
        <v>theater</v>
      </c>
      <c r="R3302" t="str">
        <f t="shared" si="309"/>
        <v>plays</v>
      </c>
      <c r="S3302" s="13">
        <f t="shared" si="310"/>
        <v>42540.593530092592</v>
      </c>
      <c r="T3302" s="13">
        <f t="shared" si="311"/>
        <v>42570.593530092592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 s="9">
        <v>5000</v>
      </c>
      <c r="E3303" s="9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8270</v>
      </c>
      <c r="O3303" s="7">
        <f t="shared" si="306"/>
        <v>15</v>
      </c>
      <c r="P3303" s="5">
        <f t="shared" si="307"/>
        <v>83.333333333333329</v>
      </c>
      <c r="Q3303" t="str">
        <f t="shared" si="308"/>
        <v>theater</v>
      </c>
      <c r="R3303" t="str">
        <f t="shared" si="309"/>
        <v>plays</v>
      </c>
      <c r="S3303" s="13">
        <f t="shared" si="310"/>
        <v>41746.189409722225</v>
      </c>
      <c r="T3303" s="13">
        <f t="shared" si="311"/>
        <v>41776.189409722225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 s="9">
        <v>10000</v>
      </c>
      <c r="E3304" s="9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8270</v>
      </c>
      <c r="O3304" s="7">
        <f t="shared" si="306"/>
        <v>4.67</v>
      </c>
      <c r="P3304" s="5">
        <f t="shared" si="307"/>
        <v>35.92307692307692</v>
      </c>
      <c r="Q3304" t="str">
        <f t="shared" si="308"/>
        <v>theater</v>
      </c>
      <c r="R3304" t="str">
        <f t="shared" si="309"/>
        <v>plays</v>
      </c>
      <c r="S3304" s="13">
        <f t="shared" si="310"/>
        <v>41974.738576388889</v>
      </c>
      <c r="T3304" s="13">
        <f t="shared" si="311"/>
        <v>41994.738576388889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 s="9">
        <v>3000</v>
      </c>
      <c r="E3305" s="9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8270</v>
      </c>
      <c r="O3305" s="7">
        <f t="shared" si="306"/>
        <v>0</v>
      </c>
      <c r="P3305" s="5">
        <f t="shared" si="307"/>
        <v>0</v>
      </c>
      <c r="Q3305" t="str">
        <f t="shared" si="308"/>
        <v>theater</v>
      </c>
      <c r="R3305" t="str">
        <f t="shared" si="309"/>
        <v>plays</v>
      </c>
      <c r="S3305" s="13">
        <f t="shared" si="310"/>
        <v>42115.11618055556</v>
      </c>
      <c r="T3305" s="13">
        <f t="shared" si="311"/>
        <v>42175.11618055556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 s="9">
        <v>2500</v>
      </c>
      <c r="E3306" s="9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8270</v>
      </c>
      <c r="O3306" s="7">
        <f t="shared" si="306"/>
        <v>38.119999999999997</v>
      </c>
      <c r="P3306" s="5">
        <f t="shared" si="307"/>
        <v>119.125</v>
      </c>
      <c r="Q3306" t="str">
        <f t="shared" si="308"/>
        <v>theater</v>
      </c>
      <c r="R3306" t="str">
        <f t="shared" si="309"/>
        <v>plays</v>
      </c>
      <c r="S3306" s="13">
        <f t="shared" si="310"/>
        <v>42002.817488425921</v>
      </c>
      <c r="T3306" s="13">
        <f t="shared" si="311"/>
        <v>42032.817488425921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 s="9">
        <v>5000</v>
      </c>
      <c r="E3307" s="9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8270</v>
      </c>
      <c r="O3307" s="7">
        <f t="shared" si="306"/>
        <v>5.42</v>
      </c>
      <c r="P3307" s="5">
        <f t="shared" si="307"/>
        <v>90.333333333333329</v>
      </c>
      <c r="Q3307" t="str">
        <f t="shared" si="308"/>
        <v>theater</v>
      </c>
      <c r="R3307" t="str">
        <f t="shared" si="309"/>
        <v>plays</v>
      </c>
      <c r="S3307" s="13">
        <f t="shared" si="310"/>
        <v>42722.84474537037</v>
      </c>
      <c r="T3307" s="13">
        <f t="shared" si="311"/>
        <v>42752.84474537037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 s="9">
        <v>20000</v>
      </c>
      <c r="E3308" s="9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8270</v>
      </c>
      <c r="O3308" s="7">
        <f t="shared" si="306"/>
        <v>3.4999999999999996E-2</v>
      </c>
      <c r="P3308" s="5">
        <f t="shared" si="307"/>
        <v>2.3333333333333335</v>
      </c>
      <c r="Q3308" t="str">
        <f t="shared" si="308"/>
        <v>theater</v>
      </c>
      <c r="R3308" t="str">
        <f t="shared" si="309"/>
        <v>plays</v>
      </c>
      <c r="S3308" s="13">
        <f t="shared" si="310"/>
        <v>42465.128391203703</v>
      </c>
      <c r="T3308" s="13">
        <f t="shared" si="311"/>
        <v>42495.128391203703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 s="9">
        <v>150000</v>
      </c>
      <c r="E3309" s="9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8270</v>
      </c>
      <c r="O3309" s="7">
        <f t="shared" si="306"/>
        <v>0</v>
      </c>
      <c r="P3309" s="5">
        <f t="shared" si="307"/>
        <v>0</v>
      </c>
      <c r="Q3309" t="str">
        <f t="shared" si="308"/>
        <v>theater</v>
      </c>
      <c r="R3309" t="str">
        <f t="shared" si="309"/>
        <v>plays</v>
      </c>
      <c r="S3309" s="13">
        <f t="shared" si="310"/>
        <v>42171.743969907402</v>
      </c>
      <c r="T3309" s="13">
        <f t="shared" si="311"/>
        <v>42201.743969907402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 s="9">
        <v>6000</v>
      </c>
      <c r="E3310" s="9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8270</v>
      </c>
      <c r="O3310" s="7">
        <f t="shared" si="306"/>
        <v>10.833333333333334</v>
      </c>
      <c r="P3310" s="5">
        <f t="shared" si="307"/>
        <v>108.33333333333333</v>
      </c>
      <c r="Q3310" t="str">
        <f t="shared" si="308"/>
        <v>theater</v>
      </c>
      <c r="R3310" t="str">
        <f t="shared" si="309"/>
        <v>plays</v>
      </c>
      <c r="S3310" s="13">
        <f t="shared" si="310"/>
        <v>42672.955138888887</v>
      </c>
      <c r="T3310" s="13">
        <f t="shared" si="311"/>
        <v>42704.708333333328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 s="9">
        <v>3000</v>
      </c>
      <c r="E3311" s="9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8270</v>
      </c>
      <c r="O3311" s="7">
        <f t="shared" si="306"/>
        <v>2.1</v>
      </c>
      <c r="P3311" s="5">
        <f t="shared" si="307"/>
        <v>15.75</v>
      </c>
      <c r="Q3311" t="str">
        <f t="shared" si="308"/>
        <v>theater</v>
      </c>
      <c r="R3311" t="str">
        <f t="shared" si="309"/>
        <v>plays</v>
      </c>
      <c r="S3311" s="13">
        <f t="shared" si="310"/>
        <v>42128.615682870368</v>
      </c>
      <c r="T3311" s="13">
        <f t="shared" si="311"/>
        <v>42188.615682870368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 s="9">
        <v>11200</v>
      </c>
      <c r="E3312" s="9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8270</v>
      </c>
      <c r="O3312" s="7">
        <f t="shared" si="306"/>
        <v>0.2589285714285714</v>
      </c>
      <c r="P3312" s="5">
        <f t="shared" si="307"/>
        <v>29</v>
      </c>
      <c r="Q3312" t="str">
        <f t="shared" si="308"/>
        <v>theater</v>
      </c>
      <c r="R3312" t="str">
        <f t="shared" si="309"/>
        <v>plays</v>
      </c>
      <c r="S3312" s="13">
        <f t="shared" si="310"/>
        <v>42359.725243055553</v>
      </c>
      <c r="T3312" s="13">
        <f t="shared" si="311"/>
        <v>42389.725243055553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 s="9">
        <v>12000</v>
      </c>
      <c r="E3313" s="9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8270</v>
      </c>
      <c r="O3313" s="7">
        <f t="shared" si="306"/>
        <v>23.333333333333332</v>
      </c>
      <c r="P3313" s="5">
        <f t="shared" si="307"/>
        <v>96.551724137931032</v>
      </c>
      <c r="Q3313" t="str">
        <f t="shared" si="308"/>
        <v>theater</v>
      </c>
      <c r="R3313" t="str">
        <f t="shared" si="309"/>
        <v>plays</v>
      </c>
      <c r="S3313" s="13">
        <f t="shared" si="310"/>
        <v>42192.905694444446</v>
      </c>
      <c r="T3313" s="13">
        <f t="shared" si="311"/>
        <v>42236.711805555555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 s="9">
        <v>5500</v>
      </c>
      <c r="E3314" s="9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8270</v>
      </c>
      <c r="O3314" s="7">
        <f t="shared" si="306"/>
        <v>0</v>
      </c>
      <c r="P3314" s="5">
        <f t="shared" si="307"/>
        <v>0</v>
      </c>
      <c r="Q3314" t="str">
        <f t="shared" si="308"/>
        <v>theater</v>
      </c>
      <c r="R3314" t="str">
        <f t="shared" si="309"/>
        <v>plays</v>
      </c>
      <c r="S3314" s="13">
        <f t="shared" si="310"/>
        <v>41916.597638888888</v>
      </c>
      <c r="T3314" s="13">
        <f t="shared" si="311"/>
        <v>41976.639305555553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 s="9">
        <v>750</v>
      </c>
      <c r="E3315" s="9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8270</v>
      </c>
      <c r="O3315" s="7">
        <f t="shared" si="306"/>
        <v>33.6</v>
      </c>
      <c r="P3315" s="5">
        <f t="shared" si="307"/>
        <v>63</v>
      </c>
      <c r="Q3315" t="str">
        <f t="shared" si="308"/>
        <v>theater</v>
      </c>
      <c r="R3315" t="str">
        <f t="shared" si="309"/>
        <v>plays</v>
      </c>
      <c r="S3315" s="13">
        <f t="shared" si="310"/>
        <v>42461.596273148149</v>
      </c>
      <c r="T3315" s="13">
        <f t="shared" si="311"/>
        <v>42491.596273148149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 s="9">
        <v>10000</v>
      </c>
      <c r="E3316" s="9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8270</v>
      </c>
      <c r="O3316" s="7">
        <f t="shared" si="306"/>
        <v>19.079999999999998</v>
      </c>
      <c r="P3316" s="5">
        <f t="shared" si="307"/>
        <v>381.6</v>
      </c>
      <c r="Q3316" t="str">
        <f t="shared" si="308"/>
        <v>theater</v>
      </c>
      <c r="R3316" t="str">
        <f t="shared" si="309"/>
        <v>plays</v>
      </c>
      <c r="S3316" s="13">
        <f t="shared" si="310"/>
        <v>42370.90320601852</v>
      </c>
      <c r="T3316" s="13">
        <f t="shared" si="311"/>
        <v>42406.207638888889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 s="9">
        <v>45000</v>
      </c>
      <c r="E3317" s="9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8270</v>
      </c>
      <c r="O3317" s="7">
        <f t="shared" si="306"/>
        <v>0.41111111111111115</v>
      </c>
      <c r="P3317" s="5">
        <f t="shared" si="307"/>
        <v>46.25</v>
      </c>
      <c r="Q3317" t="str">
        <f t="shared" si="308"/>
        <v>theater</v>
      </c>
      <c r="R3317" t="str">
        <f t="shared" si="309"/>
        <v>plays</v>
      </c>
      <c r="S3317" s="13">
        <f t="shared" si="310"/>
        <v>41948.727256944447</v>
      </c>
      <c r="T3317" s="13">
        <f t="shared" si="311"/>
        <v>41978.727256944447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 s="9">
        <v>400</v>
      </c>
      <c r="E3318" s="9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8270</v>
      </c>
      <c r="O3318" s="7">
        <f t="shared" si="306"/>
        <v>32.5</v>
      </c>
      <c r="P3318" s="5">
        <f t="shared" si="307"/>
        <v>26</v>
      </c>
      <c r="Q3318" t="str">
        <f t="shared" si="308"/>
        <v>theater</v>
      </c>
      <c r="R3318" t="str">
        <f t="shared" si="309"/>
        <v>plays</v>
      </c>
      <c r="S3318" s="13">
        <f t="shared" si="310"/>
        <v>42047.07640046296</v>
      </c>
      <c r="T3318" s="13">
        <f t="shared" si="311"/>
        <v>42077.034733796296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 s="9">
        <v>200</v>
      </c>
      <c r="E3319" s="9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8270</v>
      </c>
      <c r="O3319" s="7">
        <f t="shared" si="306"/>
        <v>5</v>
      </c>
      <c r="P3319" s="5">
        <f t="shared" si="307"/>
        <v>10</v>
      </c>
      <c r="Q3319" t="str">
        <f t="shared" si="308"/>
        <v>theater</v>
      </c>
      <c r="R3319" t="str">
        <f t="shared" si="309"/>
        <v>plays</v>
      </c>
      <c r="S3319" s="13">
        <f t="shared" si="310"/>
        <v>42261.632916666669</v>
      </c>
      <c r="T3319" s="13">
        <f t="shared" si="311"/>
        <v>42266.165972222225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 s="9">
        <v>3000</v>
      </c>
      <c r="E3320" s="9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8270</v>
      </c>
      <c r="O3320" s="7">
        <f t="shared" si="306"/>
        <v>0.16666666666666669</v>
      </c>
      <c r="P3320" s="5">
        <f t="shared" si="307"/>
        <v>5</v>
      </c>
      <c r="Q3320" t="str">
        <f t="shared" si="308"/>
        <v>theater</v>
      </c>
      <c r="R3320" t="str">
        <f t="shared" si="309"/>
        <v>plays</v>
      </c>
      <c r="S3320" s="13">
        <f t="shared" si="310"/>
        <v>41985.427361111113</v>
      </c>
      <c r="T3320" s="13">
        <f t="shared" si="311"/>
        <v>42015.427361111113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 s="9">
        <v>30000</v>
      </c>
      <c r="E3321" s="9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8270</v>
      </c>
      <c r="O3321" s="7">
        <f t="shared" si="306"/>
        <v>0</v>
      </c>
      <c r="P3321" s="5">
        <f t="shared" si="307"/>
        <v>0</v>
      </c>
      <c r="Q3321" t="str">
        <f t="shared" si="308"/>
        <v>theater</v>
      </c>
      <c r="R3321" t="str">
        <f t="shared" si="309"/>
        <v>plays</v>
      </c>
      <c r="S3321" s="13">
        <f t="shared" si="310"/>
        <v>41922.535185185188</v>
      </c>
      <c r="T3321" s="13">
        <f t="shared" si="311"/>
        <v>41930.207638888889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 s="9">
        <v>3000</v>
      </c>
      <c r="E3322" s="9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8270</v>
      </c>
      <c r="O3322" s="7">
        <f t="shared" si="306"/>
        <v>38.066666666666663</v>
      </c>
      <c r="P3322" s="5">
        <f t="shared" si="307"/>
        <v>81.571428571428569</v>
      </c>
      <c r="Q3322" t="str">
        <f t="shared" si="308"/>
        <v>theater</v>
      </c>
      <c r="R3322" t="str">
        <f t="shared" si="309"/>
        <v>plays</v>
      </c>
      <c r="S3322" s="13">
        <f t="shared" si="310"/>
        <v>41850.863252314812</v>
      </c>
      <c r="T3322" s="13">
        <f t="shared" si="311"/>
        <v>41880.863252314812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 s="9">
        <v>2000</v>
      </c>
      <c r="E3323" s="9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8270</v>
      </c>
      <c r="O3323" s="7">
        <f t="shared" si="306"/>
        <v>1.05</v>
      </c>
      <c r="P3323" s="5">
        <f t="shared" si="307"/>
        <v>7</v>
      </c>
      <c r="Q3323" t="str">
        <f t="shared" si="308"/>
        <v>theater</v>
      </c>
      <c r="R3323" t="str">
        <f t="shared" si="309"/>
        <v>plays</v>
      </c>
      <c r="S3323" s="13">
        <f t="shared" si="310"/>
        <v>41831.742962962962</v>
      </c>
      <c r="T3323" s="13">
        <f t="shared" si="311"/>
        <v>41860.125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 s="9">
        <v>10000</v>
      </c>
      <c r="E3324" s="9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8270</v>
      </c>
      <c r="O3324" s="7">
        <f t="shared" si="306"/>
        <v>2.73</v>
      </c>
      <c r="P3324" s="5">
        <f t="shared" si="307"/>
        <v>27.3</v>
      </c>
      <c r="Q3324" t="str">
        <f t="shared" si="308"/>
        <v>theater</v>
      </c>
      <c r="R3324" t="str">
        <f t="shared" si="309"/>
        <v>plays</v>
      </c>
      <c r="S3324" s="13">
        <f t="shared" si="310"/>
        <v>42415.883425925931</v>
      </c>
      <c r="T3324" s="13">
        <f t="shared" si="311"/>
        <v>42475.84175925926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 s="9">
        <v>5500</v>
      </c>
      <c r="E3325" s="9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8270</v>
      </c>
      <c r="O3325" s="7">
        <f t="shared" si="306"/>
        <v>9.0909090909090917</v>
      </c>
      <c r="P3325" s="5">
        <f t="shared" si="307"/>
        <v>29.411764705882351</v>
      </c>
      <c r="Q3325" t="str">
        <f t="shared" si="308"/>
        <v>theater</v>
      </c>
      <c r="R3325" t="str">
        <f t="shared" si="309"/>
        <v>plays</v>
      </c>
      <c r="S3325" s="13">
        <f t="shared" si="310"/>
        <v>41869.714166666665</v>
      </c>
      <c r="T3325" s="13">
        <f t="shared" si="311"/>
        <v>41876.875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 s="9">
        <v>5000</v>
      </c>
      <c r="E3326" s="9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8270</v>
      </c>
      <c r="O3326" s="7">
        <f t="shared" si="306"/>
        <v>0.5</v>
      </c>
      <c r="P3326" s="5">
        <f t="shared" si="307"/>
        <v>12.5</v>
      </c>
      <c r="Q3326" t="str">
        <f t="shared" si="308"/>
        <v>theater</v>
      </c>
      <c r="R3326" t="str">
        <f t="shared" si="309"/>
        <v>plays</v>
      </c>
      <c r="S3326" s="13">
        <f t="shared" si="310"/>
        <v>41953.773090277777</v>
      </c>
      <c r="T3326" s="13">
        <f t="shared" si="311"/>
        <v>42013.083333333328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 s="9">
        <v>50000</v>
      </c>
      <c r="E3327" s="9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8270</v>
      </c>
      <c r="O3327" s="7">
        <f t="shared" si="306"/>
        <v>0</v>
      </c>
      <c r="P3327" s="5">
        <f t="shared" si="307"/>
        <v>0</v>
      </c>
      <c r="Q3327" t="str">
        <f t="shared" si="308"/>
        <v>theater</v>
      </c>
      <c r="R3327" t="str">
        <f t="shared" si="309"/>
        <v>plays</v>
      </c>
      <c r="S3327" s="13">
        <f t="shared" si="310"/>
        <v>42037.986284722225</v>
      </c>
      <c r="T3327" s="13">
        <f t="shared" si="311"/>
        <v>42097.944618055553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 s="9">
        <v>500</v>
      </c>
      <c r="E3328" s="9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8270</v>
      </c>
      <c r="O3328" s="7">
        <f t="shared" si="306"/>
        <v>4.5999999999999996</v>
      </c>
      <c r="P3328" s="5">
        <f t="shared" si="307"/>
        <v>5.75</v>
      </c>
      <c r="Q3328" t="str">
        <f t="shared" si="308"/>
        <v>theater</v>
      </c>
      <c r="R3328" t="str">
        <f t="shared" si="309"/>
        <v>plays</v>
      </c>
      <c r="S3328" s="13">
        <f t="shared" si="310"/>
        <v>41811.555462962962</v>
      </c>
      <c r="T3328" s="13">
        <f t="shared" si="311"/>
        <v>41812.875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 s="9">
        <v>3000</v>
      </c>
      <c r="E3329" s="9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8270</v>
      </c>
      <c r="O3329" s="7">
        <f t="shared" si="306"/>
        <v>20.833333333333336</v>
      </c>
      <c r="P3329" s="5">
        <f t="shared" si="307"/>
        <v>52.083333333333336</v>
      </c>
      <c r="Q3329" t="str">
        <f t="shared" si="308"/>
        <v>theater</v>
      </c>
      <c r="R3329" t="str">
        <f t="shared" si="309"/>
        <v>plays</v>
      </c>
      <c r="S3329" s="13">
        <f t="shared" si="310"/>
        <v>42701.908807870372</v>
      </c>
      <c r="T3329" s="13">
        <f t="shared" si="311"/>
        <v>42716.25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 s="9">
        <v>12000</v>
      </c>
      <c r="E3330" s="9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8270</v>
      </c>
      <c r="O3330" s="7">
        <f t="shared" ref="O3330:O3393" si="312">(E3330/D3330)*100</f>
        <v>4.583333333333333</v>
      </c>
      <c r="P3330" s="5">
        <f t="shared" ref="P3330:P3393" si="313">IFERROR(E3330/L3330,0)</f>
        <v>183.33333333333334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3">
        <f t="shared" ref="S3330:S3393" si="316">(((J3330/60)/60)/24)+DATE(1970,1,1)</f>
        <v>42258.646504629629</v>
      </c>
      <c r="T3330" s="13">
        <f t="shared" ref="T3330:T3393" si="317">(((I3330/60)/60)/24)+DATE(1970,1,1)</f>
        <v>42288.645196759258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 s="9">
        <v>7500</v>
      </c>
      <c r="E3331" s="9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8270</v>
      </c>
      <c r="O3331" s="7">
        <f t="shared" si="312"/>
        <v>4.2133333333333338</v>
      </c>
      <c r="P3331" s="5">
        <f t="shared" si="313"/>
        <v>26.333333333333332</v>
      </c>
      <c r="Q3331" t="str">
        <f t="shared" si="314"/>
        <v>theater</v>
      </c>
      <c r="R3331" t="str">
        <f t="shared" si="315"/>
        <v>plays</v>
      </c>
      <c r="S3331" s="13">
        <f t="shared" si="316"/>
        <v>42278.664965277778</v>
      </c>
      <c r="T3331" s="13">
        <f t="shared" si="317"/>
        <v>42308.664965277778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 s="9">
        <v>10000</v>
      </c>
      <c r="E3332" s="9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8270</v>
      </c>
      <c r="O3332" s="7">
        <f t="shared" si="312"/>
        <v>0</v>
      </c>
      <c r="P3332" s="5">
        <f t="shared" si="313"/>
        <v>0</v>
      </c>
      <c r="Q3332" t="str">
        <f t="shared" si="314"/>
        <v>theater</v>
      </c>
      <c r="R3332" t="str">
        <f t="shared" si="315"/>
        <v>plays</v>
      </c>
      <c r="S3332" s="13">
        <f t="shared" si="316"/>
        <v>42515.078217592592</v>
      </c>
      <c r="T3332" s="13">
        <f t="shared" si="317"/>
        <v>42575.078217592592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 s="9">
        <v>5500</v>
      </c>
      <c r="E3333" s="9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8270</v>
      </c>
      <c r="O3333" s="7">
        <f t="shared" si="312"/>
        <v>61.909090909090914</v>
      </c>
      <c r="P3333" s="5">
        <f t="shared" si="313"/>
        <v>486.42857142857144</v>
      </c>
      <c r="Q3333" t="str">
        <f t="shared" si="314"/>
        <v>theater</v>
      </c>
      <c r="R3333" t="str">
        <f t="shared" si="315"/>
        <v>plays</v>
      </c>
      <c r="S3333" s="13">
        <f t="shared" si="316"/>
        <v>41830.234166666669</v>
      </c>
      <c r="T3333" s="13">
        <f t="shared" si="317"/>
        <v>41860.234166666669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 s="9">
        <v>750</v>
      </c>
      <c r="E3334" s="9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8270</v>
      </c>
      <c r="O3334" s="7">
        <f t="shared" si="312"/>
        <v>0.8</v>
      </c>
      <c r="P3334" s="5">
        <f t="shared" si="313"/>
        <v>3</v>
      </c>
      <c r="Q3334" t="str">
        <f t="shared" si="314"/>
        <v>theater</v>
      </c>
      <c r="R3334" t="str">
        <f t="shared" si="315"/>
        <v>plays</v>
      </c>
      <c r="S3334" s="13">
        <f t="shared" si="316"/>
        <v>41982.904386574075</v>
      </c>
      <c r="T3334" s="13">
        <f t="shared" si="317"/>
        <v>42042.904386574075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 s="9">
        <v>150000</v>
      </c>
      <c r="E3335" s="9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8270</v>
      </c>
      <c r="O3335" s="7">
        <f t="shared" si="312"/>
        <v>1.6666666666666666E-2</v>
      </c>
      <c r="P3335" s="5">
        <f t="shared" si="313"/>
        <v>25</v>
      </c>
      <c r="Q3335" t="str">
        <f t="shared" si="314"/>
        <v>theater</v>
      </c>
      <c r="R3335" t="str">
        <f t="shared" si="315"/>
        <v>plays</v>
      </c>
      <c r="S3335" s="13">
        <f t="shared" si="316"/>
        <v>42210.439768518518</v>
      </c>
      <c r="T3335" s="13">
        <f t="shared" si="317"/>
        <v>42240.439768518518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 s="9">
        <v>5000</v>
      </c>
      <c r="E3336" s="9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8270</v>
      </c>
      <c r="O3336" s="7">
        <f t="shared" si="312"/>
        <v>0.77999999999999992</v>
      </c>
      <c r="P3336" s="5">
        <f t="shared" si="313"/>
        <v>9.75</v>
      </c>
      <c r="Q3336" t="str">
        <f t="shared" si="314"/>
        <v>theater</v>
      </c>
      <c r="R3336" t="str">
        <f t="shared" si="315"/>
        <v>plays</v>
      </c>
      <c r="S3336" s="13">
        <f t="shared" si="316"/>
        <v>42196.166874999995</v>
      </c>
      <c r="T3336" s="13">
        <f t="shared" si="317"/>
        <v>42256.166874999995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 s="9">
        <v>1500</v>
      </c>
      <c r="E3337" s="9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8270</v>
      </c>
      <c r="O3337" s="7">
        <f t="shared" si="312"/>
        <v>5</v>
      </c>
      <c r="P3337" s="5">
        <f t="shared" si="313"/>
        <v>18.75</v>
      </c>
      <c r="Q3337" t="str">
        <f t="shared" si="314"/>
        <v>theater</v>
      </c>
      <c r="R3337" t="str">
        <f t="shared" si="315"/>
        <v>plays</v>
      </c>
      <c r="S3337" s="13">
        <f t="shared" si="316"/>
        <v>41940.967951388891</v>
      </c>
      <c r="T3337" s="13">
        <f t="shared" si="317"/>
        <v>41952.5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 s="9">
        <v>3500</v>
      </c>
      <c r="E3338" s="9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8270</v>
      </c>
      <c r="O3338" s="7">
        <f t="shared" si="312"/>
        <v>17.771428571428572</v>
      </c>
      <c r="P3338" s="5">
        <f t="shared" si="313"/>
        <v>36.588235294117645</v>
      </c>
      <c r="Q3338" t="str">
        <f t="shared" si="314"/>
        <v>theater</v>
      </c>
      <c r="R3338" t="str">
        <f t="shared" si="315"/>
        <v>plays</v>
      </c>
      <c r="S3338" s="13">
        <f t="shared" si="316"/>
        <v>42606.056863425925</v>
      </c>
      <c r="T3338" s="13">
        <f t="shared" si="317"/>
        <v>42620.056863425925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 s="9">
        <v>6000</v>
      </c>
      <c r="E3339" s="9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8270</v>
      </c>
      <c r="O3339" s="7">
        <f t="shared" si="312"/>
        <v>9.4166666666666661</v>
      </c>
      <c r="P3339" s="5">
        <f t="shared" si="313"/>
        <v>80.714285714285708</v>
      </c>
      <c r="Q3339" t="str">
        <f t="shared" si="314"/>
        <v>theater</v>
      </c>
      <c r="R3339" t="str">
        <f t="shared" si="315"/>
        <v>plays</v>
      </c>
      <c r="S3339" s="13">
        <f t="shared" si="316"/>
        <v>42199.648912037039</v>
      </c>
      <c r="T3339" s="13">
        <f t="shared" si="317"/>
        <v>42217.041666666672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 s="9">
        <v>2500</v>
      </c>
      <c r="E3340" s="9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8270</v>
      </c>
      <c r="O3340" s="7">
        <f t="shared" si="312"/>
        <v>0.08</v>
      </c>
      <c r="P3340" s="5">
        <f t="shared" si="313"/>
        <v>1</v>
      </c>
      <c r="Q3340" t="str">
        <f t="shared" si="314"/>
        <v>theater</v>
      </c>
      <c r="R3340" t="str">
        <f t="shared" si="315"/>
        <v>plays</v>
      </c>
      <c r="S3340" s="13">
        <f t="shared" si="316"/>
        <v>42444.877743055549</v>
      </c>
      <c r="T3340" s="13">
        <f t="shared" si="317"/>
        <v>42504.877743055549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 s="9">
        <v>9600</v>
      </c>
      <c r="E3341" s="9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8270</v>
      </c>
      <c r="O3341" s="7">
        <f t="shared" si="312"/>
        <v>2.75</v>
      </c>
      <c r="P3341" s="5">
        <f t="shared" si="313"/>
        <v>52.8</v>
      </c>
      <c r="Q3341" t="str">
        <f t="shared" si="314"/>
        <v>theater</v>
      </c>
      <c r="R3341" t="str">
        <f t="shared" si="315"/>
        <v>plays</v>
      </c>
      <c r="S3341" s="13">
        <f t="shared" si="316"/>
        <v>42499.731701388882</v>
      </c>
      <c r="T3341" s="13">
        <f t="shared" si="317"/>
        <v>42529.731701388882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 s="9">
        <v>180000</v>
      </c>
      <c r="E3342" s="9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8270</v>
      </c>
      <c r="O3342" s="7">
        <f t="shared" si="312"/>
        <v>1.1111111111111112E-2</v>
      </c>
      <c r="P3342" s="5">
        <f t="shared" si="313"/>
        <v>20</v>
      </c>
      <c r="Q3342" t="str">
        <f t="shared" si="314"/>
        <v>theater</v>
      </c>
      <c r="R3342" t="str">
        <f t="shared" si="315"/>
        <v>plays</v>
      </c>
      <c r="S3342" s="13">
        <f t="shared" si="316"/>
        <v>41929.266215277778</v>
      </c>
      <c r="T3342" s="13">
        <f t="shared" si="317"/>
        <v>41968.823611111111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 s="9">
        <v>30000</v>
      </c>
      <c r="E3343" s="9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8270</v>
      </c>
      <c r="O3343" s="7">
        <f t="shared" si="312"/>
        <v>3.3333333333333335E-3</v>
      </c>
      <c r="P3343" s="5">
        <f t="shared" si="313"/>
        <v>1</v>
      </c>
      <c r="Q3343" t="str">
        <f t="shared" si="314"/>
        <v>theater</v>
      </c>
      <c r="R3343" t="str">
        <f t="shared" si="315"/>
        <v>plays</v>
      </c>
      <c r="S3343" s="13">
        <f t="shared" si="316"/>
        <v>42107.841284722221</v>
      </c>
      <c r="T3343" s="13">
        <f t="shared" si="317"/>
        <v>42167.841284722221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 s="9">
        <v>1800</v>
      </c>
      <c r="E3344" s="9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8270</v>
      </c>
      <c r="O3344" s="7">
        <f t="shared" si="312"/>
        <v>36.5</v>
      </c>
      <c r="P3344" s="5">
        <f t="shared" si="313"/>
        <v>46.928571428571431</v>
      </c>
      <c r="Q3344" t="str">
        <f t="shared" si="314"/>
        <v>theater</v>
      </c>
      <c r="R3344" t="str">
        <f t="shared" si="315"/>
        <v>plays</v>
      </c>
      <c r="S3344" s="13">
        <f t="shared" si="316"/>
        <v>42142.768819444449</v>
      </c>
      <c r="T3344" s="13">
        <f t="shared" si="317"/>
        <v>42182.768819444449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 s="9">
        <v>14440</v>
      </c>
      <c r="E3345" s="9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8270</v>
      </c>
      <c r="O3345" s="7">
        <f t="shared" si="312"/>
        <v>14.058171745152354</v>
      </c>
      <c r="P3345" s="5">
        <f t="shared" si="313"/>
        <v>78.07692307692308</v>
      </c>
      <c r="Q3345" t="str">
        <f t="shared" si="314"/>
        <v>theater</v>
      </c>
      <c r="R3345" t="str">
        <f t="shared" si="315"/>
        <v>plays</v>
      </c>
      <c r="S3345" s="13">
        <f t="shared" si="316"/>
        <v>42354.131643518514</v>
      </c>
      <c r="T3345" s="13">
        <f t="shared" si="317"/>
        <v>42384.131643518514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 s="9">
        <v>10000</v>
      </c>
      <c r="E3346" s="9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8270</v>
      </c>
      <c r="O3346" s="7">
        <f t="shared" si="312"/>
        <v>0.02</v>
      </c>
      <c r="P3346" s="5">
        <f t="shared" si="313"/>
        <v>1</v>
      </c>
      <c r="Q3346" t="str">
        <f t="shared" si="314"/>
        <v>theater</v>
      </c>
      <c r="R3346" t="str">
        <f t="shared" si="315"/>
        <v>plays</v>
      </c>
      <c r="S3346" s="13">
        <f t="shared" si="316"/>
        <v>41828.922905092593</v>
      </c>
      <c r="T3346" s="13">
        <f t="shared" si="317"/>
        <v>41888.922905092593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 s="9">
        <v>25000</v>
      </c>
      <c r="E3347" s="9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8270</v>
      </c>
      <c r="O3347" s="7">
        <f t="shared" si="312"/>
        <v>4.0000000000000001E-3</v>
      </c>
      <c r="P3347" s="5">
        <f t="shared" si="313"/>
        <v>1</v>
      </c>
      <c r="Q3347" t="str">
        <f t="shared" si="314"/>
        <v>theater</v>
      </c>
      <c r="R3347" t="str">
        <f t="shared" si="315"/>
        <v>plays</v>
      </c>
      <c r="S3347" s="13">
        <f t="shared" si="316"/>
        <v>42017.907337962963</v>
      </c>
      <c r="T3347" s="13">
        <f t="shared" si="317"/>
        <v>42077.865671296298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 s="9">
        <v>1000</v>
      </c>
      <c r="E3348" s="9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8270</v>
      </c>
      <c r="O3348" s="7">
        <f t="shared" si="312"/>
        <v>61.1</v>
      </c>
      <c r="P3348" s="5">
        <f t="shared" si="313"/>
        <v>203.66666666666666</v>
      </c>
      <c r="Q3348" t="str">
        <f t="shared" si="314"/>
        <v>theater</v>
      </c>
      <c r="R3348" t="str">
        <f t="shared" si="315"/>
        <v>plays</v>
      </c>
      <c r="S3348" s="13">
        <f t="shared" si="316"/>
        <v>42415.398032407407</v>
      </c>
      <c r="T3348" s="13">
        <f t="shared" si="317"/>
        <v>42445.356365740736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 s="9">
        <v>1850</v>
      </c>
      <c r="E3349" s="9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8270</v>
      </c>
      <c r="O3349" s="7">
        <f t="shared" si="312"/>
        <v>7.8378378378378386</v>
      </c>
      <c r="P3349" s="5">
        <f t="shared" si="313"/>
        <v>20.714285714285715</v>
      </c>
      <c r="Q3349" t="str">
        <f t="shared" si="314"/>
        <v>theater</v>
      </c>
      <c r="R3349" t="str">
        <f t="shared" si="315"/>
        <v>plays</v>
      </c>
      <c r="S3349" s="13">
        <f t="shared" si="316"/>
        <v>41755.476724537039</v>
      </c>
      <c r="T3349" s="13">
        <f t="shared" si="317"/>
        <v>41778.476724537039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 s="9">
        <v>2000</v>
      </c>
      <c r="E3350" s="9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8270</v>
      </c>
      <c r="O3350" s="7">
        <f t="shared" si="312"/>
        <v>21.85</v>
      </c>
      <c r="P3350" s="5">
        <f t="shared" si="313"/>
        <v>48.555555555555557</v>
      </c>
      <c r="Q3350" t="str">
        <f t="shared" si="314"/>
        <v>theater</v>
      </c>
      <c r="R3350" t="str">
        <f t="shared" si="315"/>
        <v>plays</v>
      </c>
      <c r="S3350" s="13">
        <f t="shared" si="316"/>
        <v>42245.234340277777</v>
      </c>
      <c r="T3350" s="13">
        <f t="shared" si="317"/>
        <v>42263.234340277777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 s="9">
        <v>5000</v>
      </c>
      <c r="E3351" s="9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8270</v>
      </c>
      <c r="O3351" s="7">
        <f t="shared" si="312"/>
        <v>27.24</v>
      </c>
      <c r="P3351" s="5">
        <f t="shared" si="313"/>
        <v>68.099999999999994</v>
      </c>
      <c r="Q3351" t="str">
        <f t="shared" si="314"/>
        <v>theater</v>
      </c>
      <c r="R3351" t="str">
        <f t="shared" si="315"/>
        <v>plays</v>
      </c>
      <c r="S3351" s="13">
        <f t="shared" si="316"/>
        <v>42278.629710648151</v>
      </c>
      <c r="T3351" s="13">
        <f t="shared" si="317"/>
        <v>42306.629710648151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 s="9">
        <v>600</v>
      </c>
      <c r="E3352" s="9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8270</v>
      </c>
      <c r="O3352" s="7">
        <f t="shared" si="312"/>
        <v>8.5</v>
      </c>
      <c r="P3352" s="5">
        <f t="shared" si="313"/>
        <v>8.5</v>
      </c>
      <c r="Q3352" t="str">
        <f t="shared" si="314"/>
        <v>theater</v>
      </c>
      <c r="R3352" t="str">
        <f t="shared" si="315"/>
        <v>plays</v>
      </c>
      <c r="S3352" s="13">
        <f t="shared" si="316"/>
        <v>41826.61954861111</v>
      </c>
      <c r="T3352" s="13">
        <f t="shared" si="317"/>
        <v>41856.61954861111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 s="9">
        <v>2500</v>
      </c>
      <c r="E3353" s="9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8270</v>
      </c>
      <c r="O3353" s="7">
        <f t="shared" si="312"/>
        <v>26.840000000000003</v>
      </c>
      <c r="P3353" s="5">
        <f t="shared" si="313"/>
        <v>51.615384615384613</v>
      </c>
      <c r="Q3353" t="str">
        <f t="shared" si="314"/>
        <v>theater</v>
      </c>
      <c r="R3353" t="str">
        <f t="shared" si="315"/>
        <v>plays</v>
      </c>
      <c r="S3353" s="13">
        <f t="shared" si="316"/>
        <v>42058.792476851857</v>
      </c>
      <c r="T3353" s="13">
        <f t="shared" si="317"/>
        <v>42088.750810185185</v>
      </c>
    </row>
    <row r="3354" spans="1:20" ht="48" x14ac:dyDescent="0.2">
      <c r="A3354">
        <v>2941</v>
      </c>
      <c r="B3354" s="3" t="s">
        <v>2941</v>
      </c>
      <c r="C3354" s="3" t="s">
        <v>7051</v>
      </c>
      <c r="D3354" s="9">
        <v>25000</v>
      </c>
      <c r="E3354" s="9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8302</v>
      </c>
      <c r="O3354" s="7">
        <f t="shared" si="312"/>
        <v>4.0000000000000001E-3</v>
      </c>
      <c r="P3354" s="5">
        <f t="shared" si="313"/>
        <v>1</v>
      </c>
      <c r="Q3354" t="str">
        <f t="shared" si="314"/>
        <v>theater</v>
      </c>
      <c r="R3354" t="str">
        <f t="shared" si="315"/>
        <v>spaces</v>
      </c>
      <c r="S3354" s="13">
        <f t="shared" si="316"/>
        <v>42034.960127314815</v>
      </c>
      <c r="T3354" s="13">
        <f t="shared" si="317"/>
        <v>42064.960127314815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 s="9">
        <v>200000</v>
      </c>
      <c r="E3355" s="9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8302</v>
      </c>
      <c r="O3355" s="7">
        <f t="shared" si="312"/>
        <v>20.424999999999997</v>
      </c>
      <c r="P3355" s="5">
        <f t="shared" si="313"/>
        <v>202.22772277227722</v>
      </c>
      <c r="Q3355" t="str">
        <f t="shared" si="314"/>
        <v>theater</v>
      </c>
      <c r="R3355" t="str">
        <f t="shared" si="315"/>
        <v>spaces</v>
      </c>
      <c r="S3355" s="13">
        <f t="shared" si="316"/>
        <v>42334.803923611107</v>
      </c>
      <c r="T3355" s="13">
        <f t="shared" si="317"/>
        <v>42354.845833333333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 s="9">
        <v>3000</v>
      </c>
      <c r="E3356" s="9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8302</v>
      </c>
      <c r="O3356" s="7">
        <f t="shared" si="312"/>
        <v>0</v>
      </c>
      <c r="P3356" s="5">
        <f t="shared" si="313"/>
        <v>0</v>
      </c>
      <c r="Q3356" t="str">
        <f t="shared" si="314"/>
        <v>theater</v>
      </c>
      <c r="R3356" t="str">
        <f t="shared" si="315"/>
        <v>spaces</v>
      </c>
      <c r="S3356" s="13">
        <f t="shared" si="316"/>
        <v>42077.129398148143</v>
      </c>
      <c r="T3356" s="13">
        <f t="shared" si="317"/>
        <v>42107.129398148143</v>
      </c>
    </row>
    <row r="3357" spans="1:20" ht="32" x14ac:dyDescent="0.2">
      <c r="A3357">
        <v>2944</v>
      </c>
      <c r="B3357" s="3" t="s">
        <v>2944</v>
      </c>
      <c r="C3357" s="3" t="s">
        <v>7054</v>
      </c>
      <c r="D3357" s="9">
        <v>10000</v>
      </c>
      <c r="E3357" s="9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8302</v>
      </c>
      <c r="O3357" s="7">
        <f t="shared" si="312"/>
        <v>1</v>
      </c>
      <c r="P3357" s="5">
        <f t="shared" si="313"/>
        <v>100</v>
      </c>
      <c r="Q3357" t="str">
        <f t="shared" si="314"/>
        <v>theater</v>
      </c>
      <c r="R3357" t="str">
        <f t="shared" si="315"/>
        <v>spaces</v>
      </c>
      <c r="S3357" s="13">
        <f t="shared" si="316"/>
        <v>42132.9143287037</v>
      </c>
      <c r="T3357" s="13">
        <f t="shared" si="317"/>
        <v>42162.9143287037</v>
      </c>
    </row>
    <row r="3358" spans="1:20" ht="48" x14ac:dyDescent="0.2">
      <c r="A3358">
        <v>2945</v>
      </c>
      <c r="B3358" s="3" t="s">
        <v>2945</v>
      </c>
      <c r="C3358" s="3" t="s">
        <v>7055</v>
      </c>
      <c r="D3358" s="9">
        <v>50000</v>
      </c>
      <c r="E3358" s="9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8302</v>
      </c>
      <c r="O3358" s="7">
        <f t="shared" si="312"/>
        <v>0</v>
      </c>
      <c r="P3358" s="5">
        <f t="shared" si="313"/>
        <v>0</v>
      </c>
      <c r="Q3358" t="str">
        <f t="shared" si="314"/>
        <v>theater</v>
      </c>
      <c r="R3358" t="str">
        <f t="shared" si="315"/>
        <v>spaces</v>
      </c>
      <c r="S3358" s="13">
        <f t="shared" si="316"/>
        <v>42118.139583333337</v>
      </c>
      <c r="T3358" s="13">
        <f t="shared" si="317"/>
        <v>42148.139583333337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 s="9">
        <v>2000</v>
      </c>
      <c r="E3359" s="9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8302</v>
      </c>
      <c r="O3359" s="7">
        <f t="shared" si="312"/>
        <v>0.1</v>
      </c>
      <c r="P3359" s="5">
        <f t="shared" si="313"/>
        <v>1</v>
      </c>
      <c r="Q3359" t="str">
        <f t="shared" si="314"/>
        <v>theater</v>
      </c>
      <c r="R3359" t="str">
        <f t="shared" si="315"/>
        <v>spaces</v>
      </c>
      <c r="S3359" s="13">
        <f t="shared" si="316"/>
        <v>42567.531157407408</v>
      </c>
      <c r="T3359" s="13">
        <f t="shared" si="317"/>
        <v>42597.531157407408</v>
      </c>
    </row>
    <row r="3360" spans="1:20" ht="48" x14ac:dyDescent="0.2">
      <c r="A3360">
        <v>2947</v>
      </c>
      <c r="B3360" s="3" t="s">
        <v>2947</v>
      </c>
      <c r="C3360" s="3" t="s">
        <v>7057</v>
      </c>
      <c r="D3360" s="9">
        <v>25000</v>
      </c>
      <c r="E3360" s="9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8302</v>
      </c>
      <c r="O3360" s="7">
        <f t="shared" si="312"/>
        <v>4.2880000000000003</v>
      </c>
      <c r="P3360" s="5">
        <f t="shared" si="313"/>
        <v>82.461538461538467</v>
      </c>
      <c r="Q3360" t="str">
        <f t="shared" si="314"/>
        <v>theater</v>
      </c>
      <c r="R3360" t="str">
        <f t="shared" si="315"/>
        <v>spaces</v>
      </c>
      <c r="S3360" s="13">
        <f t="shared" si="316"/>
        <v>42649.562118055561</v>
      </c>
      <c r="T3360" s="13">
        <f t="shared" si="317"/>
        <v>42698.715972222228</v>
      </c>
    </row>
    <row r="3361" spans="1:20" ht="48" x14ac:dyDescent="0.2">
      <c r="A3361">
        <v>2948</v>
      </c>
      <c r="B3361" s="3" t="s">
        <v>2948</v>
      </c>
      <c r="C3361" s="3" t="s">
        <v>7058</v>
      </c>
      <c r="D3361" s="9">
        <v>500000</v>
      </c>
      <c r="E3361" s="9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8302</v>
      </c>
      <c r="O3361" s="7">
        <f t="shared" si="312"/>
        <v>4.8000000000000004E-3</v>
      </c>
      <c r="P3361" s="5">
        <f t="shared" si="313"/>
        <v>2.6666666666666665</v>
      </c>
      <c r="Q3361" t="str">
        <f t="shared" si="314"/>
        <v>theater</v>
      </c>
      <c r="R3361" t="str">
        <f t="shared" si="315"/>
        <v>spaces</v>
      </c>
      <c r="S3361" s="13">
        <f t="shared" si="316"/>
        <v>42097.649224537032</v>
      </c>
      <c r="T3361" s="13">
        <f t="shared" si="317"/>
        <v>42157.649224537032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 s="9">
        <v>1000</v>
      </c>
      <c r="E3362" s="9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8302</v>
      </c>
      <c r="O3362" s="7">
        <f t="shared" si="312"/>
        <v>2.5</v>
      </c>
      <c r="P3362" s="5">
        <f t="shared" si="313"/>
        <v>12.5</v>
      </c>
      <c r="Q3362" t="str">
        <f t="shared" si="314"/>
        <v>theater</v>
      </c>
      <c r="R3362" t="str">
        <f t="shared" si="315"/>
        <v>spaces</v>
      </c>
      <c r="S3362" s="13">
        <f t="shared" si="316"/>
        <v>42297.823113425926</v>
      </c>
      <c r="T3362" s="13">
        <f t="shared" si="317"/>
        <v>42327.864780092597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 s="9">
        <v>5000000</v>
      </c>
      <c r="E3363" s="9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8302</v>
      </c>
      <c r="O3363" s="7">
        <f t="shared" si="312"/>
        <v>0</v>
      </c>
      <c r="P3363" s="5">
        <f t="shared" si="313"/>
        <v>0</v>
      </c>
      <c r="Q3363" t="str">
        <f t="shared" si="314"/>
        <v>theater</v>
      </c>
      <c r="R3363" t="str">
        <f t="shared" si="315"/>
        <v>spaces</v>
      </c>
      <c r="S3363" s="13">
        <f t="shared" si="316"/>
        <v>42362.36518518519</v>
      </c>
      <c r="T3363" s="13">
        <f t="shared" si="317"/>
        <v>42392.36518518519</v>
      </c>
    </row>
    <row r="3364" spans="1:20" ht="48" x14ac:dyDescent="0.2">
      <c r="A3364">
        <v>3051</v>
      </c>
      <c r="B3364" s="3" t="s">
        <v>3051</v>
      </c>
      <c r="C3364" s="3" t="s">
        <v>7161</v>
      </c>
      <c r="D3364" s="9">
        <v>3500</v>
      </c>
      <c r="E3364" s="9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8302</v>
      </c>
      <c r="O3364" s="7">
        <f t="shared" si="312"/>
        <v>23.62857142857143</v>
      </c>
      <c r="P3364" s="5">
        <f t="shared" si="313"/>
        <v>23.62857142857143</v>
      </c>
      <c r="Q3364" t="str">
        <f t="shared" si="314"/>
        <v>theater</v>
      </c>
      <c r="R3364" t="str">
        <f t="shared" si="315"/>
        <v>spaces</v>
      </c>
      <c r="S3364" s="13">
        <f t="shared" si="316"/>
        <v>42744.416030092587</v>
      </c>
      <c r="T3364" s="13">
        <f t="shared" si="317"/>
        <v>42774.416030092587</v>
      </c>
    </row>
    <row r="3365" spans="1:20" ht="32" x14ac:dyDescent="0.2">
      <c r="A3365">
        <v>3052</v>
      </c>
      <c r="B3365" s="3" t="s">
        <v>3052</v>
      </c>
      <c r="C3365" s="3" t="s">
        <v>7162</v>
      </c>
      <c r="D3365" s="9">
        <v>50000</v>
      </c>
      <c r="E3365" s="9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8302</v>
      </c>
      <c r="O3365" s="7">
        <f t="shared" si="312"/>
        <v>0.15</v>
      </c>
      <c r="P3365" s="5">
        <f t="shared" si="313"/>
        <v>37.5</v>
      </c>
      <c r="Q3365" t="str">
        <f t="shared" si="314"/>
        <v>theater</v>
      </c>
      <c r="R3365" t="str">
        <f t="shared" si="315"/>
        <v>spaces</v>
      </c>
      <c r="S3365" s="13">
        <f t="shared" si="316"/>
        <v>42122.670069444444</v>
      </c>
      <c r="T3365" s="13">
        <f t="shared" si="317"/>
        <v>42152.665972222225</v>
      </c>
    </row>
    <row r="3366" spans="1:20" ht="48" x14ac:dyDescent="0.2">
      <c r="A3366">
        <v>3053</v>
      </c>
      <c r="B3366" s="3" t="s">
        <v>3053</v>
      </c>
      <c r="C3366" s="3" t="s">
        <v>7163</v>
      </c>
      <c r="D3366" s="9">
        <v>10000</v>
      </c>
      <c r="E3366" s="9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8302</v>
      </c>
      <c r="O3366" s="7">
        <f t="shared" si="312"/>
        <v>0.4</v>
      </c>
      <c r="P3366" s="5">
        <f t="shared" si="313"/>
        <v>13.333333333333334</v>
      </c>
      <c r="Q3366" t="str">
        <f t="shared" si="314"/>
        <v>theater</v>
      </c>
      <c r="R3366" t="str">
        <f t="shared" si="315"/>
        <v>spaces</v>
      </c>
      <c r="S3366" s="13">
        <f t="shared" si="316"/>
        <v>41862.761724537035</v>
      </c>
      <c r="T3366" s="13">
        <f t="shared" si="317"/>
        <v>41914.165972222225</v>
      </c>
    </row>
    <row r="3367" spans="1:20" ht="48" x14ac:dyDescent="0.2">
      <c r="A3367">
        <v>3054</v>
      </c>
      <c r="B3367" s="3" t="s">
        <v>3054</v>
      </c>
      <c r="C3367" s="3" t="s">
        <v>7164</v>
      </c>
      <c r="D3367" s="9">
        <v>300</v>
      </c>
      <c r="E3367" s="9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8302</v>
      </c>
      <c r="O3367" s="7">
        <f t="shared" si="312"/>
        <v>0</v>
      </c>
      <c r="P3367" s="5">
        <f t="shared" si="313"/>
        <v>0</v>
      </c>
      <c r="Q3367" t="str">
        <f t="shared" si="314"/>
        <v>theater</v>
      </c>
      <c r="R3367" t="str">
        <f t="shared" si="315"/>
        <v>spaces</v>
      </c>
      <c r="S3367" s="13">
        <f t="shared" si="316"/>
        <v>42027.832800925928</v>
      </c>
      <c r="T3367" s="13">
        <f t="shared" si="317"/>
        <v>42065.044444444444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 s="9">
        <v>20000</v>
      </c>
      <c r="E3368" s="9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8302</v>
      </c>
      <c r="O3368" s="7">
        <f t="shared" si="312"/>
        <v>5.0000000000000001E-3</v>
      </c>
      <c r="P3368" s="5">
        <f t="shared" si="313"/>
        <v>1</v>
      </c>
      <c r="Q3368" t="str">
        <f t="shared" si="314"/>
        <v>theater</v>
      </c>
      <c r="R3368" t="str">
        <f t="shared" si="315"/>
        <v>spaces</v>
      </c>
      <c r="S3368" s="13">
        <f t="shared" si="316"/>
        <v>41953.95821759259</v>
      </c>
      <c r="T3368" s="13">
        <f t="shared" si="317"/>
        <v>42013.95821759259</v>
      </c>
    </row>
    <row r="3369" spans="1:20" ht="48" x14ac:dyDescent="0.2">
      <c r="A3369">
        <v>3056</v>
      </c>
      <c r="B3369" s="3" t="s">
        <v>3056</v>
      </c>
      <c r="C3369" s="3" t="s">
        <v>7166</v>
      </c>
      <c r="D3369" s="9">
        <v>25000</v>
      </c>
      <c r="E3369" s="9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8302</v>
      </c>
      <c r="O3369" s="7">
        <f t="shared" si="312"/>
        <v>0</v>
      </c>
      <c r="P3369" s="5">
        <f t="shared" si="313"/>
        <v>0</v>
      </c>
      <c r="Q3369" t="str">
        <f t="shared" si="314"/>
        <v>theater</v>
      </c>
      <c r="R3369" t="str">
        <f t="shared" si="315"/>
        <v>spaces</v>
      </c>
      <c r="S3369" s="13">
        <f t="shared" si="316"/>
        <v>41851.636388888888</v>
      </c>
      <c r="T3369" s="13">
        <f t="shared" si="317"/>
        <v>41911.636388888888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 s="9">
        <v>50000</v>
      </c>
      <c r="E3370" s="9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8302</v>
      </c>
      <c r="O3370" s="7">
        <f t="shared" si="312"/>
        <v>0</v>
      </c>
      <c r="P3370" s="5">
        <f t="shared" si="313"/>
        <v>0</v>
      </c>
      <c r="Q3370" t="str">
        <f t="shared" si="314"/>
        <v>theater</v>
      </c>
      <c r="R3370" t="str">
        <f t="shared" si="315"/>
        <v>spaces</v>
      </c>
      <c r="S3370" s="13">
        <f t="shared" si="316"/>
        <v>42433.650590277779</v>
      </c>
      <c r="T3370" s="13">
        <f t="shared" si="317"/>
        <v>42463.608923611115</v>
      </c>
    </row>
    <row r="3371" spans="1:20" ht="48" x14ac:dyDescent="0.2">
      <c r="A3371">
        <v>3058</v>
      </c>
      <c r="B3371" s="3" t="s">
        <v>3058</v>
      </c>
      <c r="C3371" s="3" t="s">
        <v>7168</v>
      </c>
      <c r="D3371" s="9">
        <v>18000</v>
      </c>
      <c r="E3371" s="9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8302</v>
      </c>
      <c r="O3371" s="7">
        <f t="shared" si="312"/>
        <v>1.6666666666666666E-2</v>
      </c>
      <c r="P3371" s="5">
        <f t="shared" si="313"/>
        <v>1</v>
      </c>
      <c r="Q3371" t="str">
        <f t="shared" si="314"/>
        <v>theater</v>
      </c>
      <c r="R3371" t="str">
        <f t="shared" si="315"/>
        <v>spaces</v>
      </c>
      <c r="S3371" s="13">
        <f t="shared" si="316"/>
        <v>42460.374305555553</v>
      </c>
      <c r="T3371" s="13">
        <f t="shared" si="317"/>
        <v>42510.374305555553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 s="9">
        <v>15000</v>
      </c>
      <c r="E3372" s="9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8302</v>
      </c>
      <c r="O3372" s="7">
        <f t="shared" si="312"/>
        <v>3.0066666666666664</v>
      </c>
      <c r="P3372" s="5">
        <f t="shared" si="313"/>
        <v>41</v>
      </c>
      <c r="Q3372" t="str">
        <f t="shared" si="314"/>
        <v>theater</v>
      </c>
      <c r="R3372" t="str">
        <f t="shared" si="315"/>
        <v>spaces</v>
      </c>
      <c r="S3372" s="13">
        <f t="shared" si="316"/>
        <v>41829.935717592591</v>
      </c>
      <c r="T3372" s="13">
        <f t="shared" si="317"/>
        <v>41859.935717592591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 s="9">
        <v>220000</v>
      </c>
      <c r="E3373" s="9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8302</v>
      </c>
      <c r="O3373" s="7">
        <f t="shared" si="312"/>
        <v>0.15227272727272728</v>
      </c>
      <c r="P3373" s="5">
        <f t="shared" si="313"/>
        <v>55.833333333333336</v>
      </c>
      <c r="Q3373" t="str">
        <f t="shared" si="314"/>
        <v>theater</v>
      </c>
      <c r="R3373" t="str">
        <f t="shared" si="315"/>
        <v>spaces</v>
      </c>
      <c r="S3373" s="13">
        <f t="shared" si="316"/>
        <v>42245.274699074071</v>
      </c>
      <c r="T3373" s="13">
        <f t="shared" si="317"/>
        <v>42275.274699074071</v>
      </c>
    </row>
    <row r="3374" spans="1:20" ht="16" x14ac:dyDescent="0.2">
      <c r="A3374">
        <v>3061</v>
      </c>
      <c r="B3374" s="3" t="s">
        <v>3061</v>
      </c>
      <c r="C3374" s="3" t="s">
        <v>7171</v>
      </c>
      <c r="D3374" s="9">
        <v>1000000</v>
      </c>
      <c r="E3374" s="9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8302</v>
      </c>
      <c r="O3374" s="7">
        <f t="shared" si="312"/>
        <v>0</v>
      </c>
      <c r="P3374" s="5">
        <f t="shared" si="313"/>
        <v>0</v>
      </c>
      <c r="Q3374" t="str">
        <f t="shared" si="314"/>
        <v>theater</v>
      </c>
      <c r="R3374" t="str">
        <f t="shared" si="315"/>
        <v>spaces</v>
      </c>
      <c r="S3374" s="13">
        <f t="shared" si="316"/>
        <v>41834.784120370372</v>
      </c>
      <c r="T3374" s="13">
        <f t="shared" si="317"/>
        <v>41864.784120370372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 s="9">
        <v>10000</v>
      </c>
      <c r="E3375" s="9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8302</v>
      </c>
      <c r="O3375" s="7">
        <f t="shared" si="312"/>
        <v>66.84</v>
      </c>
      <c r="P3375" s="5">
        <f t="shared" si="313"/>
        <v>99.761194029850742</v>
      </c>
      <c r="Q3375" t="str">
        <f t="shared" si="314"/>
        <v>theater</v>
      </c>
      <c r="R3375" t="str">
        <f t="shared" si="315"/>
        <v>spaces</v>
      </c>
      <c r="S3375" s="13">
        <f t="shared" si="316"/>
        <v>42248.535787037035</v>
      </c>
      <c r="T3375" s="13">
        <f t="shared" si="317"/>
        <v>42277.75</v>
      </c>
    </row>
    <row r="3376" spans="1:20" ht="32" x14ac:dyDescent="0.2">
      <c r="A3376">
        <v>3063</v>
      </c>
      <c r="B3376" s="3" t="s">
        <v>3063</v>
      </c>
      <c r="C3376" s="3" t="s">
        <v>7173</v>
      </c>
      <c r="D3376" s="9">
        <v>3000</v>
      </c>
      <c r="E3376" s="9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8302</v>
      </c>
      <c r="O3376" s="7">
        <f t="shared" si="312"/>
        <v>19.566666666666666</v>
      </c>
      <c r="P3376" s="5">
        <f t="shared" si="313"/>
        <v>25.521739130434781</v>
      </c>
      <c r="Q3376" t="str">
        <f t="shared" si="314"/>
        <v>theater</v>
      </c>
      <c r="R3376" t="str">
        <f t="shared" si="315"/>
        <v>spaces</v>
      </c>
      <c r="S3376" s="13">
        <f t="shared" si="316"/>
        <v>42630.922893518517</v>
      </c>
      <c r="T3376" s="13">
        <f t="shared" si="317"/>
        <v>42665.922893518517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 s="9">
        <v>75000</v>
      </c>
      <c r="E3377" s="9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8302</v>
      </c>
      <c r="O3377" s="7">
        <f t="shared" si="312"/>
        <v>11.294666666666666</v>
      </c>
      <c r="P3377" s="5">
        <f t="shared" si="313"/>
        <v>117.65277777777777</v>
      </c>
      <c r="Q3377" t="str">
        <f t="shared" si="314"/>
        <v>theater</v>
      </c>
      <c r="R3377" t="str">
        <f t="shared" si="315"/>
        <v>spaces</v>
      </c>
      <c r="S3377" s="13">
        <f t="shared" si="316"/>
        <v>42299.130162037036</v>
      </c>
      <c r="T3377" s="13">
        <f t="shared" si="317"/>
        <v>42330.290972222225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 s="9">
        <v>25000</v>
      </c>
      <c r="E3378" s="9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8302</v>
      </c>
      <c r="O3378" s="7">
        <f t="shared" si="312"/>
        <v>0.04</v>
      </c>
      <c r="P3378" s="5">
        <f t="shared" si="313"/>
        <v>5</v>
      </c>
      <c r="Q3378" t="str">
        <f t="shared" si="314"/>
        <v>theater</v>
      </c>
      <c r="R3378" t="str">
        <f t="shared" si="315"/>
        <v>spaces</v>
      </c>
      <c r="S3378" s="13">
        <f t="shared" si="316"/>
        <v>41825.055231481485</v>
      </c>
      <c r="T3378" s="13">
        <f t="shared" si="317"/>
        <v>41850.055231481485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 s="9">
        <v>350000</v>
      </c>
      <c r="E3379" s="9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8302</v>
      </c>
      <c r="O3379" s="7">
        <f t="shared" si="312"/>
        <v>11.985714285714286</v>
      </c>
      <c r="P3379" s="5">
        <f t="shared" si="313"/>
        <v>2796.6666666666665</v>
      </c>
      <c r="Q3379" t="str">
        <f t="shared" si="314"/>
        <v>theater</v>
      </c>
      <c r="R3379" t="str">
        <f t="shared" si="315"/>
        <v>spaces</v>
      </c>
      <c r="S3379" s="13">
        <f t="shared" si="316"/>
        <v>42531.228437500002</v>
      </c>
      <c r="T3379" s="13">
        <f t="shared" si="317"/>
        <v>42561.228437500002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 s="9">
        <v>8000</v>
      </c>
      <c r="E3380" s="9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8302</v>
      </c>
      <c r="O3380" s="7">
        <f t="shared" si="312"/>
        <v>2.5</v>
      </c>
      <c r="P3380" s="5">
        <f t="shared" si="313"/>
        <v>200</v>
      </c>
      <c r="Q3380" t="str">
        <f t="shared" si="314"/>
        <v>theater</v>
      </c>
      <c r="R3380" t="str">
        <f t="shared" si="315"/>
        <v>spaces</v>
      </c>
      <c r="S3380" s="13">
        <f t="shared" si="316"/>
        <v>42226.938414351855</v>
      </c>
      <c r="T3380" s="13">
        <f t="shared" si="317"/>
        <v>42256.938414351855</v>
      </c>
    </row>
    <row r="3381" spans="1:20" ht="48" x14ac:dyDescent="0.2">
      <c r="A3381">
        <v>3068</v>
      </c>
      <c r="B3381" s="3" t="s">
        <v>3068</v>
      </c>
      <c r="C3381" s="3" t="s">
        <v>7178</v>
      </c>
      <c r="D3381" s="9">
        <v>250000</v>
      </c>
      <c r="E3381" s="9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8302</v>
      </c>
      <c r="O3381" s="7">
        <f t="shared" si="312"/>
        <v>6.9999999999999993E-2</v>
      </c>
      <c r="P3381" s="5">
        <f t="shared" si="313"/>
        <v>87.5</v>
      </c>
      <c r="Q3381" t="str">
        <f t="shared" si="314"/>
        <v>theater</v>
      </c>
      <c r="R3381" t="str">
        <f t="shared" si="315"/>
        <v>spaces</v>
      </c>
      <c r="S3381" s="13">
        <f t="shared" si="316"/>
        <v>42263.691574074073</v>
      </c>
      <c r="T3381" s="13">
        <f t="shared" si="317"/>
        <v>42293.691574074073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 s="9">
        <v>1000</v>
      </c>
      <c r="E3382" s="9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8302</v>
      </c>
      <c r="O3382" s="7">
        <f t="shared" si="312"/>
        <v>14.099999999999998</v>
      </c>
      <c r="P3382" s="5">
        <f t="shared" si="313"/>
        <v>20.142857142857142</v>
      </c>
      <c r="Q3382" t="str">
        <f t="shared" si="314"/>
        <v>theater</v>
      </c>
      <c r="R3382" t="str">
        <f t="shared" si="315"/>
        <v>spaces</v>
      </c>
      <c r="S3382" s="13">
        <f t="shared" si="316"/>
        <v>41957.833726851852</v>
      </c>
      <c r="T3382" s="13">
        <f t="shared" si="317"/>
        <v>41987.833726851852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 s="9">
        <v>10000</v>
      </c>
      <c r="E3383" s="9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8302</v>
      </c>
      <c r="O3383" s="7">
        <f t="shared" si="312"/>
        <v>3.34</v>
      </c>
      <c r="P3383" s="5">
        <f t="shared" si="313"/>
        <v>20.875</v>
      </c>
      <c r="Q3383" t="str">
        <f t="shared" si="314"/>
        <v>theater</v>
      </c>
      <c r="R3383" t="str">
        <f t="shared" si="315"/>
        <v>spaces</v>
      </c>
      <c r="S3383" s="13">
        <f t="shared" si="316"/>
        <v>42690.733437499999</v>
      </c>
      <c r="T3383" s="13">
        <f t="shared" si="317"/>
        <v>42711.733437499999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 s="9">
        <v>12000</v>
      </c>
      <c r="E3384" s="9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8302</v>
      </c>
      <c r="O3384" s="7">
        <f t="shared" si="312"/>
        <v>59.774999999999999</v>
      </c>
      <c r="P3384" s="5">
        <f t="shared" si="313"/>
        <v>61.307692307692307</v>
      </c>
      <c r="Q3384" t="str">
        <f t="shared" si="314"/>
        <v>theater</v>
      </c>
      <c r="R3384" t="str">
        <f t="shared" si="315"/>
        <v>spaces</v>
      </c>
      <c r="S3384" s="13">
        <f t="shared" si="316"/>
        <v>42097.732418981483</v>
      </c>
      <c r="T3384" s="13">
        <f t="shared" si="317"/>
        <v>42115.249305555553</v>
      </c>
    </row>
    <row r="3385" spans="1:20" ht="48" x14ac:dyDescent="0.2">
      <c r="A3385">
        <v>3072</v>
      </c>
      <c r="B3385" s="3" t="s">
        <v>3072</v>
      </c>
      <c r="C3385" s="3" t="s">
        <v>7182</v>
      </c>
      <c r="D3385" s="9">
        <v>12000</v>
      </c>
      <c r="E3385" s="9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8302</v>
      </c>
      <c r="O3385" s="7">
        <f t="shared" si="312"/>
        <v>1.6666666666666666E-2</v>
      </c>
      <c r="P3385" s="5">
        <f t="shared" si="313"/>
        <v>1</v>
      </c>
      <c r="Q3385" t="str">
        <f t="shared" si="314"/>
        <v>theater</v>
      </c>
      <c r="R3385" t="str">
        <f t="shared" si="315"/>
        <v>spaces</v>
      </c>
      <c r="S3385" s="13">
        <f t="shared" si="316"/>
        <v>42658.690532407403</v>
      </c>
      <c r="T3385" s="13">
        <f t="shared" si="317"/>
        <v>42673.073611111111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 s="9">
        <v>2800000</v>
      </c>
      <c r="E3386" s="9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8302</v>
      </c>
      <c r="O3386" s="7">
        <f t="shared" si="312"/>
        <v>2.3035714285714284E-2</v>
      </c>
      <c r="P3386" s="5">
        <f t="shared" si="313"/>
        <v>92.142857142857139</v>
      </c>
      <c r="Q3386" t="str">
        <f t="shared" si="314"/>
        <v>theater</v>
      </c>
      <c r="R3386" t="str">
        <f t="shared" si="315"/>
        <v>spaces</v>
      </c>
      <c r="S3386" s="13">
        <f t="shared" si="316"/>
        <v>42111.684027777781</v>
      </c>
      <c r="T3386" s="13">
        <f t="shared" si="317"/>
        <v>42169.804861111115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 s="9">
        <v>25000</v>
      </c>
      <c r="E3387" s="9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8302</v>
      </c>
      <c r="O3387" s="7">
        <f t="shared" si="312"/>
        <v>8.8000000000000009E-2</v>
      </c>
      <c r="P3387" s="5">
        <f t="shared" si="313"/>
        <v>7.333333333333333</v>
      </c>
      <c r="Q3387" t="str">
        <f t="shared" si="314"/>
        <v>theater</v>
      </c>
      <c r="R3387" t="str">
        <f t="shared" si="315"/>
        <v>spaces</v>
      </c>
      <c r="S3387" s="13">
        <f t="shared" si="316"/>
        <v>42409.571284722217</v>
      </c>
      <c r="T3387" s="13">
        <f t="shared" si="317"/>
        <v>42439.571284722217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 s="9">
        <v>15000</v>
      </c>
      <c r="E3388" s="9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8302</v>
      </c>
      <c r="O3388" s="7">
        <f t="shared" si="312"/>
        <v>8.64</v>
      </c>
      <c r="P3388" s="5">
        <f t="shared" si="313"/>
        <v>64.8</v>
      </c>
      <c r="Q3388" t="str">
        <f t="shared" si="314"/>
        <v>theater</v>
      </c>
      <c r="R3388" t="str">
        <f t="shared" si="315"/>
        <v>spaces</v>
      </c>
      <c r="S3388" s="13">
        <f t="shared" si="316"/>
        <v>42551.102314814809</v>
      </c>
      <c r="T3388" s="13">
        <f t="shared" si="317"/>
        <v>42601.102314814809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 s="9">
        <v>10000</v>
      </c>
      <c r="E3389" s="9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8302</v>
      </c>
      <c r="O3389" s="7">
        <f t="shared" si="312"/>
        <v>15.06</v>
      </c>
      <c r="P3389" s="5">
        <f t="shared" si="313"/>
        <v>30.12</v>
      </c>
      <c r="Q3389" t="str">
        <f t="shared" si="314"/>
        <v>theater</v>
      </c>
      <c r="R3389" t="str">
        <f t="shared" si="315"/>
        <v>spaces</v>
      </c>
      <c r="S3389" s="13">
        <f t="shared" si="316"/>
        <v>42226.651886574073</v>
      </c>
      <c r="T3389" s="13">
        <f t="shared" si="317"/>
        <v>42286.651886574073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 s="9">
        <v>22000</v>
      </c>
      <c r="E3390" s="9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8302</v>
      </c>
      <c r="O3390" s="7">
        <f t="shared" si="312"/>
        <v>0.47727272727272729</v>
      </c>
      <c r="P3390" s="5">
        <f t="shared" si="313"/>
        <v>52.5</v>
      </c>
      <c r="Q3390" t="str">
        <f t="shared" si="314"/>
        <v>theater</v>
      </c>
      <c r="R3390" t="str">
        <f t="shared" si="315"/>
        <v>spaces</v>
      </c>
      <c r="S3390" s="13">
        <f t="shared" si="316"/>
        <v>42766.956921296296</v>
      </c>
      <c r="T3390" s="13">
        <f t="shared" si="317"/>
        <v>42796.956921296296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 s="9">
        <v>60000</v>
      </c>
      <c r="E3391" s="9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8302</v>
      </c>
      <c r="O3391" s="7">
        <f t="shared" si="312"/>
        <v>0.11833333333333333</v>
      </c>
      <c r="P3391" s="5">
        <f t="shared" si="313"/>
        <v>23.666666666666668</v>
      </c>
      <c r="Q3391" t="str">
        <f t="shared" si="314"/>
        <v>theater</v>
      </c>
      <c r="R3391" t="str">
        <f t="shared" si="315"/>
        <v>spaces</v>
      </c>
      <c r="S3391" s="13">
        <f t="shared" si="316"/>
        <v>42031.138831018514</v>
      </c>
      <c r="T3391" s="13">
        <f t="shared" si="317"/>
        <v>42061.138831018514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 s="9">
        <v>1333666</v>
      </c>
      <c r="E3392" s="9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8302</v>
      </c>
      <c r="O3392" s="7">
        <f t="shared" si="312"/>
        <v>0.8417399858735245</v>
      </c>
      <c r="P3392" s="5">
        <f t="shared" si="313"/>
        <v>415.77777777777777</v>
      </c>
      <c r="Q3392" t="str">
        <f t="shared" si="314"/>
        <v>theater</v>
      </c>
      <c r="R3392" t="str">
        <f t="shared" si="315"/>
        <v>spaces</v>
      </c>
      <c r="S3392" s="13">
        <f t="shared" si="316"/>
        <v>42055.713368055556</v>
      </c>
      <c r="T3392" s="13">
        <f t="shared" si="317"/>
        <v>42085.671701388885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 s="9">
        <v>2000000</v>
      </c>
      <c r="E3393" s="9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8302</v>
      </c>
      <c r="O3393" s="7">
        <f t="shared" si="312"/>
        <v>1.8799999999999997E-2</v>
      </c>
      <c r="P3393" s="5">
        <f t="shared" si="313"/>
        <v>53.714285714285715</v>
      </c>
      <c r="Q3393" t="str">
        <f t="shared" si="314"/>
        <v>theater</v>
      </c>
      <c r="R3393" t="str">
        <f t="shared" si="315"/>
        <v>spaces</v>
      </c>
      <c r="S3393" s="13">
        <f t="shared" si="316"/>
        <v>41940.028287037036</v>
      </c>
      <c r="T3393" s="13">
        <f t="shared" si="317"/>
        <v>42000.0699537037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 s="9">
        <v>1000000</v>
      </c>
      <c r="E3394" s="9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8302</v>
      </c>
      <c r="O3394" s="7">
        <f t="shared" ref="O3394:O3457" si="318">(E3394/D3394)*100</f>
        <v>0.21029999999999999</v>
      </c>
      <c r="P3394" s="5">
        <f t="shared" ref="P3394:P3457" si="319">IFERROR(E3394/L3394,0)</f>
        <v>420.6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spaces</v>
      </c>
      <c r="S3394" s="13">
        <f t="shared" ref="S3394:S3457" si="322">(((J3394/60)/60)/24)+DATE(1970,1,1)</f>
        <v>42237.181608796294</v>
      </c>
      <c r="T3394" s="13">
        <f t="shared" ref="T3394:T3457" si="323">(((I3394/60)/60)/24)+DATE(1970,1,1)</f>
        <v>42267.181608796294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 s="9">
        <v>9000</v>
      </c>
      <c r="E3395" s="9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8302</v>
      </c>
      <c r="O3395" s="7">
        <f t="shared" si="318"/>
        <v>0</v>
      </c>
      <c r="P3395" s="5">
        <f t="shared" si="319"/>
        <v>0</v>
      </c>
      <c r="Q3395" t="str">
        <f t="shared" si="320"/>
        <v>theater</v>
      </c>
      <c r="R3395" t="str">
        <f t="shared" si="321"/>
        <v>spaces</v>
      </c>
      <c r="S3395" s="13">
        <f t="shared" si="322"/>
        <v>42293.922986111109</v>
      </c>
      <c r="T3395" s="13">
        <f t="shared" si="323"/>
        <v>42323.96465277778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 s="9">
        <v>20000</v>
      </c>
      <c r="E3396" s="9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8302</v>
      </c>
      <c r="O3396" s="7">
        <f t="shared" si="318"/>
        <v>0.27999999999999997</v>
      </c>
      <c r="P3396" s="5">
        <f t="shared" si="319"/>
        <v>18.666666666666668</v>
      </c>
      <c r="Q3396" t="str">
        <f t="shared" si="320"/>
        <v>theater</v>
      </c>
      <c r="R3396" t="str">
        <f t="shared" si="321"/>
        <v>spaces</v>
      </c>
      <c r="S3396" s="13">
        <f t="shared" si="322"/>
        <v>41853.563402777778</v>
      </c>
      <c r="T3396" s="13">
        <f t="shared" si="323"/>
        <v>41883.208333333336</v>
      </c>
    </row>
    <row r="3397" spans="1:20" ht="48" x14ac:dyDescent="0.2">
      <c r="A3397">
        <v>3084</v>
      </c>
      <c r="B3397" s="3" t="s">
        <v>3084</v>
      </c>
      <c r="C3397" s="3" t="s">
        <v>7194</v>
      </c>
      <c r="D3397" s="9">
        <v>4059</v>
      </c>
      <c r="E3397" s="9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8302</v>
      </c>
      <c r="O3397" s="7">
        <f t="shared" si="318"/>
        <v>11.57920670115792</v>
      </c>
      <c r="P3397" s="5">
        <f t="shared" si="319"/>
        <v>78.333333333333329</v>
      </c>
      <c r="Q3397" t="str">
        <f t="shared" si="320"/>
        <v>theater</v>
      </c>
      <c r="R3397" t="str">
        <f t="shared" si="321"/>
        <v>spaces</v>
      </c>
      <c r="S3397" s="13">
        <f t="shared" si="322"/>
        <v>42100.723738425921</v>
      </c>
      <c r="T3397" s="13">
        <f t="shared" si="323"/>
        <v>42129.783333333333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 s="9">
        <v>25000</v>
      </c>
      <c r="E3398" s="9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8302</v>
      </c>
      <c r="O3398" s="7">
        <f t="shared" si="318"/>
        <v>2.44</v>
      </c>
      <c r="P3398" s="5">
        <f t="shared" si="319"/>
        <v>67.777777777777771</v>
      </c>
      <c r="Q3398" t="str">
        <f t="shared" si="320"/>
        <v>theater</v>
      </c>
      <c r="R3398" t="str">
        <f t="shared" si="321"/>
        <v>spaces</v>
      </c>
      <c r="S3398" s="13">
        <f t="shared" si="322"/>
        <v>42246.883784722217</v>
      </c>
      <c r="T3398" s="13">
        <f t="shared" si="323"/>
        <v>42276.883784722217</v>
      </c>
    </row>
    <row r="3399" spans="1:20" ht="48" x14ac:dyDescent="0.2">
      <c r="A3399">
        <v>3086</v>
      </c>
      <c r="B3399" s="3" t="s">
        <v>3086</v>
      </c>
      <c r="C3399" s="3" t="s">
        <v>7196</v>
      </c>
      <c r="D3399" s="9">
        <v>20000</v>
      </c>
      <c r="E3399" s="9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8302</v>
      </c>
      <c r="O3399" s="7">
        <f t="shared" si="318"/>
        <v>0.25</v>
      </c>
      <c r="P3399" s="5">
        <f t="shared" si="319"/>
        <v>16.666666666666668</v>
      </c>
      <c r="Q3399" t="str">
        <f t="shared" si="320"/>
        <v>theater</v>
      </c>
      <c r="R3399" t="str">
        <f t="shared" si="321"/>
        <v>spaces</v>
      </c>
      <c r="S3399" s="13">
        <f t="shared" si="322"/>
        <v>42173.67082175926</v>
      </c>
      <c r="T3399" s="13">
        <f t="shared" si="323"/>
        <v>42233.67082175926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 s="9">
        <v>20000</v>
      </c>
      <c r="E3400" s="9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8302</v>
      </c>
      <c r="O3400" s="7">
        <f t="shared" si="318"/>
        <v>0.625</v>
      </c>
      <c r="P3400" s="5">
        <f t="shared" si="319"/>
        <v>62.5</v>
      </c>
      <c r="Q3400" t="str">
        <f t="shared" si="320"/>
        <v>theater</v>
      </c>
      <c r="R3400" t="str">
        <f t="shared" si="321"/>
        <v>spaces</v>
      </c>
      <c r="S3400" s="13">
        <f t="shared" si="322"/>
        <v>42665.150347222225</v>
      </c>
      <c r="T3400" s="13">
        <f t="shared" si="323"/>
        <v>42725.192013888889</v>
      </c>
    </row>
    <row r="3401" spans="1:20" ht="32" x14ac:dyDescent="0.2">
      <c r="A3401">
        <v>3088</v>
      </c>
      <c r="B3401" s="3" t="s">
        <v>3088</v>
      </c>
      <c r="C3401" s="3" t="s">
        <v>7198</v>
      </c>
      <c r="D3401" s="9">
        <v>65000</v>
      </c>
      <c r="E3401" s="9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8302</v>
      </c>
      <c r="O3401" s="7">
        <f t="shared" si="318"/>
        <v>0.19384615384615383</v>
      </c>
      <c r="P3401" s="5">
        <f t="shared" si="319"/>
        <v>42</v>
      </c>
      <c r="Q3401" t="str">
        <f t="shared" si="320"/>
        <v>theater</v>
      </c>
      <c r="R3401" t="str">
        <f t="shared" si="321"/>
        <v>spaces</v>
      </c>
      <c r="S3401" s="13">
        <f t="shared" si="322"/>
        <v>41981.57230324074</v>
      </c>
      <c r="T3401" s="13">
        <f t="shared" si="323"/>
        <v>42012.570138888885</v>
      </c>
    </row>
    <row r="3402" spans="1:20" ht="32" x14ac:dyDescent="0.2">
      <c r="A3402">
        <v>3089</v>
      </c>
      <c r="B3402" s="3" t="s">
        <v>3089</v>
      </c>
      <c r="C3402" s="3" t="s">
        <v>7199</v>
      </c>
      <c r="D3402" s="9">
        <v>25000</v>
      </c>
      <c r="E3402" s="9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8302</v>
      </c>
      <c r="O3402" s="7">
        <f t="shared" si="318"/>
        <v>23.416</v>
      </c>
      <c r="P3402" s="5">
        <f t="shared" si="319"/>
        <v>130.0888888888889</v>
      </c>
      <c r="Q3402" t="str">
        <f t="shared" si="320"/>
        <v>theater</v>
      </c>
      <c r="R3402" t="str">
        <f t="shared" si="321"/>
        <v>spaces</v>
      </c>
      <c r="S3402" s="13">
        <f t="shared" si="322"/>
        <v>42528.542627314819</v>
      </c>
      <c r="T3402" s="13">
        <f t="shared" si="323"/>
        <v>42560.082638888889</v>
      </c>
    </row>
    <row r="3403" spans="1:20" ht="48" x14ac:dyDescent="0.2">
      <c r="A3403">
        <v>3090</v>
      </c>
      <c r="B3403" s="3" t="s">
        <v>3090</v>
      </c>
      <c r="C3403" s="3" t="s">
        <v>7200</v>
      </c>
      <c r="D3403" s="9">
        <v>225000</v>
      </c>
      <c r="E3403" s="9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8302</v>
      </c>
      <c r="O3403" s="7">
        <f t="shared" si="318"/>
        <v>5.0808888888888886</v>
      </c>
      <c r="P3403" s="5">
        <f t="shared" si="319"/>
        <v>1270.2222222222222</v>
      </c>
      <c r="Q3403" t="str">
        <f t="shared" si="320"/>
        <v>theater</v>
      </c>
      <c r="R3403" t="str">
        <f t="shared" si="321"/>
        <v>spaces</v>
      </c>
      <c r="S3403" s="13">
        <f t="shared" si="322"/>
        <v>42065.818807870368</v>
      </c>
      <c r="T3403" s="13">
        <f t="shared" si="323"/>
        <v>42125.777141203704</v>
      </c>
    </row>
    <row r="3404" spans="1:20" ht="48" x14ac:dyDescent="0.2">
      <c r="A3404">
        <v>3091</v>
      </c>
      <c r="B3404" s="3" t="s">
        <v>3091</v>
      </c>
      <c r="C3404" s="3" t="s">
        <v>7201</v>
      </c>
      <c r="D3404" s="9">
        <v>5000</v>
      </c>
      <c r="E3404" s="9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8302</v>
      </c>
      <c r="O3404" s="7">
        <f t="shared" si="318"/>
        <v>15.920000000000002</v>
      </c>
      <c r="P3404" s="5">
        <f t="shared" si="319"/>
        <v>88.444444444444443</v>
      </c>
      <c r="Q3404" t="str">
        <f t="shared" si="320"/>
        <v>theater</v>
      </c>
      <c r="R3404" t="str">
        <f t="shared" si="321"/>
        <v>spaces</v>
      </c>
      <c r="S3404" s="13">
        <f t="shared" si="322"/>
        <v>42566.948414351849</v>
      </c>
      <c r="T3404" s="13">
        <f t="shared" si="323"/>
        <v>42596.948414351849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 s="9">
        <v>100000</v>
      </c>
      <c r="E3405" s="9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8302</v>
      </c>
      <c r="O3405" s="7">
        <f t="shared" si="318"/>
        <v>1.1831900000000002</v>
      </c>
      <c r="P3405" s="5">
        <f t="shared" si="319"/>
        <v>56.342380952380957</v>
      </c>
      <c r="Q3405" t="str">
        <f t="shared" si="320"/>
        <v>theater</v>
      </c>
      <c r="R3405" t="str">
        <f t="shared" si="321"/>
        <v>spaces</v>
      </c>
      <c r="S3405" s="13">
        <f t="shared" si="322"/>
        <v>42255.619351851856</v>
      </c>
      <c r="T3405" s="13">
        <f t="shared" si="323"/>
        <v>42292.916666666672</v>
      </c>
    </row>
    <row r="3406" spans="1:20" ht="48" x14ac:dyDescent="0.2">
      <c r="A3406">
        <v>3093</v>
      </c>
      <c r="B3406" s="3" t="s">
        <v>3093</v>
      </c>
      <c r="C3406" s="3" t="s">
        <v>7203</v>
      </c>
      <c r="D3406" s="9">
        <v>4000</v>
      </c>
      <c r="E3406" s="9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8302</v>
      </c>
      <c r="O3406" s="7">
        <f t="shared" si="318"/>
        <v>22.75</v>
      </c>
      <c r="P3406" s="5">
        <f t="shared" si="319"/>
        <v>53.529411764705884</v>
      </c>
      <c r="Q3406" t="str">
        <f t="shared" si="320"/>
        <v>theater</v>
      </c>
      <c r="R3406" t="str">
        <f t="shared" si="321"/>
        <v>spaces</v>
      </c>
      <c r="S3406" s="13">
        <f t="shared" si="322"/>
        <v>41760.909039351849</v>
      </c>
      <c r="T3406" s="13">
        <f t="shared" si="323"/>
        <v>41791.165972222225</v>
      </c>
    </row>
    <row r="3407" spans="1:20" ht="32" x14ac:dyDescent="0.2">
      <c r="A3407">
        <v>3094</v>
      </c>
      <c r="B3407" s="3" t="s">
        <v>3094</v>
      </c>
      <c r="C3407" s="3" t="s">
        <v>7204</v>
      </c>
      <c r="D3407" s="9">
        <v>100000</v>
      </c>
      <c r="E3407" s="9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8302</v>
      </c>
      <c r="O3407" s="7">
        <f t="shared" si="318"/>
        <v>2.5000000000000001E-2</v>
      </c>
      <c r="P3407" s="5">
        <f t="shared" si="319"/>
        <v>25</v>
      </c>
      <c r="Q3407" t="str">
        <f t="shared" si="320"/>
        <v>theater</v>
      </c>
      <c r="R3407" t="str">
        <f t="shared" si="321"/>
        <v>spaces</v>
      </c>
      <c r="S3407" s="13">
        <f t="shared" si="322"/>
        <v>42207.795787037037</v>
      </c>
      <c r="T3407" s="13">
        <f t="shared" si="323"/>
        <v>42267.795787037037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 s="9">
        <v>14920</v>
      </c>
      <c r="E3408" s="9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8302</v>
      </c>
      <c r="O3408" s="7">
        <f t="shared" si="318"/>
        <v>0.33512064343163539</v>
      </c>
      <c r="P3408" s="5">
        <f t="shared" si="319"/>
        <v>50</v>
      </c>
      <c r="Q3408" t="str">
        <f t="shared" si="320"/>
        <v>theater</v>
      </c>
      <c r="R3408" t="str">
        <f t="shared" si="321"/>
        <v>spaces</v>
      </c>
      <c r="S3408" s="13">
        <f t="shared" si="322"/>
        <v>42523.025231481486</v>
      </c>
      <c r="T3408" s="13">
        <f t="shared" si="323"/>
        <v>42583.025231481486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 s="9">
        <v>20000</v>
      </c>
      <c r="E3409" s="9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8302</v>
      </c>
      <c r="O3409" s="7">
        <f t="shared" si="318"/>
        <v>3.9750000000000001</v>
      </c>
      <c r="P3409" s="5">
        <f t="shared" si="319"/>
        <v>56.785714285714285</v>
      </c>
      <c r="Q3409" t="str">
        <f t="shared" si="320"/>
        <v>theater</v>
      </c>
      <c r="R3409" t="str">
        <f t="shared" si="321"/>
        <v>spaces</v>
      </c>
      <c r="S3409" s="13">
        <f t="shared" si="322"/>
        <v>42114.825532407413</v>
      </c>
      <c r="T3409" s="13">
        <f t="shared" si="323"/>
        <v>42144.825532407413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 s="9">
        <v>10000</v>
      </c>
      <c r="E3410" s="9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8302</v>
      </c>
      <c r="O3410" s="7">
        <f t="shared" si="318"/>
        <v>17.150000000000002</v>
      </c>
      <c r="P3410" s="5">
        <f t="shared" si="319"/>
        <v>40.833333333333336</v>
      </c>
      <c r="Q3410" t="str">
        <f t="shared" si="320"/>
        <v>theater</v>
      </c>
      <c r="R3410" t="str">
        <f t="shared" si="321"/>
        <v>spaces</v>
      </c>
      <c r="S3410" s="13">
        <f t="shared" si="322"/>
        <v>42629.503483796296</v>
      </c>
      <c r="T3410" s="13">
        <f t="shared" si="323"/>
        <v>42650.583333333328</v>
      </c>
    </row>
    <row r="3411" spans="1:20" ht="48" x14ac:dyDescent="0.2">
      <c r="A3411">
        <v>3098</v>
      </c>
      <c r="B3411" s="3" t="s">
        <v>3098</v>
      </c>
      <c r="C3411" s="3" t="s">
        <v>7208</v>
      </c>
      <c r="D3411" s="9">
        <v>48725</v>
      </c>
      <c r="E3411" s="9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8302</v>
      </c>
      <c r="O3411" s="7">
        <f t="shared" si="318"/>
        <v>3.6080041046690612</v>
      </c>
      <c r="P3411" s="5">
        <f t="shared" si="319"/>
        <v>65.111111111111114</v>
      </c>
      <c r="Q3411" t="str">
        <f t="shared" si="320"/>
        <v>theater</v>
      </c>
      <c r="R3411" t="str">
        <f t="shared" si="321"/>
        <v>spaces</v>
      </c>
      <c r="S3411" s="13">
        <f t="shared" si="322"/>
        <v>42359.792233796295</v>
      </c>
      <c r="T3411" s="13">
        <f t="shared" si="323"/>
        <v>42408.01180555555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 s="9">
        <v>2000</v>
      </c>
      <c r="E3412" s="9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8302</v>
      </c>
      <c r="O3412" s="7">
        <f t="shared" si="318"/>
        <v>13.900000000000002</v>
      </c>
      <c r="P3412" s="5">
        <f t="shared" si="319"/>
        <v>55.6</v>
      </c>
      <c r="Q3412" t="str">
        <f t="shared" si="320"/>
        <v>theater</v>
      </c>
      <c r="R3412" t="str">
        <f t="shared" si="321"/>
        <v>spaces</v>
      </c>
      <c r="S3412" s="13">
        <f t="shared" si="322"/>
        <v>42382.189710648148</v>
      </c>
      <c r="T3412" s="13">
        <f t="shared" si="323"/>
        <v>42412.189710648148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 s="9">
        <v>12000</v>
      </c>
      <c r="E3413" s="9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8302</v>
      </c>
      <c r="O3413" s="7">
        <f t="shared" si="318"/>
        <v>15.225</v>
      </c>
      <c r="P3413" s="5">
        <f t="shared" si="319"/>
        <v>140.53846153846155</v>
      </c>
      <c r="Q3413" t="str">
        <f t="shared" si="320"/>
        <v>theater</v>
      </c>
      <c r="R3413" t="str">
        <f t="shared" si="321"/>
        <v>spaces</v>
      </c>
      <c r="S3413" s="13">
        <f t="shared" si="322"/>
        <v>41902.622395833336</v>
      </c>
      <c r="T3413" s="13">
        <f t="shared" si="323"/>
        <v>41932.622395833336</v>
      </c>
    </row>
    <row r="3414" spans="1:20" ht="48" x14ac:dyDescent="0.2">
      <c r="A3414">
        <v>3101</v>
      </c>
      <c r="B3414" s="3" t="s">
        <v>3101</v>
      </c>
      <c r="C3414" s="3" t="s">
        <v>7211</v>
      </c>
      <c r="D3414" s="9">
        <v>2500</v>
      </c>
      <c r="E3414" s="9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8302</v>
      </c>
      <c r="O3414" s="7">
        <f t="shared" si="318"/>
        <v>12</v>
      </c>
      <c r="P3414" s="5">
        <f t="shared" si="319"/>
        <v>25</v>
      </c>
      <c r="Q3414" t="str">
        <f t="shared" si="320"/>
        <v>theater</v>
      </c>
      <c r="R3414" t="str">
        <f t="shared" si="321"/>
        <v>spaces</v>
      </c>
      <c r="S3414" s="13">
        <f t="shared" si="322"/>
        <v>42171.383530092593</v>
      </c>
      <c r="T3414" s="13">
        <f t="shared" si="323"/>
        <v>42201.330555555556</v>
      </c>
    </row>
    <row r="3415" spans="1:20" ht="48" x14ac:dyDescent="0.2">
      <c r="A3415">
        <v>3102</v>
      </c>
      <c r="B3415" s="3" t="s">
        <v>3102</v>
      </c>
      <c r="C3415" s="3" t="s">
        <v>7212</v>
      </c>
      <c r="D3415" s="9">
        <v>16000</v>
      </c>
      <c r="E3415" s="9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8302</v>
      </c>
      <c r="O3415" s="7">
        <f t="shared" si="318"/>
        <v>39.112499999999997</v>
      </c>
      <c r="P3415" s="5">
        <f t="shared" si="319"/>
        <v>69.533333333333331</v>
      </c>
      <c r="Q3415" t="str">
        <f t="shared" si="320"/>
        <v>theater</v>
      </c>
      <c r="R3415" t="str">
        <f t="shared" si="321"/>
        <v>spaces</v>
      </c>
      <c r="S3415" s="13">
        <f t="shared" si="322"/>
        <v>42555.340486111112</v>
      </c>
      <c r="T3415" s="13">
        <f t="shared" si="323"/>
        <v>42605.340486111112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 s="9">
        <v>4100</v>
      </c>
      <c r="E3416" s="9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8302</v>
      </c>
      <c r="O3416" s="7">
        <f t="shared" si="318"/>
        <v>0.26829268292682928</v>
      </c>
      <c r="P3416" s="5">
        <f t="shared" si="319"/>
        <v>5.5</v>
      </c>
      <c r="Q3416" t="str">
        <f t="shared" si="320"/>
        <v>theater</v>
      </c>
      <c r="R3416" t="str">
        <f t="shared" si="321"/>
        <v>spaces</v>
      </c>
      <c r="S3416" s="13">
        <f t="shared" si="322"/>
        <v>42107.156319444446</v>
      </c>
      <c r="T3416" s="13">
        <f t="shared" si="323"/>
        <v>42167.156319444446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 s="9">
        <v>4000</v>
      </c>
      <c r="E3417" s="9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8302</v>
      </c>
      <c r="O3417" s="7">
        <f t="shared" si="318"/>
        <v>29.625</v>
      </c>
      <c r="P3417" s="5">
        <f t="shared" si="319"/>
        <v>237</v>
      </c>
      <c r="Q3417" t="str">
        <f t="shared" si="320"/>
        <v>theater</v>
      </c>
      <c r="R3417" t="str">
        <f t="shared" si="321"/>
        <v>spaces</v>
      </c>
      <c r="S3417" s="13">
        <f t="shared" si="322"/>
        <v>42006.908692129626</v>
      </c>
      <c r="T3417" s="13">
        <f t="shared" si="323"/>
        <v>42038.083333333328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 s="9">
        <v>5845</v>
      </c>
      <c r="E3418" s="9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8302</v>
      </c>
      <c r="O3418" s="7">
        <f t="shared" si="318"/>
        <v>42.360992301112063</v>
      </c>
      <c r="P3418" s="5">
        <f t="shared" si="319"/>
        <v>79.870967741935488</v>
      </c>
      <c r="Q3418" t="str">
        <f t="shared" si="320"/>
        <v>theater</v>
      </c>
      <c r="R3418" t="str">
        <f t="shared" si="321"/>
        <v>spaces</v>
      </c>
      <c r="S3418" s="13">
        <f t="shared" si="322"/>
        <v>41876.718935185185</v>
      </c>
      <c r="T3418" s="13">
        <f t="shared" si="323"/>
        <v>41931.208333333336</v>
      </c>
    </row>
    <row r="3419" spans="1:20" ht="48" x14ac:dyDescent="0.2">
      <c r="A3419">
        <v>3106</v>
      </c>
      <c r="B3419" s="3" t="s">
        <v>3106</v>
      </c>
      <c r="C3419" s="3" t="s">
        <v>7216</v>
      </c>
      <c r="D3419" s="9">
        <v>1000</v>
      </c>
      <c r="E3419" s="9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8302</v>
      </c>
      <c r="O3419" s="7">
        <f t="shared" si="318"/>
        <v>4.1000000000000005</v>
      </c>
      <c r="P3419" s="5">
        <f t="shared" si="319"/>
        <v>10.25</v>
      </c>
      <c r="Q3419" t="str">
        <f t="shared" si="320"/>
        <v>theater</v>
      </c>
      <c r="R3419" t="str">
        <f t="shared" si="321"/>
        <v>spaces</v>
      </c>
      <c r="S3419" s="13">
        <f t="shared" si="322"/>
        <v>42241.429120370376</v>
      </c>
      <c r="T3419" s="13">
        <f t="shared" si="323"/>
        <v>42263.916666666672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 s="9">
        <v>40000</v>
      </c>
      <c r="E3420" s="9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8302</v>
      </c>
      <c r="O3420" s="7">
        <f t="shared" si="318"/>
        <v>19.762499999999999</v>
      </c>
      <c r="P3420" s="5">
        <f t="shared" si="319"/>
        <v>272.58620689655174</v>
      </c>
      <c r="Q3420" t="str">
        <f t="shared" si="320"/>
        <v>theater</v>
      </c>
      <c r="R3420" t="str">
        <f t="shared" si="321"/>
        <v>spaces</v>
      </c>
      <c r="S3420" s="13">
        <f t="shared" si="322"/>
        <v>42128.814247685179</v>
      </c>
      <c r="T3420" s="13">
        <f t="shared" si="323"/>
        <v>42135.814247685179</v>
      </c>
    </row>
    <row r="3421" spans="1:20" ht="16" x14ac:dyDescent="0.2">
      <c r="A3421">
        <v>3108</v>
      </c>
      <c r="B3421" s="3" t="s">
        <v>3108</v>
      </c>
      <c r="C3421" s="3" t="s">
        <v>7218</v>
      </c>
      <c r="D3421" s="9">
        <v>50000</v>
      </c>
      <c r="E3421" s="9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8302</v>
      </c>
      <c r="O3421" s="7">
        <f t="shared" si="318"/>
        <v>5.1999999999999998E-2</v>
      </c>
      <c r="P3421" s="5">
        <f t="shared" si="319"/>
        <v>13</v>
      </c>
      <c r="Q3421" t="str">
        <f t="shared" si="320"/>
        <v>theater</v>
      </c>
      <c r="R3421" t="str">
        <f t="shared" si="321"/>
        <v>spaces</v>
      </c>
      <c r="S3421" s="13">
        <f t="shared" si="322"/>
        <v>42062.680486111116</v>
      </c>
      <c r="T3421" s="13">
        <f t="shared" si="323"/>
        <v>42122.638819444444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 s="9">
        <v>26500</v>
      </c>
      <c r="E3422" s="9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8302</v>
      </c>
      <c r="O3422" s="7">
        <f t="shared" si="318"/>
        <v>25.030188679245285</v>
      </c>
      <c r="P3422" s="5">
        <f t="shared" si="319"/>
        <v>58.184210526315788</v>
      </c>
      <c r="Q3422" t="str">
        <f t="shared" si="320"/>
        <v>theater</v>
      </c>
      <c r="R3422" t="str">
        <f t="shared" si="321"/>
        <v>spaces</v>
      </c>
      <c r="S3422" s="13">
        <f t="shared" si="322"/>
        <v>41844.125115740739</v>
      </c>
      <c r="T3422" s="13">
        <f t="shared" si="323"/>
        <v>41879.125115740739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 s="9">
        <v>25000</v>
      </c>
      <c r="E3423" s="9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8302</v>
      </c>
      <c r="O3423" s="7">
        <f t="shared" si="318"/>
        <v>0.04</v>
      </c>
      <c r="P3423" s="5">
        <f t="shared" si="319"/>
        <v>10</v>
      </c>
      <c r="Q3423" t="str">
        <f t="shared" si="320"/>
        <v>theater</v>
      </c>
      <c r="R3423" t="str">
        <f t="shared" si="321"/>
        <v>spaces</v>
      </c>
      <c r="S3423" s="13">
        <f t="shared" si="322"/>
        <v>42745.031469907408</v>
      </c>
      <c r="T3423" s="13">
        <f t="shared" si="323"/>
        <v>42785.031469907408</v>
      </c>
    </row>
    <row r="3424" spans="1:20" ht="32" x14ac:dyDescent="0.2">
      <c r="A3424">
        <v>3111</v>
      </c>
      <c r="B3424" s="3" t="s">
        <v>3111</v>
      </c>
      <c r="C3424" s="3" t="s">
        <v>7221</v>
      </c>
      <c r="D3424" s="9">
        <v>20000</v>
      </c>
      <c r="E3424" s="9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8302</v>
      </c>
      <c r="O3424" s="7">
        <f t="shared" si="318"/>
        <v>26.640000000000004</v>
      </c>
      <c r="P3424" s="5">
        <f t="shared" si="319"/>
        <v>70.10526315789474</v>
      </c>
      <c r="Q3424" t="str">
        <f t="shared" si="320"/>
        <v>theater</v>
      </c>
      <c r="R3424" t="str">
        <f t="shared" si="321"/>
        <v>spaces</v>
      </c>
      <c r="S3424" s="13">
        <f t="shared" si="322"/>
        <v>41885.595138888886</v>
      </c>
      <c r="T3424" s="13">
        <f t="shared" si="323"/>
        <v>41916.595138888886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 s="9">
        <v>11000</v>
      </c>
      <c r="E3425" s="9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8302</v>
      </c>
      <c r="O3425" s="7">
        <f t="shared" si="318"/>
        <v>4.7363636363636363</v>
      </c>
      <c r="P3425" s="5">
        <f t="shared" si="319"/>
        <v>57.888888888888886</v>
      </c>
      <c r="Q3425" t="str">
        <f t="shared" si="320"/>
        <v>theater</v>
      </c>
      <c r="R3425" t="str">
        <f t="shared" si="321"/>
        <v>spaces</v>
      </c>
      <c r="S3425" s="13">
        <f t="shared" si="322"/>
        <v>42615.121921296297</v>
      </c>
      <c r="T3425" s="13">
        <f t="shared" si="323"/>
        <v>42675.121921296297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 s="9">
        <v>109225</v>
      </c>
      <c r="E3426" s="9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8302</v>
      </c>
      <c r="O3426" s="7">
        <f t="shared" si="318"/>
        <v>4.2435339894712749</v>
      </c>
      <c r="P3426" s="5">
        <f t="shared" si="319"/>
        <v>125.27027027027027</v>
      </c>
      <c r="Q3426" t="str">
        <f t="shared" si="320"/>
        <v>theater</v>
      </c>
      <c r="R3426" t="str">
        <f t="shared" si="321"/>
        <v>spaces</v>
      </c>
      <c r="S3426" s="13">
        <f t="shared" si="322"/>
        <v>42081.731273148151</v>
      </c>
      <c r="T3426" s="13">
        <f t="shared" si="323"/>
        <v>42111.731273148151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 s="9">
        <v>75000</v>
      </c>
      <c r="E3427" s="9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8302</v>
      </c>
      <c r="O3427" s="7">
        <f t="shared" si="318"/>
        <v>0</v>
      </c>
      <c r="P3427" s="5">
        <f t="shared" si="319"/>
        <v>0</v>
      </c>
      <c r="Q3427" t="str">
        <f t="shared" si="320"/>
        <v>theater</v>
      </c>
      <c r="R3427" t="str">
        <f t="shared" si="321"/>
        <v>spaces</v>
      </c>
      <c r="S3427" s="13">
        <f t="shared" si="322"/>
        <v>41843.632523148146</v>
      </c>
      <c r="T3427" s="13">
        <f t="shared" si="323"/>
        <v>41903.632523148146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 s="9">
        <v>10000</v>
      </c>
      <c r="E3428" s="9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8302</v>
      </c>
      <c r="O3428" s="7">
        <f t="shared" si="318"/>
        <v>3</v>
      </c>
      <c r="P3428" s="5">
        <f t="shared" si="319"/>
        <v>300</v>
      </c>
      <c r="Q3428" t="str">
        <f t="shared" si="320"/>
        <v>theater</v>
      </c>
      <c r="R3428" t="str">
        <f t="shared" si="321"/>
        <v>spaces</v>
      </c>
      <c r="S3428" s="13">
        <f t="shared" si="322"/>
        <v>42496.447071759263</v>
      </c>
      <c r="T3428" s="13">
        <f t="shared" si="323"/>
        <v>42526.447071759263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 s="9">
        <v>750</v>
      </c>
      <c r="E3429" s="9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8302</v>
      </c>
      <c r="O3429" s="7">
        <f t="shared" si="318"/>
        <v>57.333333333333336</v>
      </c>
      <c r="P3429" s="5">
        <f t="shared" si="319"/>
        <v>43</v>
      </c>
      <c r="Q3429" t="str">
        <f t="shared" si="320"/>
        <v>theater</v>
      </c>
      <c r="R3429" t="str">
        <f t="shared" si="321"/>
        <v>spaces</v>
      </c>
      <c r="S3429" s="13">
        <f t="shared" si="322"/>
        <v>42081.515335648146</v>
      </c>
      <c r="T3429" s="13">
        <f t="shared" si="323"/>
        <v>42095.515335648146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 s="9">
        <v>1000</v>
      </c>
      <c r="E3430" s="9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8302</v>
      </c>
      <c r="O3430" s="7">
        <f t="shared" si="318"/>
        <v>0.1</v>
      </c>
      <c r="P3430" s="5">
        <f t="shared" si="319"/>
        <v>1</v>
      </c>
      <c r="Q3430" t="str">
        <f t="shared" si="320"/>
        <v>theater</v>
      </c>
      <c r="R3430" t="str">
        <f t="shared" si="321"/>
        <v>spaces</v>
      </c>
      <c r="S3430" s="13">
        <f t="shared" si="322"/>
        <v>42509.374537037031</v>
      </c>
      <c r="T3430" s="13">
        <f t="shared" si="323"/>
        <v>42517.55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 s="9">
        <v>500000</v>
      </c>
      <c r="E3431" s="9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8302</v>
      </c>
      <c r="O3431" s="7">
        <f t="shared" si="318"/>
        <v>0.31</v>
      </c>
      <c r="P3431" s="5">
        <f t="shared" si="319"/>
        <v>775</v>
      </c>
      <c r="Q3431" t="str">
        <f t="shared" si="320"/>
        <v>theater</v>
      </c>
      <c r="R3431" t="str">
        <f t="shared" si="321"/>
        <v>spaces</v>
      </c>
      <c r="S3431" s="13">
        <f t="shared" si="322"/>
        <v>42534.649571759262</v>
      </c>
      <c r="T3431" s="13">
        <f t="shared" si="323"/>
        <v>42553.649571759262</v>
      </c>
    </row>
    <row r="3432" spans="1:20" ht="48" x14ac:dyDescent="0.2">
      <c r="A3432">
        <v>3119</v>
      </c>
      <c r="B3432" s="3" t="s">
        <v>3119</v>
      </c>
      <c r="C3432" s="3" t="s">
        <v>7229</v>
      </c>
      <c r="D3432" s="9">
        <v>10000</v>
      </c>
      <c r="E3432" s="9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8302</v>
      </c>
      <c r="O3432" s="7">
        <f t="shared" si="318"/>
        <v>0.05</v>
      </c>
      <c r="P3432" s="5">
        <f t="shared" si="319"/>
        <v>5</v>
      </c>
      <c r="Q3432" t="str">
        <f t="shared" si="320"/>
        <v>theater</v>
      </c>
      <c r="R3432" t="str">
        <f t="shared" si="321"/>
        <v>spaces</v>
      </c>
      <c r="S3432" s="13">
        <f t="shared" si="322"/>
        <v>42060.04550925926</v>
      </c>
      <c r="T3432" s="13">
        <f t="shared" si="323"/>
        <v>42090.003842592589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 s="9">
        <v>1300000</v>
      </c>
      <c r="E3433" s="9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8302</v>
      </c>
      <c r="O3433" s="7">
        <f t="shared" si="318"/>
        <v>9.8461538461538465E-3</v>
      </c>
      <c r="P3433" s="5">
        <f t="shared" si="319"/>
        <v>12.8</v>
      </c>
      <c r="Q3433" t="str">
        <f t="shared" si="320"/>
        <v>theater</v>
      </c>
      <c r="R3433" t="str">
        <f t="shared" si="321"/>
        <v>spaces</v>
      </c>
      <c r="S3433" s="13">
        <f t="shared" si="322"/>
        <v>42435.942083333335</v>
      </c>
      <c r="T3433" s="13">
        <f t="shared" si="323"/>
        <v>42495.900416666671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 s="9">
        <v>200</v>
      </c>
      <c r="E3434" s="9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8304</v>
      </c>
      <c r="O3434" s="7">
        <f t="shared" si="318"/>
        <v>65</v>
      </c>
      <c r="P3434" s="5">
        <f t="shared" si="319"/>
        <v>14.444444444444445</v>
      </c>
      <c r="Q3434" t="str">
        <f t="shared" si="320"/>
        <v>theater</v>
      </c>
      <c r="R3434" t="str">
        <f t="shared" si="321"/>
        <v>musical</v>
      </c>
      <c r="S3434" s="13">
        <f t="shared" si="322"/>
        <v>42144.415532407409</v>
      </c>
      <c r="T3434" s="13">
        <f t="shared" si="323"/>
        <v>42165.415532407409</v>
      </c>
    </row>
    <row r="3435" spans="1:20" ht="48" x14ac:dyDescent="0.2">
      <c r="A3435">
        <v>3189</v>
      </c>
      <c r="B3435" s="3" t="s">
        <v>3189</v>
      </c>
      <c r="C3435" s="3" t="s">
        <v>7299</v>
      </c>
      <c r="D3435" s="9">
        <v>55000</v>
      </c>
      <c r="E3435" s="9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8304</v>
      </c>
      <c r="O3435" s="7">
        <f t="shared" si="318"/>
        <v>12.327272727272726</v>
      </c>
      <c r="P3435" s="5">
        <f t="shared" si="319"/>
        <v>356.84210526315792</v>
      </c>
      <c r="Q3435" t="str">
        <f t="shared" si="320"/>
        <v>theater</v>
      </c>
      <c r="R3435" t="str">
        <f t="shared" si="321"/>
        <v>musical</v>
      </c>
      <c r="S3435" s="13">
        <f t="shared" si="322"/>
        <v>42118.346435185187</v>
      </c>
      <c r="T3435" s="13">
        <f t="shared" si="323"/>
        <v>42148.346435185187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 s="9">
        <v>4000</v>
      </c>
      <c r="E3436" s="9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8304</v>
      </c>
      <c r="O3436" s="7">
        <f t="shared" si="318"/>
        <v>0</v>
      </c>
      <c r="P3436" s="5">
        <f t="shared" si="319"/>
        <v>0</v>
      </c>
      <c r="Q3436" t="str">
        <f t="shared" si="320"/>
        <v>theater</v>
      </c>
      <c r="R3436" t="str">
        <f t="shared" si="321"/>
        <v>musical</v>
      </c>
      <c r="S3436" s="13">
        <f t="shared" si="322"/>
        <v>42683.151331018518</v>
      </c>
      <c r="T3436" s="13">
        <f t="shared" si="323"/>
        <v>42713.192997685182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 s="9">
        <v>3750</v>
      </c>
      <c r="E3437" s="9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8304</v>
      </c>
      <c r="O3437" s="7">
        <f t="shared" si="318"/>
        <v>4.0266666666666664</v>
      </c>
      <c r="P3437" s="5">
        <f t="shared" si="319"/>
        <v>37.75</v>
      </c>
      <c r="Q3437" t="str">
        <f t="shared" si="320"/>
        <v>theater</v>
      </c>
      <c r="R3437" t="str">
        <f t="shared" si="321"/>
        <v>musical</v>
      </c>
      <c r="S3437" s="13">
        <f t="shared" si="322"/>
        <v>42538.755428240736</v>
      </c>
      <c r="T3437" s="13">
        <f t="shared" si="323"/>
        <v>42598.755428240736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 s="9">
        <v>10000</v>
      </c>
      <c r="E3438" s="9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8304</v>
      </c>
      <c r="O3438" s="7">
        <f t="shared" si="318"/>
        <v>1.02</v>
      </c>
      <c r="P3438" s="5">
        <f t="shared" si="319"/>
        <v>12.75</v>
      </c>
      <c r="Q3438" t="str">
        <f t="shared" si="320"/>
        <v>theater</v>
      </c>
      <c r="R3438" t="str">
        <f t="shared" si="321"/>
        <v>musical</v>
      </c>
      <c r="S3438" s="13">
        <f t="shared" si="322"/>
        <v>42018.94049768518</v>
      </c>
      <c r="T3438" s="13">
        <f t="shared" si="323"/>
        <v>42063.916666666672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 s="9">
        <v>5000</v>
      </c>
      <c r="E3439" s="9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8304</v>
      </c>
      <c r="O3439" s="7">
        <f t="shared" si="318"/>
        <v>11.74</v>
      </c>
      <c r="P3439" s="5">
        <f t="shared" si="319"/>
        <v>24.458333333333332</v>
      </c>
      <c r="Q3439" t="str">
        <f t="shared" si="320"/>
        <v>theater</v>
      </c>
      <c r="R3439" t="str">
        <f t="shared" si="321"/>
        <v>musical</v>
      </c>
      <c r="S3439" s="13">
        <f t="shared" si="322"/>
        <v>42010.968240740738</v>
      </c>
      <c r="T3439" s="13">
        <f t="shared" si="323"/>
        <v>42055.968240740738</v>
      </c>
    </row>
    <row r="3440" spans="1:20" ht="48" x14ac:dyDescent="0.2">
      <c r="A3440">
        <v>3194</v>
      </c>
      <c r="B3440" s="3" t="s">
        <v>3194</v>
      </c>
      <c r="C3440" s="3" t="s">
        <v>7304</v>
      </c>
      <c r="D3440" s="9">
        <v>11000</v>
      </c>
      <c r="E3440" s="9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8304</v>
      </c>
      <c r="O3440" s="7">
        <f t="shared" si="318"/>
        <v>0</v>
      </c>
      <c r="P3440" s="5">
        <f t="shared" si="319"/>
        <v>0</v>
      </c>
      <c r="Q3440" t="str">
        <f t="shared" si="320"/>
        <v>theater</v>
      </c>
      <c r="R3440" t="str">
        <f t="shared" si="321"/>
        <v>musical</v>
      </c>
      <c r="S3440" s="13">
        <f t="shared" si="322"/>
        <v>42182.062476851846</v>
      </c>
      <c r="T3440" s="13">
        <f t="shared" si="323"/>
        <v>42212.062476851846</v>
      </c>
    </row>
    <row r="3441" spans="1:20" ht="48" x14ac:dyDescent="0.2">
      <c r="A3441">
        <v>3195</v>
      </c>
      <c r="B3441" s="3" t="s">
        <v>3195</v>
      </c>
      <c r="C3441" s="3" t="s">
        <v>7305</v>
      </c>
      <c r="D3441" s="9">
        <v>3500</v>
      </c>
      <c r="E3441" s="9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8304</v>
      </c>
      <c r="O3441" s="7">
        <f t="shared" si="318"/>
        <v>59.142857142857139</v>
      </c>
      <c r="P3441" s="5">
        <f t="shared" si="319"/>
        <v>53.07692307692308</v>
      </c>
      <c r="Q3441" t="str">
        <f t="shared" si="320"/>
        <v>theater</v>
      </c>
      <c r="R3441" t="str">
        <f t="shared" si="321"/>
        <v>musical</v>
      </c>
      <c r="S3441" s="13">
        <f t="shared" si="322"/>
        <v>42017.594236111108</v>
      </c>
      <c r="T3441" s="13">
        <f t="shared" si="323"/>
        <v>42047.594236111108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 s="9">
        <v>3000000</v>
      </c>
      <c r="E3442" s="9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8304</v>
      </c>
      <c r="O3442" s="7">
        <f t="shared" si="318"/>
        <v>0.06</v>
      </c>
      <c r="P3442" s="5">
        <f t="shared" si="319"/>
        <v>300</v>
      </c>
      <c r="Q3442" t="str">
        <f t="shared" si="320"/>
        <v>theater</v>
      </c>
      <c r="R3442" t="str">
        <f t="shared" si="321"/>
        <v>musical</v>
      </c>
      <c r="S3442" s="13">
        <f t="shared" si="322"/>
        <v>42157.598090277781</v>
      </c>
      <c r="T3442" s="13">
        <f t="shared" si="323"/>
        <v>42217.583333333328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 s="9">
        <v>10000</v>
      </c>
      <c r="E3443" s="9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8304</v>
      </c>
      <c r="O3443" s="7">
        <f t="shared" si="318"/>
        <v>11.450000000000001</v>
      </c>
      <c r="P3443" s="5">
        <f t="shared" si="319"/>
        <v>286.25</v>
      </c>
      <c r="Q3443" t="str">
        <f t="shared" si="320"/>
        <v>theater</v>
      </c>
      <c r="R3443" t="str">
        <f t="shared" si="321"/>
        <v>musical</v>
      </c>
      <c r="S3443" s="13">
        <f t="shared" si="322"/>
        <v>42009.493263888886</v>
      </c>
      <c r="T3443" s="13">
        <f t="shared" si="323"/>
        <v>42039.493263888886</v>
      </c>
    </row>
    <row r="3444" spans="1:20" ht="48" x14ac:dyDescent="0.2">
      <c r="A3444">
        <v>3198</v>
      </c>
      <c r="B3444" s="3" t="s">
        <v>3198</v>
      </c>
      <c r="C3444" s="3" t="s">
        <v>7308</v>
      </c>
      <c r="D3444" s="9">
        <v>30000</v>
      </c>
      <c r="E3444" s="9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8304</v>
      </c>
      <c r="O3444" s="7">
        <f t="shared" si="318"/>
        <v>0.36666666666666664</v>
      </c>
      <c r="P3444" s="5">
        <f t="shared" si="319"/>
        <v>36.666666666666664</v>
      </c>
      <c r="Q3444" t="str">
        <f t="shared" si="320"/>
        <v>theater</v>
      </c>
      <c r="R3444" t="str">
        <f t="shared" si="321"/>
        <v>musical</v>
      </c>
      <c r="S3444" s="13">
        <f t="shared" si="322"/>
        <v>42013.424502314811</v>
      </c>
      <c r="T3444" s="13">
        <f t="shared" si="323"/>
        <v>42051.424502314811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 s="9">
        <v>5000</v>
      </c>
      <c r="E3445" s="9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8304</v>
      </c>
      <c r="O3445" s="7">
        <f t="shared" si="318"/>
        <v>52.16</v>
      </c>
      <c r="P3445" s="5">
        <f t="shared" si="319"/>
        <v>49.20754716981132</v>
      </c>
      <c r="Q3445" t="str">
        <f t="shared" si="320"/>
        <v>theater</v>
      </c>
      <c r="R3445" t="str">
        <f t="shared" si="321"/>
        <v>musical</v>
      </c>
      <c r="S3445" s="13">
        <f t="shared" si="322"/>
        <v>41858.761782407404</v>
      </c>
      <c r="T3445" s="13">
        <f t="shared" si="323"/>
        <v>41888.875</v>
      </c>
    </row>
    <row r="3446" spans="1:20" ht="48" x14ac:dyDescent="0.2">
      <c r="A3446">
        <v>3200</v>
      </c>
      <c r="B3446" s="3" t="s">
        <v>3200</v>
      </c>
      <c r="C3446" s="3" t="s">
        <v>7310</v>
      </c>
      <c r="D3446" s="9">
        <v>50000</v>
      </c>
      <c r="E3446" s="9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8304</v>
      </c>
      <c r="O3446" s="7">
        <f t="shared" si="318"/>
        <v>2E-3</v>
      </c>
      <c r="P3446" s="5">
        <f t="shared" si="319"/>
        <v>1</v>
      </c>
      <c r="Q3446" t="str">
        <f t="shared" si="320"/>
        <v>theater</v>
      </c>
      <c r="R3446" t="str">
        <f t="shared" si="321"/>
        <v>musical</v>
      </c>
      <c r="S3446" s="13">
        <f t="shared" si="322"/>
        <v>42460.320613425924</v>
      </c>
      <c r="T3446" s="13">
        <f t="shared" si="323"/>
        <v>42490.231944444444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 s="9">
        <v>2000</v>
      </c>
      <c r="E3447" s="9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8304</v>
      </c>
      <c r="O3447" s="7">
        <f t="shared" si="318"/>
        <v>1.25</v>
      </c>
      <c r="P3447" s="5">
        <f t="shared" si="319"/>
        <v>12.5</v>
      </c>
      <c r="Q3447" t="str">
        <f t="shared" si="320"/>
        <v>theater</v>
      </c>
      <c r="R3447" t="str">
        <f t="shared" si="321"/>
        <v>musical</v>
      </c>
      <c r="S3447" s="13">
        <f t="shared" si="322"/>
        <v>41861.767094907409</v>
      </c>
      <c r="T3447" s="13">
        <f t="shared" si="323"/>
        <v>41882.767094907409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 s="9">
        <v>5000</v>
      </c>
      <c r="E3448" s="9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8304</v>
      </c>
      <c r="O3448" s="7">
        <f t="shared" si="318"/>
        <v>54.52</v>
      </c>
      <c r="P3448" s="5">
        <f t="shared" si="319"/>
        <v>109.04</v>
      </c>
      <c r="Q3448" t="str">
        <f t="shared" si="320"/>
        <v>theater</v>
      </c>
      <c r="R3448" t="str">
        <f t="shared" si="321"/>
        <v>musical</v>
      </c>
      <c r="S3448" s="13">
        <f t="shared" si="322"/>
        <v>42293.853541666671</v>
      </c>
      <c r="T3448" s="13">
        <f t="shared" si="323"/>
        <v>42352.249305555553</v>
      </c>
    </row>
    <row r="3449" spans="1:20" ht="32" x14ac:dyDescent="0.2">
      <c r="A3449">
        <v>3203</v>
      </c>
      <c r="B3449" s="3" t="s">
        <v>3203</v>
      </c>
      <c r="C3449" s="3" t="s">
        <v>7313</v>
      </c>
      <c r="D3449" s="9">
        <v>1000</v>
      </c>
      <c r="E3449" s="9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8304</v>
      </c>
      <c r="O3449" s="7">
        <f t="shared" si="318"/>
        <v>25</v>
      </c>
      <c r="P3449" s="5">
        <f t="shared" si="319"/>
        <v>41.666666666666664</v>
      </c>
      <c r="Q3449" t="str">
        <f t="shared" si="320"/>
        <v>theater</v>
      </c>
      <c r="R3449" t="str">
        <f t="shared" si="321"/>
        <v>musical</v>
      </c>
      <c r="S3449" s="13">
        <f t="shared" si="322"/>
        <v>42242.988680555558</v>
      </c>
      <c r="T3449" s="13">
        <f t="shared" si="323"/>
        <v>42272.988680555558</v>
      </c>
    </row>
    <row r="3450" spans="1:20" ht="48" x14ac:dyDescent="0.2">
      <c r="A3450">
        <v>3204</v>
      </c>
      <c r="B3450" s="3" t="s">
        <v>3204</v>
      </c>
      <c r="C3450" s="3" t="s">
        <v>7314</v>
      </c>
      <c r="D3450" s="9">
        <v>500</v>
      </c>
      <c r="E3450" s="9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8304</v>
      </c>
      <c r="O3450" s="7">
        <f t="shared" si="318"/>
        <v>0</v>
      </c>
      <c r="P3450" s="5">
        <f t="shared" si="319"/>
        <v>0</v>
      </c>
      <c r="Q3450" t="str">
        <f t="shared" si="320"/>
        <v>theater</v>
      </c>
      <c r="R3450" t="str">
        <f t="shared" si="321"/>
        <v>musical</v>
      </c>
      <c r="S3450" s="13">
        <f t="shared" si="322"/>
        <v>42172.686099537037</v>
      </c>
      <c r="T3450" s="13">
        <f t="shared" si="323"/>
        <v>42202.676388888889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 s="9">
        <v>8000</v>
      </c>
      <c r="E3451" s="9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8304</v>
      </c>
      <c r="O3451" s="7">
        <f t="shared" si="318"/>
        <v>3.4125000000000001</v>
      </c>
      <c r="P3451" s="5">
        <f t="shared" si="319"/>
        <v>22.75</v>
      </c>
      <c r="Q3451" t="str">
        <f t="shared" si="320"/>
        <v>theater</v>
      </c>
      <c r="R3451" t="str">
        <f t="shared" si="321"/>
        <v>musical</v>
      </c>
      <c r="S3451" s="13">
        <f t="shared" si="322"/>
        <v>42095.374675925923</v>
      </c>
      <c r="T3451" s="13">
        <f t="shared" si="323"/>
        <v>42125.374675925923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 s="9">
        <v>5000</v>
      </c>
      <c r="E3452" s="9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8304</v>
      </c>
      <c r="O3452" s="7">
        <f t="shared" si="318"/>
        <v>0</v>
      </c>
      <c r="P3452" s="5">
        <f t="shared" si="319"/>
        <v>0</v>
      </c>
      <c r="Q3452" t="str">
        <f t="shared" si="320"/>
        <v>theater</v>
      </c>
      <c r="R3452" t="str">
        <f t="shared" si="321"/>
        <v>musical</v>
      </c>
      <c r="S3452" s="13">
        <f t="shared" si="322"/>
        <v>42236.276053240741</v>
      </c>
      <c r="T3452" s="13">
        <f t="shared" si="323"/>
        <v>42266.276053240741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 s="9">
        <v>5500</v>
      </c>
      <c r="E3453" s="9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8304</v>
      </c>
      <c r="O3453" s="7">
        <f t="shared" si="318"/>
        <v>46.36363636363636</v>
      </c>
      <c r="P3453" s="5">
        <f t="shared" si="319"/>
        <v>70.833333333333329</v>
      </c>
      <c r="Q3453" t="str">
        <f t="shared" si="320"/>
        <v>theater</v>
      </c>
      <c r="R3453" t="str">
        <f t="shared" si="321"/>
        <v>musical</v>
      </c>
      <c r="S3453" s="13">
        <f t="shared" si="322"/>
        <v>42057.277858796297</v>
      </c>
      <c r="T3453" s="13">
        <f t="shared" si="323"/>
        <v>42117.236192129625</v>
      </c>
    </row>
    <row r="3454" spans="1:20" ht="48" x14ac:dyDescent="0.2">
      <c r="A3454">
        <v>3628</v>
      </c>
      <c r="B3454" s="3" t="s">
        <v>3626</v>
      </c>
      <c r="C3454" s="3" t="s">
        <v>7738</v>
      </c>
      <c r="D3454" s="9">
        <v>100000</v>
      </c>
      <c r="E3454" s="9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8304</v>
      </c>
      <c r="O3454" s="7">
        <f t="shared" si="318"/>
        <v>0</v>
      </c>
      <c r="P3454" s="5">
        <f t="shared" si="319"/>
        <v>0</v>
      </c>
      <c r="Q3454" t="str">
        <f t="shared" si="320"/>
        <v>theater</v>
      </c>
      <c r="R3454" t="str">
        <f t="shared" si="321"/>
        <v>musical</v>
      </c>
      <c r="S3454" s="13">
        <f t="shared" si="322"/>
        <v>42291.833287037036</v>
      </c>
      <c r="T3454" s="13">
        <f t="shared" si="323"/>
        <v>42351.874953703707</v>
      </c>
    </row>
    <row r="3455" spans="1:20" ht="48" x14ac:dyDescent="0.2">
      <c r="A3455">
        <v>3629</v>
      </c>
      <c r="B3455" s="3" t="s">
        <v>3627</v>
      </c>
      <c r="C3455" s="3" t="s">
        <v>7739</v>
      </c>
      <c r="D3455" s="9">
        <v>1000000</v>
      </c>
      <c r="E3455" s="9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8304</v>
      </c>
      <c r="O3455" s="7">
        <f t="shared" si="318"/>
        <v>1.9999999999999998E-4</v>
      </c>
      <c r="P3455" s="5">
        <f t="shared" si="319"/>
        <v>1</v>
      </c>
      <c r="Q3455" t="str">
        <f t="shared" si="320"/>
        <v>theater</v>
      </c>
      <c r="R3455" t="str">
        <f t="shared" si="321"/>
        <v>musical</v>
      </c>
      <c r="S3455" s="13">
        <f t="shared" si="322"/>
        <v>42437.094490740739</v>
      </c>
      <c r="T3455" s="13">
        <f t="shared" si="323"/>
        <v>42495.708333333328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 s="9">
        <v>3000</v>
      </c>
      <c r="E3456" s="9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8304</v>
      </c>
      <c r="O3456" s="7">
        <f t="shared" si="318"/>
        <v>3.3333333333333333E-2</v>
      </c>
      <c r="P3456" s="5">
        <f t="shared" si="319"/>
        <v>1</v>
      </c>
      <c r="Q3456" t="str">
        <f t="shared" si="320"/>
        <v>theater</v>
      </c>
      <c r="R3456" t="str">
        <f t="shared" si="321"/>
        <v>musical</v>
      </c>
      <c r="S3456" s="13">
        <f t="shared" si="322"/>
        <v>41942.84710648148</v>
      </c>
      <c r="T3456" s="13">
        <f t="shared" si="323"/>
        <v>41972.888773148152</v>
      </c>
    </row>
    <row r="3457" spans="1:20" ht="48" x14ac:dyDescent="0.2">
      <c r="A3457">
        <v>3631</v>
      </c>
      <c r="B3457" s="3" t="s">
        <v>3629</v>
      </c>
      <c r="C3457" s="3" t="s">
        <v>7741</v>
      </c>
      <c r="D3457" s="9">
        <v>17100</v>
      </c>
      <c r="E3457" s="9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8304</v>
      </c>
      <c r="O3457" s="7">
        <f t="shared" si="318"/>
        <v>51.023391812865491</v>
      </c>
      <c r="P3457" s="5">
        <f t="shared" si="319"/>
        <v>147.88135593220338</v>
      </c>
      <c r="Q3457" t="str">
        <f t="shared" si="320"/>
        <v>theater</v>
      </c>
      <c r="R3457" t="str">
        <f t="shared" si="321"/>
        <v>musical</v>
      </c>
      <c r="S3457" s="13">
        <f t="shared" si="322"/>
        <v>41880.753437499996</v>
      </c>
      <c r="T3457" s="13">
        <f t="shared" si="323"/>
        <v>41905.165972222225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 s="9">
        <v>500</v>
      </c>
      <c r="E3458" s="9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8304</v>
      </c>
      <c r="O3458" s="7">
        <f t="shared" ref="O3458:O3521" si="324">(E3458/D3458)*100</f>
        <v>20</v>
      </c>
      <c r="P3458" s="5">
        <f t="shared" ref="P3458:P3521" si="325">IFERROR(E3458/L3458,0)</f>
        <v>100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musical</v>
      </c>
      <c r="S3458" s="13">
        <f t="shared" ref="S3458:S3521" si="328">(((J3458/60)/60)/24)+DATE(1970,1,1)</f>
        <v>41946.936909722222</v>
      </c>
      <c r="T3458" s="13">
        <f t="shared" ref="T3458:T3521" si="329">(((I3458/60)/60)/24)+DATE(1970,1,1)</f>
        <v>41966.936909722222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 s="9">
        <v>5000</v>
      </c>
      <c r="E3459" s="9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8304</v>
      </c>
      <c r="O3459" s="7">
        <f t="shared" si="324"/>
        <v>35.24</v>
      </c>
      <c r="P3459" s="5">
        <f t="shared" si="325"/>
        <v>56.838709677419352</v>
      </c>
      <c r="Q3459" t="str">
        <f t="shared" si="326"/>
        <v>theater</v>
      </c>
      <c r="R3459" t="str">
        <f t="shared" si="327"/>
        <v>musical</v>
      </c>
      <c r="S3459" s="13">
        <f t="shared" si="328"/>
        <v>42649.623460648145</v>
      </c>
      <c r="T3459" s="13">
        <f t="shared" si="329"/>
        <v>42693.041666666672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 s="9">
        <v>75000</v>
      </c>
      <c r="E3460" s="9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8304</v>
      </c>
      <c r="O3460" s="7">
        <f t="shared" si="324"/>
        <v>4.246666666666667</v>
      </c>
      <c r="P3460" s="5">
        <f t="shared" si="325"/>
        <v>176.94444444444446</v>
      </c>
      <c r="Q3460" t="str">
        <f t="shared" si="326"/>
        <v>theater</v>
      </c>
      <c r="R3460" t="str">
        <f t="shared" si="327"/>
        <v>musical</v>
      </c>
      <c r="S3460" s="13">
        <f t="shared" si="328"/>
        <v>42701.166365740741</v>
      </c>
      <c r="T3460" s="13">
        <f t="shared" si="329"/>
        <v>42749.165972222225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 s="9">
        <v>3500</v>
      </c>
      <c r="E3461" s="9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8304</v>
      </c>
      <c r="O3461" s="7">
        <f t="shared" si="324"/>
        <v>36.457142857142856</v>
      </c>
      <c r="P3461" s="5">
        <f t="shared" si="325"/>
        <v>127.6</v>
      </c>
      <c r="Q3461" t="str">
        <f t="shared" si="326"/>
        <v>theater</v>
      </c>
      <c r="R3461" t="str">
        <f t="shared" si="327"/>
        <v>musical</v>
      </c>
      <c r="S3461" s="13">
        <f t="shared" si="328"/>
        <v>42450.88282407407</v>
      </c>
      <c r="T3461" s="13">
        <f t="shared" si="329"/>
        <v>42480.88282407407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 s="9">
        <v>150000</v>
      </c>
      <c r="E3462" s="9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8304</v>
      </c>
      <c r="O3462" s="7">
        <f t="shared" si="324"/>
        <v>0</v>
      </c>
      <c r="P3462" s="5">
        <f t="shared" si="325"/>
        <v>0</v>
      </c>
      <c r="Q3462" t="str">
        <f t="shared" si="326"/>
        <v>theater</v>
      </c>
      <c r="R3462" t="str">
        <f t="shared" si="327"/>
        <v>musical</v>
      </c>
      <c r="S3462" s="13">
        <f t="shared" si="328"/>
        <v>42226.694780092599</v>
      </c>
      <c r="T3462" s="13">
        <f t="shared" si="329"/>
        <v>42261.694780092599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 s="9">
        <v>3000</v>
      </c>
      <c r="E3463" s="9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8304</v>
      </c>
      <c r="O3463" s="7">
        <f t="shared" si="324"/>
        <v>30.866666666666664</v>
      </c>
      <c r="P3463" s="5">
        <f t="shared" si="325"/>
        <v>66.142857142857139</v>
      </c>
      <c r="Q3463" t="str">
        <f t="shared" si="326"/>
        <v>theater</v>
      </c>
      <c r="R3463" t="str">
        <f t="shared" si="327"/>
        <v>musical</v>
      </c>
      <c r="S3463" s="13">
        <f t="shared" si="328"/>
        <v>41975.700636574074</v>
      </c>
      <c r="T3463" s="13">
        <f t="shared" si="329"/>
        <v>42005.700636574074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 s="9">
        <v>3300</v>
      </c>
      <c r="E3464" s="9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8304</v>
      </c>
      <c r="O3464" s="7">
        <f t="shared" si="324"/>
        <v>6.5454545454545459</v>
      </c>
      <c r="P3464" s="5">
        <f t="shared" si="325"/>
        <v>108</v>
      </c>
      <c r="Q3464" t="str">
        <f t="shared" si="326"/>
        <v>theater</v>
      </c>
      <c r="R3464" t="str">
        <f t="shared" si="327"/>
        <v>musical</v>
      </c>
      <c r="S3464" s="13">
        <f t="shared" si="328"/>
        <v>42053.672824074078</v>
      </c>
      <c r="T3464" s="13">
        <f t="shared" si="329"/>
        <v>42113.631157407406</v>
      </c>
    </row>
    <row r="3465" spans="1:20" ht="48" x14ac:dyDescent="0.2">
      <c r="A3465">
        <v>3639</v>
      </c>
      <c r="B3465" s="3" t="s">
        <v>3637</v>
      </c>
      <c r="C3465" s="3" t="s">
        <v>7749</v>
      </c>
      <c r="D3465" s="9">
        <v>25000</v>
      </c>
      <c r="E3465" s="9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8304</v>
      </c>
      <c r="O3465" s="7">
        <f t="shared" si="324"/>
        <v>4.0000000000000001E-3</v>
      </c>
      <c r="P3465" s="5">
        <f t="shared" si="325"/>
        <v>1</v>
      </c>
      <c r="Q3465" t="str">
        <f t="shared" si="326"/>
        <v>theater</v>
      </c>
      <c r="R3465" t="str">
        <f t="shared" si="327"/>
        <v>musical</v>
      </c>
      <c r="S3465" s="13">
        <f t="shared" si="328"/>
        <v>42590.677152777775</v>
      </c>
      <c r="T3465" s="13">
        <f t="shared" si="329"/>
        <v>42650.632638888885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 s="9">
        <v>1000</v>
      </c>
      <c r="E3466" s="9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8304</v>
      </c>
      <c r="O3466" s="7">
        <f t="shared" si="324"/>
        <v>5.5</v>
      </c>
      <c r="P3466" s="5">
        <f t="shared" si="325"/>
        <v>18.333333333333332</v>
      </c>
      <c r="Q3466" t="str">
        <f t="shared" si="326"/>
        <v>theater</v>
      </c>
      <c r="R3466" t="str">
        <f t="shared" si="327"/>
        <v>musical</v>
      </c>
      <c r="S3466" s="13">
        <f t="shared" si="328"/>
        <v>42104.781597222223</v>
      </c>
      <c r="T3466" s="13">
        <f t="shared" si="329"/>
        <v>42134.781597222223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 s="9">
        <v>3000</v>
      </c>
      <c r="E3467" s="9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8304</v>
      </c>
      <c r="O3467" s="7">
        <f t="shared" si="324"/>
        <v>0</v>
      </c>
      <c r="P3467" s="5">
        <f t="shared" si="325"/>
        <v>0</v>
      </c>
      <c r="Q3467" t="str">
        <f t="shared" si="326"/>
        <v>theater</v>
      </c>
      <c r="R3467" t="str">
        <f t="shared" si="327"/>
        <v>musical</v>
      </c>
      <c r="S3467" s="13">
        <f t="shared" si="328"/>
        <v>41899.627071759263</v>
      </c>
      <c r="T3467" s="13">
        <f t="shared" si="329"/>
        <v>41917.208333333336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 s="9">
        <v>700</v>
      </c>
      <c r="E3468" s="9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8304</v>
      </c>
      <c r="O3468" s="7">
        <f t="shared" si="324"/>
        <v>2.1428571428571428</v>
      </c>
      <c r="P3468" s="5">
        <f t="shared" si="325"/>
        <v>7.5</v>
      </c>
      <c r="Q3468" t="str">
        <f t="shared" si="326"/>
        <v>theater</v>
      </c>
      <c r="R3468" t="str">
        <f t="shared" si="327"/>
        <v>musical</v>
      </c>
      <c r="S3468" s="13">
        <f t="shared" si="328"/>
        <v>42297.816284722227</v>
      </c>
      <c r="T3468" s="13">
        <f t="shared" si="329"/>
        <v>42338.708333333328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 s="9">
        <v>25000</v>
      </c>
      <c r="E3469" s="9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8304</v>
      </c>
      <c r="O3469" s="7">
        <f t="shared" si="324"/>
        <v>0</v>
      </c>
      <c r="P3469" s="5">
        <f t="shared" si="325"/>
        <v>0</v>
      </c>
      <c r="Q3469" t="str">
        <f t="shared" si="326"/>
        <v>theater</v>
      </c>
      <c r="R3469" t="str">
        <f t="shared" si="327"/>
        <v>musical</v>
      </c>
      <c r="S3469" s="13">
        <f t="shared" si="328"/>
        <v>42285.143969907411</v>
      </c>
      <c r="T3469" s="13">
        <f t="shared" si="329"/>
        <v>42325.185636574075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 s="9">
        <v>5000</v>
      </c>
      <c r="E3470" s="9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8304</v>
      </c>
      <c r="O3470" s="7">
        <f t="shared" si="324"/>
        <v>16.420000000000002</v>
      </c>
      <c r="P3470" s="5">
        <f t="shared" si="325"/>
        <v>68.416666666666671</v>
      </c>
      <c r="Q3470" t="str">
        <f t="shared" si="326"/>
        <v>theater</v>
      </c>
      <c r="R3470" t="str">
        <f t="shared" si="327"/>
        <v>musical</v>
      </c>
      <c r="S3470" s="13">
        <f t="shared" si="328"/>
        <v>42409.241747685184</v>
      </c>
      <c r="T3470" s="13">
        <f t="shared" si="329"/>
        <v>42437.207638888889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 s="9">
        <v>1000</v>
      </c>
      <c r="E3471" s="9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8304</v>
      </c>
      <c r="O3471" s="7">
        <f t="shared" si="324"/>
        <v>0.1</v>
      </c>
      <c r="P3471" s="5">
        <f t="shared" si="325"/>
        <v>1</v>
      </c>
      <c r="Q3471" t="str">
        <f t="shared" si="326"/>
        <v>theater</v>
      </c>
      <c r="R3471" t="str">
        <f t="shared" si="327"/>
        <v>musical</v>
      </c>
      <c r="S3471" s="13">
        <f t="shared" si="328"/>
        <v>42665.970347222217</v>
      </c>
      <c r="T3471" s="13">
        <f t="shared" si="329"/>
        <v>42696.012013888889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 s="9">
        <v>10000</v>
      </c>
      <c r="E3472" s="9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8304</v>
      </c>
      <c r="O3472" s="7">
        <f t="shared" si="324"/>
        <v>4.8099999999999996</v>
      </c>
      <c r="P3472" s="5">
        <f t="shared" si="325"/>
        <v>60.125</v>
      </c>
      <c r="Q3472" t="str">
        <f t="shared" si="326"/>
        <v>theater</v>
      </c>
      <c r="R3472" t="str">
        <f t="shared" si="327"/>
        <v>musical</v>
      </c>
      <c r="S3472" s="13">
        <f t="shared" si="328"/>
        <v>42140.421319444446</v>
      </c>
      <c r="T3472" s="13">
        <f t="shared" si="329"/>
        <v>42171.979166666672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 s="9">
        <v>500</v>
      </c>
      <c r="E3473" s="9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8304</v>
      </c>
      <c r="O3473" s="7">
        <f t="shared" si="324"/>
        <v>6</v>
      </c>
      <c r="P3473" s="5">
        <f t="shared" si="325"/>
        <v>15</v>
      </c>
      <c r="Q3473" t="str">
        <f t="shared" si="326"/>
        <v>theater</v>
      </c>
      <c r="R3473" t="str">
        <f t="shared" si="327"/>
        <v>musical</v>
      </c>
      <c r="S3473" s="13">
        <f t="shared" si="328"/>
        <v>42598.749155092592</v>
      </c>
      <c r="T3473" s="13">
        <f t="shared" si="329"/>
        <v>42643.749155092592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 s="9">
        <v>20000</v>
      </c>
      <c r="E3474" s="9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8270</v>
      </c>
      <c r="O3474" s="7">
        <f t="shared" si="324"/>
        <v>9.31</v>
      </c>
      <c r="P3474" s="5">
        <f t="shared" si="325"/>
        <v>60.064516129032256</v>
      </c>
      <c r="Q3474" t="str">
        <f t="shared" si="326"/>
        <v>theater</v>
      </c>
      <c r="R3474" t="str">
        <f t="shared" si="327"/>
        <v>plays</v>
      </c>
      <c r="S3474" s="13">
        <f t="shared" si="328"/>
        <v>42205.171018518522</v>
      </c>
      <c r="T3474" s="13">
        <f t="shared" si="329"/>
        <v>42235.171018518522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 s="9">
        <v>5000</v>
      </c>
      <c r="E3475" s="9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8270</v>
      </c>
      <c r="O3475" s="7">
        <f t="shared" si="324"/>
        <v>7.24</v>
      </c>
      <c r="P3475" s="5">
        <f t="shared" si="325"/>
        <v>72.400000000000006</v>
      </c>
      <c r="Q3475" t="str">
        <f t="shared" si="326"/>
        <v>theater</v>
      </c>
      <c r="R3475" t="str">
        <f t="shared" si="327"/>
        <v>plays</v>
      </c>
      <c r="S3475" s="13">
        <f t="shared" si="328"/>
        <v>42041.205000000002</v>
      </c>
      <c r="T3475" s="13">
        <f t="shared" si="329"/>
        <v>42086.16333333333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 s="9">
        <v>1000</v>
      </c>
      <c r="E3476" s="9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8270</v>
      </c>
      <c r="O3476" s="7">
        <f t="shared" si="324"/>
        <v>10</v>
      </c>
      <c r="P3476" s="5">
        <f t="shared" si="325"/>
        <v>100</v>
      </c>
      <c r="Q3476" t="str">
        <f t="shared" si="326"/>
        <v>theater</v>
      </c>
      <c r="R3476" t="str">
        <f t="shared" si="327"/>
        <v>plays</v>
      </c>
      <c r="S3476" s="13">
        <f t="shared" si="328"/>
        <v>42203.677766203706</v>
      </c>
      <c r="T3476" s="13">
        <f t="shared" si="329"/>
        <v>42233.677766203706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 s="9">
        <v>5500</v>
      </c>
      <c r="E3477" s="9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8270</v>
      </c>
      <c r="O3477" s="7">
        <f t="shared" si="324"/>
        <v>11.272727272727273</v>
      </c>
      <c r="P3477" s="5">
        <f t="shared" si="325"/>
        <v>51.666666666666664</v>
      </c>
      <c r="Q3477" t="str">
        <f t="shared" si="326"/>
        <v>theater</v>
      </c>
      <c r="R3477" t="str">
        <f t="shared" si="327"/>
        <v>plays</v>
      </c>
      <c r="S3477" s="13">
        <f t="shared" si="328"/>
        <v>41983.752847222218</v>
      </c>
      <c r="T3477" s="13">
        <f t="shared" si="329"/>
        <v>42014.140972222223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 s="9">
        <v>850</v>
      </c>
      <c r="E3478" s="9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8270</v>
      </c>
      <c r="O3478" s="7">
        <f t="shared" si="324"/>
        <v>15.411764705882353</v>
      </c>
      <c r="P3478" s="5">
        <f t="shared" si="325"/>
        <v>32.75</v>
      </c>
      <c r="Q3478" t="str">
        <f t="shared" si="326"/>
        <v>theater</v>
      </c>
      <c r="R3478" t="str">
        <f t="shared" si="327"/>
        <v>plays</v>
      </c>
      <c r="S3478" s="13">
        <f t="shared" si="328"/>
        <v>41968.677465277782</v>
      </c>
      <c r="T3478" s="13">
        <f t="shared" si="329"/>
        <v>42028.5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 s="9">
        <v>1500</v>
      </c>
      <c r="E3479" s="9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8270</v>
      </c>
      <c r="O3479" s="7">
        <f t="shared" si="324"/>
        <v>0</v>
      </c>
      <c r="P3479" s="5">
        <f t="shared" si="325"/>
        <v>0</v>
      </c>
      <c r="Q3479" t="str">
        <f t="shared" si="326"/>
        <v>theater</v>
      </c>
      <c r="R3479" t="str">
        <f t="shared" si="327"/>
        <v>plays</v>
      </c>
      <c r="S3479" s="13">
        <f t="shared" si="328"/>
        <v>42103.024398148147</v>
      </c>
      <c r="T3479" s="13">
        <f t="shared" si="329"/>
        <v>42112.9375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 s="9">
        <v>1500</v>
      </c>
      <c r="E3480" s="9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8270</v>
      </c>
      <c r="O3480" s="7">
        <f t="shared" si="324"/>
        <v>28.466666666666669</v>
      </c>
      <c r="P3480" s="5">
        <f t="shared" si="325"/>
        <v>61</v>
      </c>
      <c r="Q3480" t="str">
        <f t="shared" si="326"/>
        <v>theater</v>
      </c>
      <c r="R3480" t="str">
        <f t="shared" si="327"/>
        <v>plays</v>
      </c>
      <c r="S3480" s="13">
        <f t="shared" si="328"/>
        <v>42089.901574074072</v>
      </c>
      <c r="T3480" s="13">
        <f t="shared" si="329"/>
        <v>42149.901574074072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 s="9">
        <v>150</v>
      </c>
      <c r="E3481" s="9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8270</v>
      </c>
      <c r="O3481" s="7">
        <f t="shared" si="324"/>
        <v>13.333333333333334</v>
      </c>
      <c r="P3481" s="5">
        <f t="shared" si="325"/>
        <v>10</v>
      </c>
      <c r="Q3481" t="str">
        <f t="shared" si="326"/>
        <v>theater</v>
      </c>
      <c r="R3481" t="str">
        <f t="shared" si="327"/>
        <v>plays</v>
      </c>
      <c r="S3481" s="13">
        <f t="shared" si="328"/>
        <v>42122.693159722221</v>
      </c>
      <c r="T3481" s="13">
        <f t="shared" si="329"/>
        <v>42152.693159722221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 s="9">
        <v>1500</v>
      </c>
      <c r="E3482" s="9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8270</v>
      </c>
      <c r="O3482" s="7">
        <f t="shared" si="324"/>
        <v>0.66666666666666674</v>
      </c>
      <c r="P3482" s="5">
        <f t="shared" si="325"/>
        <v>10</v>
      </c>
      <c r="Q3482" t="str">
        <f t="shared" si="326"/>
        <v>theater</v>
      </c>
      <c r="R3482" t="str">
        <f t="shared" si="327"/>
        <v>plays</v>
      </c>
      <c r="S3482" s="13">
        <f t="shared" si="328"/>
        <v>42048.711724537032</v>
      </c>
      <c r="T3482" s="13">
        <f t="shared" si="329"/>
        <v>42086.75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 s="9">
        <v>700</v>
      </c>
      <c r="E3483" s="9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8270</v>
      </c>
      <c r="O3483" s="7">
        <f t="shared" si="324"/>
        <v>21.428571428571427</v>
      </c>
      <c r="P3483" s="5">
        <f t="shared" si="325"/>
        <v>37.5</v>
      </c>
      <c r="Q3483" t="str">
        <f t="shared" si="326"/>
        <v>theater</v>
      </c>
      <c r="R3483" t="str">
        <f t="shared" si="327"/>
        <v>plays</v>
      </c>
      <c r="S3483" s="13">
        <f t="shared" si="328"/>
        <v>42297.691006944442</v>
      </c>
      <c r="T3483" s="13">
        <f t="shared" si="329"/>
        <v>42320.290972222225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 s="9">
        <v>1500</v>
      </c>
      <c r="E3484" s="9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8270</v>
      </c>
      <c r="O3484" s="7">
        <f t="shared" si="324"/>
        <v>18</v>
      </c>
      <c r="P3484" s="5">
        <f t="shared" si="325"/>
        <v>45</v>
      </c>
      <c r="Q3484" t="str">
        <f t="shared" si="326"/>
        <v>theater</v>
      </c>
      <c r="R3484" t="str">
        <f t="shared" si="327"/>
        <v>plays</v>
      </c>
      <c r="S3484" s="13">
        <f t="shared" si="328"/>
        <v>41813.938715277778</v>
      </c>
      <c r="T3484" s="13">
        <f t="shared" si="329"/>
        <v>41835.916666666664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 s="9">
        <v>4000</v>
      </c>
      <c r="E3485" s="9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8270</v>
      </c>
      <c r="O3485" s="7">
        <f t="shared" si="324"/>
        <v>20.125</v>
      </c>
      <c r="P3485" s="5">
        <f t="shared" si="325"/>
        <v>100.625</v>
      </c>
      <c r="Q3485" t="str">
        <f t="shared" si="326"/>
        <v>theater</v>
      </c>
      <c r="R3485" t="str">
        <f t="shared" si="327"/>
        <v>plays</v>
      </c>
      <c r="S3485" s="13">
        <f t="shared" si="328"/>
        <v>42548.449861111112</v>
      </c>
      <c r="T3485" s="13">
        <f t="shared" si="329"/>
        <v>42568.449861111112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 s="9">
        <v>2000</v>
      </c>
      <c r="E3486" s="9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8270</v>
      </c>
      <c r="O3486" s="7">
        <f t="shared" si="324"/>
        <v>17.899999999999999</v>
      </c>
      <c r="P3486" s="5">
        <f t="shared" si="325"/>
        <v>25.571428571428573</v>
      </c>
      <c r="Q3486" t="str">
        <f t="shared" si="326"/>
        <v>theater</v>
      </c>
      <c r="R3486" t="str">
        <f t="shared" si="327"/>
        <v>plays</v>
      </c>
      <c r="S3486" s="13">
        <f t="shared" si="328"/>
        <v>41833.089756944442</v>
      </c>
      <c r="T3486" s="13">
        <f t="shared" si="329"/>
        <v>41863.079143518517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 s="9">
        <v>20000</v>
      </c>
      <c r="E3487" s="9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8270</v>
      </c>
      <c r="O3487" s="7">
        <f t="shared" si="324"/>
        <v>0</v>
      </c>
      <c r="P3487" s="5">
        <f t="shared" si="325"/>
        <v>0</v>
      </c>
      <c r="Q3487" t="str">
        <f t="shared" si="326"/>
        <v>theater</v>
      </c>
      <c r="R3487" t="str">
        <f t="shared" si="327"/>
        <v>plays</v>
      </c>
      <c r="S3487" s="13">
        <f t="shared" si="328"/>
        <v>42325.920717592591</v>
      </c>
      <c r="T3487" s="13">
        <f t="shared" si="329"/>
        <v>42355.920717592591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 s="9">
        <v>5000</v>
      </c>
      <c r="E3488" s="9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8270</v>
      </c>
      <c r="O3488" s="7">
        <f t="shared" si="324"/>
        <v>2</v>
      </c>
      <c r="P3488" s="5">
        <f t="shared" si="325"/>
        <v>25</v>
      </c>
      <c r="Q3488" t="str">
        <f t="shared" si="326"/>
        <v>theater</v>
      </c>
      <c r="R3488" t="str">
        <f t="shared" si="327"/>
        <v>plays</v>
      </c>
      <c r="S3488" s="13">
        <f t="shared" si="328"/>
        <v>41858.214629629627</v>
      </c>
      <c r="T3488" s="13">
        <f t="shared" si="329"/>
        <v>41888.214629629627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 s="9">
        <v>2200</v>
      </c>
      <c r="E3489" s="9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8270</v>
      </c>
      <c r="O3489" s="7">
        <f t="shared" si="324"/>
        <v>0</v>
      </c>
      <c r="P3489" s="5">
        <f t="shared" si="325"/>
        <v>0</v>
      </c>
      <c r="Q3489" t="str">
        <f t="shared" si="326"/>
        <v>theater</v>
      </c>
      <c r="R3489" t="str">
        <f t="shared" si="327"/>
        <v>plays</v>
      </c>
      <c r="S3489" s="13">
        <f t="shared" si="328"/>
        <v>41793.710231481484</v>
      </c>
      <c r="T3489" s="13">
        <f t="shared" si="329"/>
        <v>41823.710231481484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 s="9">
        <v>1200</v>
      </c>
      <c r="E3490" s="9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8270</v>
      </c>
      <c r="O3490" s="7">
        <f t="shared" si="324"/>
        <v>0</v>
      </c>
      <c r="P3490" s="5">
        <f t="shared" si="325"/>
        <v>0</v>
      </c>
      <c r="Q3490" t="str">
        <f t="shared" si="326"/>
        <v>theater</v>
      </c>
      <c r="R3490" t="str">
        <f t="shared" si="327"/>
        <v>plays</v>
      </c>
      <c r="S3490" s="13">
        <f t="shared" si="328"/>
        <v>41793.814259259263</v>
      </c>
      <c r="T3490" s="13">
        <f t="shared" si="329"/>
        <v>41825.165972222225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 s="9">
        <v>100</v>
      </c>
      <c r="E3491" s="9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8270</v>
      </c>
      <c r="O3491" s="7">
        <f t="shared" si="324"/>
        <v>10</v>
      </c>
      <c r="P3491" s="5">
        <f t="shared" si="325"/>
        <v>10</v>
      </c>
      <c r="Q3491" t="str">
        <f t="shared" si="326"/>
        <v>theater</v>
      </c>
      <c r="R3491" t="str">
        <f t="shared" si="327"/>
        <v>plays</v>
      </c>
      <c r="S3491" s="13">
        <f t="shared" si="328"/>
        <v>41831.697939814818</v>
      </c>
      <c r="T3491" s="13">
        <f t="shared" si="329"/>
        <v>41861.697939814818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 s="9">
        <v>8500</v>
      </c>
      <c r="E3492" s="9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8270</v>
      </c>
      <c r="O3492" s="7">
        <f t="shared" si="324"/>
        <v>2.3764705882352941</v>
      </c>
      <c r="P3492" s="5">
        <f t="shared" si="325"/>
        <v>202</v>
      </c>
      <c r="Q3492" t="str">
        <f t="shared" si="326"/>
        <v>theater</v>
      </c>
      <c r="R3492" t="str">
        <f t="shared" si="327"/>
        <v>plays</v>
      </c>
      <c r="S3492" s="13">
        <f t="shared" si="328"/>
        <v>42621.389340277776</v>
      </c>
      <c r="T3492" s="13">
        <f t="shared" si="329"/>
        <v>42651.389340277776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 s="9">
        <v>2500</v>
      </c>
      <c r="E3493" s="9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8270</v>
      </c>
      <c r="O3493" s="7">
        <f t="shared" si="324"/>
        <v>1</v>
      </c>
      <c r="P3493" s="5">
        <f t="shared" si="325"/>
        <v>25</v>
      </c>
      <c r="Q3493" t="str">
        <f t="shared" si="326"/>
        <v>theater</v>
      </c>
      <c r="R3493" t="str">
        <f t="shared" si="327"/>
        <v>plays</v>
      </c>
      <c r="S3493" s="13">
        <f t="shared" si="328"/>
        <v>42164.299722222218</v>
      </c>
      <c r="T3493" s="13">
        <f t="shared" si="329"/>
        <v>42190.957638888889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 s="9">
        <v>75000</v>
      </c>
      <c r="E3494" s="9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8304</v>
      </c>
      <c r="O3494" s="7">
        <f t="shared" si="324"/>
        <v>0.66666666666666674</v>
      </c>
      <c r="P3494" s="5">
        <f t="shared" si="325"/>
        <v>500</v>
      </c>
      <c r="Q3494" t="str">
        <f t="shared" si="326"/>
        <v>theater</v>
      </c>
      <c r="R3494" t="str">
        <f t="shared" si="327"/>
        <v>musical</v>
      </c>
      <c r="S3494" s="13">
        <f t="shared" si="328"/>
        <v>42333.695821759262</v>
      </c>
      <c r="T3494" s="13">
        <f t="shared" si="329"/>
        <v>42361.679166666669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 s="9">
        <v>3550</v>
      </c>
      <c r="E3495" s="9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8304</v>
      </c>
      <c r="O3495" s="7">
        <f t="shared" si="324"/>
        <v>3.267605633802817</v>
      </c>
      <c r="P3495" s="5">
        <f t="shared" si="325"/>
        <v>29</v>
      </c>
      <c r="Q3495" t="str">
        <f t="shared" si="326"/>
        <v>theater</v>
      </c>
      <c r="R3495" t="str">
        <f t="shared" si="327"/>
        <v>musical</v>
      </c>
      <c r="S3495" s="13">
        <f t="shared" si="328"/>
        <v>42138.798819444448</v>
      </c>
      <c r="T3495" s="13">
        <f t="shared" si="329"/>
        <v>42170.798819444448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 s="9">
        <v>15000</v>
      </c>
      <c r="E3496" s="9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8304</v>
      </c>
      <c r="O3496" s="7">
        <f t="shared" si="324"/>
        <v>0</v>
      </c>
      <c r="P3496" s="5">
        <f t="shared" si="325"/>
        <v>0</v>
      </c>
      <c r="Q3496" t="str">
        <f t="shared" si="326"/>
        <v>theater</v>
      </c>
      <c r="R3496" t="str">
        <f t="shared" si="327"/>
        <v>musical</v>
      </c>
      <c r="S3496" s="13">
        <f t="shared" si="328"/>
        <v>42666.666932870372</v>
      </c>
      <c r="T3496" s="13">
        <f t="shared" si="329"/>
        <v>42696.708599537036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 s="9">
        <v>1500</v>
      </c>
      <c r="E3497" s="9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8304</v>
      </c>
      <c r="O3497" s="7">
        <f t="shared" si="324"/>
        <v>0</v>
      </c>
      <c r="P3497" s="5">
        <f t="shared" si="325"/>
        <v>0</v>
      </c>
      <c r="Q3497" t="str">
        <f t="shared" si="326"/>
        <v>theater</v>
      </c>
      <c r="R3497" t="str">
        <f t="shared" si="327"/>
        <v>musical</v>
      </c>
      <c r="S3497" s="13">
        <f t="shared" si="328"/>
        <v>41766.692037037035</v>
      </c>
      <c r="T3497" s="13">
        <f t="shared" si="329"/>
        <v>41826.692037037035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 s="9">
        <v>12500</v>
      </c>
      <c r="E3498" s="9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8304</v>
      </c>
      <c r="O3498" s="7">
        <f t="shared" si="324"/>
        <v>0.27999999999999997</v>
      </c>
      <c r="P3498" s="5">
        <f t="shared" si="325"/>
        <v>17.5</v>
      </c>
      <c r="Q3498" t="str">
        <f t="shared" si="326"/>
        <v>theater</v>
      </c>
      <c r="R3498" t="str">
        <f t="shared" si="327"/>
        <v>musical</v>
      </c>
      <c r="S3498" s="13">
        <f t="shared" si="328"/>
        <v>42170.447013888886</v>
      </c>
      <c r="T3498" s="13">
        <f t="shared" si="329"/>
        <v>42200.447013888886</v>
      </c>
    </row>
    <row r="3499" spans="1:20" ht="48" x14ac:dyDescent="0.2">
      <c r="A3499">
        <v>3793</v>
      </c>
      <c r="B3499" s="3" t="s">
        <v>3790</v>
      </c>
      <c r="C3499" s="3" t="s">
        <v>7903</v>
      </c>
      <c r="D3499" s="9">
        <v>7000</v>
      </c>
      <c r="E3499" s="9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8304</v>
      </c>
      <c r="O3499" s="7">
        <f t="shared" si="324"/>
        <v>59.657142857142851</v>
      </c>
      <c r="P3499" s="5">
        <f t="shared" si="325"/>
        <v>174</v>
      </c>
      <c r="Q3499" t="str">
        <f t="shared" si="326"/>
        <v>theater</v>
      </c>
      <c r="R3499" t="str">
        <f t="shared" si="327"/>
        <v>musical</v>
      </c>
      <c r="S3499" s="13">
        <f t="shared" si="328"/>
        <v>41968.938993055555</v>
      </c>
      <c r="T3499" s="13">
        <f t="shared" si="329"/>
        <v>41989.938993055555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 s="9">
        <v>5000</v>
      </c>
      <c r="E3500" s="9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8304</v>
      </c>
      <c r="O3500" s="7">
        <f t="shared" si="324"/>
        <v>1</v>
      </c>
      <c r="P3500" s="5">
        <f t="shared" si="325"/>
        <v>50</v>
      </c>
      <c r="Q3500" t="str">
        <f t="shared" si="326"/>
        <v>theater</v>
      </c>
      <c r="R3500" t="str">
        <f t="shared" si="327"/>
        <v>musical</v>
      </c>
      <c r="S3500" s="13">
        <f t="shared" si="328"/>
        <v>42132.58048611111</v>
      </c>
      <c r="T3500" s="13">
        <f t="shared" si="329"/>
        <v>42162.58048611111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 s="9">
        <v>600</v>
      </c>
      <c r="E3501" s="9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8304</v>
      </c>
      <c r="O3501" s="7">
        <f t="shared" si="324"/>
        <v>1.6666666666666667</v>
      </c>
      <c r="P3501" s="5">
        <f t="shared" si="325"/>
        <v>5</v>
      </c>
      <c r="Q3501" t="str">
        <f t="shared" si="326"/>
        <v>theater</v>
      </c>
      <c r="R3501" t="str">
        <f t="shared" si="327"/>
        <v>musical</v>
      </c>
      <c r="S3501" s="13">
        <f t="shared" si="328"/>
        <v>42201.436226851853</v>
      </c>
      <c r="T3501" s="13">
        <f t="shared" si="329"/>
        <v>42244.9375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 s="9">
        <v>22500</v>
      </c>
      <c r="E3502" s="9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8304</v>
      </c>
      <c r="O3502" s="7">
        <f t="shared" si="324"/>
        <v>4.4444444444444444E-3</v>
      </c>
      <c r="P3502" s="5">
        <f t="shared" si="325"/>
        <v>1</v>
      </c>
      <c r="Q3502" t="str">
        <f t="shared" si="326"/>
        <v>theater</v>
      </c>
      <c r="R3502" t="str">
        <f t="shared" si="327"/>
        <v>musical</v>
      </c>
      <c r="S3502" s="13">
        <f t="shared" si="328"/>
        <v>42689.029583333337</v>
      </c>
      <c r="T3502" s="13">
        <f t="shared" si="329"/>
        <v>42749.029583333337</v>
      </c>
    </row>
    <row r="3503" spans="1:20" ht="48" x14ac:dyDescent="0.2">
      <c r="A3503">
        <v>3797</v>
      </c>
      <c r="B3503" s="3" t="s">
        <v>3794</v>
      </c>
      <c r="C3503" s="3" t="s">
        <v>7907</v>
      </c>
      <c r="D3503" s="9">
        <v>6000</v>
      </c>
      <c r="E3503" s="9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8304</v>
      </c>
      <c r="O3503" s="7">
        <f t="shared" si="324"/>
        <v>89.666666666666657</v>
      </c>
      <c r="P3503" s="5">
        <f t="shared" si="325"/>
        <v>145.40540540540542</v>
      </c>
      <c r="Q3503" t="str">
        <f t="shared" si="326"/>
        <v>theater</v>
      </c>
      <c r="R3503" t="str">
        <f t="shared" si="327"/>
        <v>musical</v>
      </c>
      <c r="S3503" s="13">
        <f t="shared" si="328"/>
        <v>42084.881539351853</v>
      </c>
      <c r="T3503" s="13">
        <f t="shared" si="329"/>
        <v>42114.881539351853</v>
      </c>
    </row>
    <row r="3504" spans="1:20" ht="48" x14ac:dyDescent="0.2">
      <c r="A3504">
        <v>3798</v>
      </c>
      <c r="B3504" s="3" t="s">
        <v>3795</v>
      </c>
      <c r="C3504" s="3" t="s">
        <v>7908</v>
      </c>
      <c r="D3504" s="9">
        <v>70000</v>
      </c>
      <c r="E3504" s="9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8304</v>
      </c>
      <c r="O3504" s="7">
        <f t="shared" si="324"/>
        <v>1.4642857142857144</v>
      </c>
      <c r="P3504" s="5">
        <f t="shared" si="325"/>
        <v>205</v>
      </c>
      <c r="Q3504" t="str">
        <f t="shared" si="326"/>
        <v>theater</v>
      </c>
      <c r="R3504" t="str">
        <f t="shared" si="327"/>
        <v>musical</v>
      </c>
      <c r="S3504" s="13">
        <f t="shared" si="328"/>
        <v>41831.722777777781</v>
      </c>
      <c r="T3504" s="13">
        <f t="shared" si="329"/>
        <v>41861.722777777781</v>
      </c>
    </row>
    <row r="3505" spans="1:20" ht="32" x14ac:dyDescent="0.2">
      <c r="A3505">
        <v>3799</v>
      </c>
      <c r="B3505" s="3" t="s">
        <v>3796</v>
      </c>
      <c r="C3505" s="3" t="s">
        <v>7909</v>
      </c>
      <c r="D3505" s="9">
        <v>10000</v>
      </c>
      <c r="E3505" s="9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8304</v>
      </c>
      <c r="O3505" s="7">
        <f t="shared" si="324"/>
        <v>4.0199999999999996</v>
      </c>
      <c r="P3505" s="5">
        <f t="shared" si="325"/>
        <v>100.5</v>
      </c>
      <c r="Q3505" t="str">
        <f t="shared" si="326"/>
        <v>theater</v>
      </c>
      <c r="R3505" t="str">
        <f t="shared" si="327"/>
        <v>musical</v>
      </c>
      <c r="S3505" s="13">
        <f t="shared" si="328"/>
        <v>42410.93105324074</v>
      </c>
      <c r="T3505" s="13">
        <f t="shared" si="329"/>
        <v>42440.93105324074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 s="9">
        <v>22000</v>
      </c>
      <c r="E3506" s="9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8304</v>
      </c>
      <c r="O3506" s="7">
        <f t="shared" si="324"/>
        <v>4.004545454545454</v>
      </c>
      <c r="P3506" s="5">
        <f t="shared" si="325"/>
        <v>55.0625</v>
      </c>
      <c r="Q3506" t="str">
        <f t="shared" si="326"/>
        <v>theater</v>
      </c>
      <c r="R3506" t="str">
        <f t="shared" si="327"/>
        <v>musical</v>
      </c>
      <c r="S3506" s="13">
        <f t="shared" si="328"/>
        <v>41982.737071759257</v>
      </c>
      <c r="T3506" s="13">
        <f t="shared" si="329"/>
        <v>42015.207638888889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 s="9">
        <v>5000</v>
      </c>
      <c r="E3507" s="9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8304</v>
      </c>
      <c r="O3507" s="7">
        <f t="shared" si="324"/>
        <v>8.52</v>
      </c>
      <c r="P3507" s="5">
        <f t="shared" si="325"/>
        <v>47.333333333333336</v>
      </c>
      <c r="Q3507" t="str">
        <f t="shared" si="326"/>
        <v>theater</v>
      </c>
      <c r="R3507" t="str">
        <f t="shared" si="327"/>
        <v>musical</v>
      </c>
      <c r="S3507" s="13">
        <f t="shared" si="328"/>
        <v>41975.676111111112</v>
      </c>
      <c r="T3507" s="13">
        <f t="shared" si="329"/>
        <v>42006.676111111112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 s="9">
        <v>3000</v>
      </c>
      <c r="E3508" s="9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8304</v>
      </c>
      <c r="O3508" s="7">
        <f t="shared" si="324"/>
        <v>0</v>
      </c>
      <c r="P3508" s="5">
        <f t="shared" si="325"/>
        <v>0</v>
      </c>
      <c r="Q3508" t="str">
        <f t="shared" si="326"/>
        <v>theater</v>
      </c>
      <c r="R3508" t="str">
        <f t="shared" si="327"/>
        <v>musical</v>
      </c>
      <c r="S3508" s="13">
        <f t="shared" si="328"/>
        <v>42269.126226851848</v>
      </c>
      <c r="T3508" s="13">
        <f t="shared" si="329"/>
        <v>42299.126226851848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 s="9">
        <v>12000</v>
      </c>
      <c r="E3509" s="9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8304</v>
      </c>
      <c r="O3509" s="7">
        <f t="shared" si="324"/>
        <v>19.650000000000002</v>
      </c>
      <c r="P3509" s="5">
        <f t="shared" si="325"/>
        <v>58.95</v>
      </c>
      <c r="Q3509" t="str">
        <f t="shared" si="326"/>
        <v>theater</v>
      </c>
      <c r="R3509" t="str">
        <f t="shared" si="327"/>
        <v>musical</v>
      </c>
      <c r="S3509" s="13">
        <f t="shared" si="328"/>
        <v>42403.971851851849</v>
      </c>
      <c r="T3509" s="13">
        <f t="shared" si="329"/>
        <v>42433.971851851849</v>
      </c>
    </row>
    <row r="3510" spans="1:20" ht="48" x14ac:dyDescent="0.2">
      <c r="A3510">
        <v>3804</v>
      </c>
      <c r="B3510" s="3" t="s">
        <v>3801</v>
      </c>
      <c r="C3510" s="3" t="s">
        <v>7914</v>
      </c>
      <c r="D3510" s="9">
        <v>8000</v>
      </c>
      <c r="E3510" s="9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8304</v>
      </c>
      <c r="O3510" s="7">
        <f t="shared" si="324"/>
        <v>0</v>
      </c>
      <c r="P3510" s="5">
        <f t="shared" si="325"/>
        <v>0</v>
      </c>
      <c r="Q3510" t="str">
        <f t="shared" si="326"/>
        <v>theater</v>
      </c>
      <c r="R3510" t="str">
        <f t="shared" si="327"/>
        <v>musical</v>
      </c>
      <c r="S3510" s="13">
        <f t="shared" si="328"/>
        <v>42527.00953703704</v>
      </c>
      <c r="T3510" s="13">
        <f t="shared" si="329"/>
        <v>42582.291666666672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 s="9">
        <v>150000</v>
      </c>
      <c r="E3511" s="9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8304</v>
      </c>
      <c r="O3511" s="7">
        <f t="shared" si="324"/>
        <v>2E-3</v>
      </c>
      <c r="P3511" s="5">
        <f t="shared" si="325"/>
        <v>1.5</v>
      </c>
      <c r="Q3511" t="str">
        <f t="shared" si="326"/>
        <v>theater</v>
      </c>
      <c r="R3511" t="str">
        <f t="shared" si="327"/>
        <v>musical</v>
      </c>
      <c r="S3511" s="13">
        <f t="shared" si="328"/>
        <v>41849.887037037035</v>
      </c>
      <c r="T3511" s="13">
        <f t="shared" si="329"/>
        <v>41909.887037037035</v>
      </c>
    </row>
    <row r="3512" spans="1:20" ht="48" x14ac:dyDescent="0.2">
      <c r="A3512">
        <v>3806</v>
      </c>
      <c r="B3512" s="3" t="s">
        <v>3803</v>
      </c>
      <c r="C3512" s="3" t="s">
        <v>7916</v>
      </c>
      <c r="D3512" s="9">
        <v>7500</v>
      </c>
      <c r="E3512" s="9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8304</v>
      </c>
      <c r="O3512" s="7">
        <f t="shared" si="324"/>
        <v>6.6666666666666666E-2</v>
      </c>
      <c r="P3512" s="5">
        <f t="shared" si="325"/>
        <v>5</v>
      </c>
      <c r="Q3512" t="str">
        <f t="shared" si="326"/>
        <v>theater</v>
      </c>
      <c r="R3512" t="str">
        <f t="shared" si="327"/>
        <v>musical</v>
      </c>
      <c r="S3512" s="13">
        <f t="shared" si="328"/>
        <v>41799.259039351848</v>
      </c>
      <c r="T3512" s="13">
        <f t="shared" si="329"/>
        <v>41819.259039351848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 s="9">
        <v>1500</v>
      </c>
      <c r="E3513" s="9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8304</v>
      </c>
      <c r="O3513" s="7">
        <f t="shared" si="324"/>
        <v>30.333333333333336</v>
      </c>
      <c r="P3513" s="5">
        <f t="shared" si="325"/>
        <v>50.555555555555557</v>
      </c>
      <c r="Q3513" t="str">
        <f t="shared" si="326"/>
        <v>theater</v>
      </c>
      <c r="R3513" t="str">
        <f t="shared" si="327"/>
        <v>musical</v>
      </c>
      <c r="S3513" s="13">
        <f t="shared" si="328"/>
        <v>42090.909016203703</v>
      </c>
      <c r="T3513" s="13">
        <f t="shared" si="329"/>
        <v>42097.909016203703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 s="9">
        <v>10000</v>
      </c>
      <c r="E3514" s="9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8270</v>
      </c>
      <c r="O3514" s="7">
        <f t="shared" si="324"/>
        <v>8.7200000000000006</v>
      </c>
      <c r="P3514" s="5">
        <f t="shared" si="325"/>
        <v>25.647058823529413</v>
      </c>
      <c r="Q3514" t="str">
        <f t="shared" si="326"/>
        <v>theater</v>
      </c>
      <c r="R3514" t="str">
        <f t="shared" si="327"/>
        <v>plays</v>
      </c>
      <c r="S3514" s="13">
        <f t="shared" si="328"/>
        <v>41780.785729166666</v>
      </c>
      <c r="T3514" s="13">
        <f t="shared" si="329"/>
        <v>41840.785729166666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 s="9">
        <v>5000</v>
      </c>
      <c r="E3515" s="9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8270</v>
      </c>
      <c r="O3515" s="7">
        <f t="shared" si="324"/>
        <v>21.94</v>
      </c>
      <c r="P3515" s="5">
        <f t="shared" si="325"/>
        <v>47.695652173913047</v>
      </c>
      <c r="Q3515" t="str">
        <f t="shared" si="326"/>
        <v>theater</v>
      </c>
      <c r="R3515" t="str">
        <f t="shared" si="327"/>
        <v>plays</v>
      </c>
      <c r="S3515" s="13">
        <f t="shared" si="328"/>
        <v>41740.493657407409</v>
      </c>
      <c r="T3515" s="13">
        <f t="shared" si="329"/>
        <v>41770.493657407409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 s="9">
        <v>5000</v>
      </c>
      <c r="E3516" s="9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8270</v>
      </c>
      <c r="O3516" s="7">
        <f t="shared" si="324"/>
        <v>21.3</v>
      </c>
      <c r="P3516" s="5">
        <f t="shared" si="325"/>
        <v>56.05263157894737</v>
      </c>
      <c r="Q3516" t="str">
        <f t="shared" si="326"/>
        <v>theater</v>
      </c>
      <c r="R3516" t="str">
        <f t="shared" si="327"/>
        <v>plays</v>
      </c>
      <c r="S3516" s="13">
        <f t="shared" si="328"/>
        <v>41766.072500000002</v>
      </c>
      <c r="T3516" s="13">
        <f t="shared" si="329"/>
        <v>41791.072500000002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 s="9">
        <v>9800</v>
      </c>
      <c r="E3517" s="9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8270</v>
      </c>
      <c r="O3517" s="7">
        <f t="shared" si="324"/>
        <v>41.489795918367342</v>
      </c>
      <c r="P3517" s="5">
        <f t="shared" si="325"/>
        <v>81.319999999999993</v>
      </c>
      <c r="Q3517" t="str">
        <f t="shared" si="326"/>
        <v>theater</v>
      </c>
      <c r="R3517" t="str">
        <f t="shared" si="327"/>
        <v>plays</v>
      </c>
      <c r="S3517" s="13">
        <f t="shared" si="328"/>
        <v>41766.617291666669</v>
      </c>
      <c r="T3517" s="13">
        <f t="shared" si="329"/>
        <v>41793.290972222225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 s="9">
        <v>40000</v>
      </c>
      <c r="E3518" s="9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8270</v>
      </c>
      <c r="O3518" s="7">
        <f t="shared" si="324"/>
        <v>2.105</v>
      </c>
      <c r="P3518" s="5">
        <f t="shared" si="325"/>
        <v>70.166666666666671</v>
      </c>
      <c r="Q3518" t="str">
        <f t="shared" si="326"/>
        <v>theater</v>
      </c>
      <c r="R3518" t="str">
        <f t="shared" si="327"/>
        <v>plays</v>
      </c>
      <c r="S3518" s="13">
        <f t="shared" si="328"/>
        <v>42248.627013888887</v>
      </c>
      <c r="T3518" s="13">
        <f t="shared" si="329"/>
        <v>42278.627013888887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 s="9">
        <v>7000</v>
      </c>
      <c r="E3519" s="9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8270</v>
      </c>
      <c r="O3519" s="7">
        <f t="shared" si="324"/>
        <v>2.7</v>
      </c>
      <c r="P3519" s="5">
        <f t="shared" si="325"/>
        <v>23.625</v>
      </c>
      <c r="Q3519" t="str">
        <f t="shared" si="326"/>
        <v>theater</v>
      </c>
      <c r="R3519" t="str">
        <f t="shared" si="327"/>
        <v>plays</v>
      </c>
      <c r="S3519" s="13">
        <f t="shared" si="328"/>
        <v>41885.221550925926</v>
      </c>
      <c r="T3519" s="13">
        <f t="shared" si="329"/>
        <v>41916.290972222225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 s="9">
        <v>10500</v>
      </c>
      <c r="E3520" s="9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8270</v>
      </c>
      <c r="O3520" s="7">
        <f t="shared" si="324"/>
        <v>16.161904761904761</v>
      </c>
      <c r="P3520" s="5">
        <f t="shared" si="325"/>
        <v>188.55555555555554</v>
      </c>
      <c r="Q3520" t="str">
        <f t="shared" si="326"/>
        <v>theater</v>
      </c>
      <c r="R3520" t="str">
        <f t="shared" si="327"/>
        <v>plays</v>
      </c>
      <c r="S3520" s="13">
        <f t="shared" si="328"/>
        <v>42159.224432870367</v>
      </c>
      <c r="T3520" s="13">
        <f t="shared" si="329"/>
        <v>42204.224432870367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 s="9">
        <v>13000</v>
      </c>
      <c r="E3521" s="9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8270</v>
      </c>
      <c r="O3521" s="7">
        <f t="shared" si="324"/>
        <v>16.376923076923077</v>
      </c>
      <c r="P3521" s="5">
        <f t="shared" si="325"/>
        <v>49.511627906976742</v>
      </c>
      <c r="Q3521" t="str">
        <f t="shared" si="326"/>
        <v>theater</v>
      </c>
      <c r="R3521" t="str">
        <f t="shared" si="327"/>
        <v>plays</v>
      </c>
      <c r="S3521" s="13">
        <f t="shared" si="328"/>
        <v>42265.817002314812</v>
      </c>
      <c r="T3521" s="13">
        <f t="shared" si="329"/>
        <v>42295.817002314812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 s="9">
        <v>30000</v>
      </c>
      <c r="E3522" s="9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8270</v>
      </c>
      <c r="O3522" s="7">
        <f t="shared" ref="O3522:O3585" si="330">(E3522/D3522)*100</f>
        <v>7.043333333333333</v>
      </c>
      <c r="P3522" s="5">
        <f t="shared" ref="P3522:P3585" si="331">IFERROR(E3522/L3522,0)</f>
        <v>75.464285714285708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3">
        <f t="shared" ref="S3522:S3585" si="334">(((J3522/60)/60)/24)+DATE(1970,1,1)</f>
        <v>42136.767175925925</v>
      </c>
      <c r="T3522" s="13">
        <f t="shared" ref="T3522:T3585" si="335">(((I3522/60)/60)/24)+DATE(1970,1,1)</f>
        <v>42166.767175925925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 s="9">
        <v>1000</v>
      </c>
      <c r="E3523" s="9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8270</v>
      </c>
      <c r="O3523" s="7">
        <f t="shared" si="330"/>
        <v>3.8</v>
      </c>
      <c r="P3523" s="5">
        <f t="shared" si="331"/>
        <v>9.5</v>
      </c>
      <c r="Q3523" t="str">
        <f t="shared" si="332"/>
        <v>theater</v>
      </c>
      <c r="R3523" t="str">
        <f t="shared" si="333"/>
        <v>plays</v>
      </c>
      <c r="S3523" s="13">
        <f t="shared" si="334"/>
        <v>41975.124340277776</v>
      </c>
      <c r="T3523" s="13">
        <f t="shared" si="335"/>
        <v>42005.124340277776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 s="9">
        <v>2500</v>
      </c>
      <c r="E3524" s="9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8270</v>
      </c>
      <c r="O3524" s="7">
        <f t="shared" si="330"/>
        <v>34.08</v>
      </c>
      <c r="P3524" s="5">
        <f t="shared" si="331"/>
        <v>35.5</v>
      </c>
      <c r="Q3524" t="str">
        <f t="shared" si="332"/>
        <v>theater</v>
      </c>
      <c r="R3524" t="str">
        <f t="shared" si="333"/>
        <v>plays</v>
      </c>
      <c r="S3524" s="13">
        <f t="shared" si="334"/>
        <v>42172.439571759256</v>
      </c>
      <c r="T3524" s="13">
        <f t="shared" si="335"/>
        <v>42202.439571759256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 s="9">
        <v>10000</v>
      </c>
      <c r="E3525" s="9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8270</v>
      </c>
      <c r="O3525" s="7">
        <f t="shared" si="330"/>
        <v>0.2</v>
      </c>
      <c r="P3525" s="5">
        <f t="shared" si="331"/>
        <v>10</v>
      </c>
      <c r="Q3525" t="str">
        <f t="shared" si="332"/>
        <v>theater</v>
      </c>
      <c r="R3525" t="str">
        <f t="shared" si="333"/>
        <v>plays</v>
      </c>
      <c r="S3525" s="13">
        <f t="shared" si="334"/>
        <v>42065.190694444449</v>
      </c>
      <c r="T3525" s="13">
        <f t="shared" si="335"/>
        <v>42090.149027777778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 s="9">
        <v>100000</v>
      </c>
      <c r="E3526" s="9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8270</v>
      </c>
      <c r="O3526" s="7">
        <f t="shared" si="330"/>
        <v>2.5999999999999999E-2</v>
      </c>
      <c r="P3526" s="5">
        <f t="shared" si="331"/>
        <v>13</v>
      </c>
      <c r="Q3526" t="str">
        <f t="shared" si="332"/>
        <v>theater</v>
      </c>
      <c r="R3526" t="str">
        <f t="shared" si="333"/>
        <v>plays</v>
      </c>
      <c r="S3526" s="13">
        <f t="shared" si="334"/>
        <v>41848.84002314815</v>
      </c>
      <c r="T3526" s="13">
        <f t="shared" si="335"/>
        <v>41883.84002314815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 s="9">
        <v>11000</v>
      </c>
      <c r="E3527" s="9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8270</v>
      </c>
      <c r="O3527" s="7">
        <f t="shared" si="330"/>
        <v>16.254545454545454</v>
      </c>
      <c r="P3527" s="5">
        <f t="shared" si="331"/>
        <v>89.4</v>
      </c>
      <c r="Q3527" t="str">
        <f t="shared" si="332"/>
        <v>theater</v>
      </c>
      <c r="R3527" t="str">
        <f t="shared" si="333"/>
        <v>plays</v>
      </c>
      <c r="S3527" s="13">
        <f t="shared" si="334"/>
        <v>42103.884930555556</v>
      </c>
      <c r="T3527" s="13">
        <f t="shared" si="335"/>
        <v>42133.884930555556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 s="9">
        <v>1000</v>
      </c>
      <c r="E3528" s="9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8270</v>
      </c>
      <c r="O3528" s="7">
        <f t="shared" si="330"/>
        <v>2.5</v>
      </c>
      <c r="P3528" s="5">
        <f t="shared" si="331"/>
        <v>25</v>
      </c>
      <c r="Q3528" t="str">
        <f t="shared" si="332"/>
        <v>theater</v>
      </c>
      <c r="R3528" t="str">
        <f t="shared" si="333"/>
        <v>plays</v>
      </c>
      <c r="S3528" s="13">
        <f t="shared" si="334"/>
        <v>42059.970729166671</v>
      </c>
      <c r="T3528" s="13">
        <f t="shared" si="335"/>
        <v>42089.929062499999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 s="9">
        <v>5000</v>
      </c>
      <c r="E3529" s="9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8270</v>
      </c>
      <c r="O3529" s="7">
        <f t="shared" si="330"/>
        <v>0.02</v>
      </c>
      <c r="P3529" s="5">
        <f t="shared" si="331"/>
        <v>1</v>
      </c>
      <c r="Q3529" t="str">
        <f t="shared" si="332"/>
        <v>theater</v>
      </c>
      <c r="R3529" t="str">
        <f t="shared" si="333"/>
        <v>plays</v>
      </c>
      <c r="S3529" s="13">
        <f t="shared" si="334"/>
        <v>42041.743090277778</v>
      </c>
      <c r="T3529" s="13">
        <f t="shared" si="335"/>
        <v>42071.701423611114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 s="9">
        <v>5000</v>
      </c>
      <c r="E3530" s="9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8270</v>
      </c>
      <c r="O3530" s="7">
        <f t="shared" si="330"/>
        <v>5.2</v>
      </c>
      <c r="P3530" s="5">
        <f t="shared" si="331"/>
        <v>65</v>
      </c>
      <c r="Q3530" t="str">
        <f t="shared" si="332"/>
        <v>theater</v>
      </c>
      <c r="R3530" t="str">
        <f t="shared" si="333"/>
        <v>plays</v>
      </c>
      <c r="S3530" s="13">
        <f t="shared" si="334"/>
        <v>41829.73715277778</v>
      </c>
      <c r="T3530" s="13">
        <f t="shared" si="335"/>
        <v>41852.716666666667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 s="9">
        <v>500</v>
      </c>
      <c r="E3531" s="9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8270</v>
      </c>
      <c r="O3531" s="7">
        <f t="shared" si="330"/>
        <v>2</v>
      </c>
      <c r="P3531" s="5">
        <f t="shared" si="331"/>
        <v>10</v>
      </c>
      <c r="Q3531" t="str">
        <f t="shared" si="332"/>
        <v>theater</v>
      </c>
      <c r="R3531" t="str">
        <f t="shared" si="333"/>
        <v>plays</v>
      </c>
      <c r="S3531" s="13">
        <f t="shared" si="334"/>
        <v>42128.431064814817</v>
      </c>
      <c r="T3531" s="13">
        <f t="shared" si="335"/>
        <v>42146.875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 s="9">
        <v>2500</v>
      </c>
      <c r="E3532" s="9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8270</v>
      </c>
      <c r="O3532" s="7">
        <f t="shared" si="330"/>
        <v>0.04</v>
      </c>
      <c r="P3532" s="5">
        <f t="shared" si="331"/>
        <v>1</v>
      </c>
      <c r="Q3532" t="str">
        <f t="shared" si="332"/>
        <v>theater</v>
      </c>
      <c r="R3532" t="str">
        <f t="shared" si="333"/>
        <v>plays</v>
      </c>
      <c r="S3532" s="13">
        <f t="shared" si="334"/>
        <v>41789.893599537041</v>
      </c>
      <c r="T3532" s="13">
        <f t="shared" si="335"/>
        <v>41815.875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 s="9">
        <v>6000</v>
      </c>
      <c r="E3533" s="9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8270</v>
      </c>
      <c r="O3533" s="7">
        <f t="shared" si="330"/>
        <v>17.666666666666668</v>
      </c>
      <c r="P3533" s="5">
        <f t="shared" si="331"/>
        <v>81.538461538461533</v>
      </c>
      <c r="Q3533" t="str">
        <f t="shared" si="332"/>
        <v>theater</v>
      </c>
      <c r="R3533" t="str">
        <f t="shared" si="333"/>
        <v>plays</v>
      </c>
      <c r="S3533" s="13">
        <f t="shared" si="334"/>
        <v>41833.660995370366</v>
      </c>
      <c r="T3533" s="13">
        <f t="shared" si="335"/>
        <v>41863.660995370366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 s="9">
        <v>2000</v>
      </c>
      <c r="E3534" s="9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8270</v>
      </c>
      <c r="O3534" s="7">
        <f t="shared" si="330"/>
        <v>5</v>
      </c>
      <c r="P3534" s="5">
        <f t="shared" si="331"/>
        <v>100</v>
      </c>
      <c r="Q3534" t="str">
        <f t="shared" si="332"/>
        <v>theater</v>
      </c>
      <c r="R3534" t="str">
        <f t="shared" si="333"/>
        <v>plays</v>
      </c>
      <c r="S3534" s="13">
        <f t="shared" si="334"/>
        <v>41914.590011574073</v>
      </c>
      <c r="T3534" s="13">
        <f t="shared" si="335"/>
        <v>41955.907638888893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 s="9">
        <v>7500</v>
      </c>
      <c r="E3535" s="9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8270</v>
      </c>
      <c r="O3535" s="7">
        <f t="shared" si="330"/>
        <v>1.3333333333333334E-2</v>
      </c>
      <c r="P3535" s="5">
        <f t="shared" si="331"/>
        <v>1</v>
      </c>
      <c r="Q3535" t="str">
        <f t="shared" si="332"/>
        <v>theater</v>
      </c>
      <c r="R3535" t="str">
        <f t="shared" si="333"/>
        <v>plays</v>
      </c>
      <c r="S3535" s="13">
        <f t="shared" si="334"/>
        <v>42611.261064814811</v>
      </c>
      <c r="T3535" s="13">
        <f t="shared" si="335"/>
        <v>42625.707638888889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 s="9">
        <v>6000</v>
      </c>
      <c r="E3536" s="9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8270</v>
      </c>
      <c r="O3536" s="7">
        <f t="shared" si="330"/>
        <v>0</v>
      </c>
      <c r="P3536" s="5">
        <f t="shared" si="331"/>
        <v>0</v>
      </c>
      <c r="Q3536" t="str">
        <f t="shared" si="332"/>
        <v>theater</v>
      </c>
      <c r="R3536" t="str">
        <f t="shared" si="333"/>
        <v>plays</v>
      </c>
      <c r="S3536" s="13">
        <f t="shared" si="334"/>
        <v>42253.633159722223</v>
      </c>
      <c r="T3536" s="13">
        <f t="shared" si="335"/>
        <v>42313.674826388888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 s="9">
        <v>5000</v>
      </c>
      <c r="E3537" s="9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8270</v>
      </c>
      <c r="O3537" s="7">
        <f t="shared" si="330"/>
        <v>1.2</v>
      </c>
      <c r="P3537" s="5">
        <f t="shared" si="331"/>
        <v>20</v>
      </c>
      <c r="Q3537" t="str">
        <f t="shared" si="332"/>
        <v>theater</v>
      </c>
      <c r="R3537" t="str">
        <f t="shared" si="333"/>
        <v>plays</v>
      </c>
      <c r="S3537" s="13">
        <f t="shared" si="334"/>
        <v>42295.891828703709</v>
      </c>
      <c r="T3537" s="13">
        <f t="shared" si="335"/>
        <v>42325.933495370366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 s="9">
        <v>2413</v>
      </c>
      <c r="E3538" s="9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8270</v>
      </c>
      <c r="O3538" s="7">
        <f t="shared" si="330"/>
        <v>26.937422295897225</v>
      </c>
      <c r="P3538" s="5">
        <f t="shared" si="331"/>
        <v>46.428571428571431</v>
      </c>
      <c r="Q3538" t="str">
        <f t="shared" si="332"/>
        <v>theater</v>
      </c>
      <c r="R3538" t="str">
        <f t="shared" si="333"/>
        <v>plays</v>
      </c>
      <c r="S3538" s="13">
        <f t="shared" si="334"/>
        <v>41841.651597222226</v>
      </c>
      <c r="T3538" s="13">
        <f t="shared" si="335"/>
        <v>41881.229166666664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 s="9">
        <v>2000</v>
      </c>
      <c r="E3539" s="9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8270</v>
      </c>
      <c r="O3539" s="7">
        <f t="shared" si="330"/>
        <v>0.54999999999999993</v>
      </c>
      <c r="P3539" s="5">
        <f t="shared" si="331"/>
        <v>5.5</v>
      </c>
      <c r="Q3539" t="str">
        <f t="shared" si="332"/>
        <v>theater</v>
      </c>
      <c r="R3539" t="str">
        <f t="shared" si="333"/>
        <v>plays</v>
      </c>
      <c r="S3539" s="13">
        <f t="shared" si="334"/>
        <v>42402.947002314817</v>
      </c>
      <c r="T3539" s="13">
        <f t="shared" si="335"/>
        <v>42452.145138888889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 s="9">
        <v>2000</v>
      </c>
      <c r="E3540" s="9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8270</v>
      </c>
      <c r="O3540" s="7">
        <f t="shared" si="330"/>
        <v>12.55</v>
      </c>
      <c r="P3540" s="5">
        <f t="shared" si="331"/>
        <v>50.2</v>
      </c>
      <c r="Q3540" t="str">
        <f t="shared" si="332"/>
        <v>theater</v>
      </c>
      <c r="R3540" t="str">
        <f t="shared" si="333"/>
        <v>plays</v>
      </c>
      <c r="S3540" s="13">
        <f t="shared" si="334"/>
        <v>42509.814108796301</v>
      </c>
      <c r="T3540" s="13">
        <f t="shared" si="335"/>
        <v>42539.814108796301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 s="9">
        <v>2000</v>
      </c>
      <c r="E3541" s="9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8270</v>
      </c>
      <c r="O3541" s="7">
        <f t="shared" si="330"/>
        <v>27.1</v>
      </c>
      <c r="P3541" s="5">
        <f t="shared" si="331"/>
        <v>38.714285714285715</v>
      </c>
      <c r="Q3541" t="str">
        <f t="shared" si="332"/>
        <v>theater</v>
      </c>
      <c r="R3541" t="str">
        <f t="shared" si="333"/>
        <v>plays</v>
      </c>
      <c r="S3541" s="13">
        <f t="shared" si="334"/>
        <v>42762.545810185184</v>
      </c>
      <c r="T3541" s="13">
        <f t="shared" si="335"/>
        <v>42792.545810185184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 s="9">
        <v>8000</v>
      </c>
      <c r="E3542" s="9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8270</v>
      </c>
      <c r="O3542" s="7">
        <f t="shared" si="330"/>
        <v>1.4749999999999999</v>
      </c>
      <c r="P3542" s="5">
        <f t="shared" si="331"/>
        <v>13.111111111111111</v>
      </c>
      <c r="Q3542" t="str">
        <f t="shared" si="332"/>
        <v>theater</v>
      </c>
      <c r="R3542" t="str">
        <f t="shared" si="333"/>
        <v>plays</v>
      </c>
      <c r="S3542" s="13">
        <f t="shared" si="334"/>
        <v>41977.004976851851</v>
      </c>
      <c r="T3542" s="13">
        <f t="shared" si="335"/>
        <v>42008.976388888885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 s="9">
        <v>15000</v>
      </c>
      <c r="E3543" s="9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8270</v>
      </c>
      <c r="O3543" s="7">
        <f t="shared" si="330"/>
        <v>16.826666666666668</v>
      </c>
      <c r="P3543" s="5">
        <f t="shared" si="331"/>
        <v>315.5</v>
      </c>
      <c r="Q3543" t="str">
        <f t="shared" si="332"/>
        <v>theater</v>
      </c>
      <c r="R3543" t="str">
        <f t="shared" si="333"/>
        <v>plays</v>
      </c>
      <c r="S3543" s="13">
        <f t="shared" si="334"/>
        <v>42171.758611111116</v>
      </c>
      <c r="T3543" s="13">
        <f t="shared" si="335"/>
        <v>42231.758611111116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 s="9">
        <v>800</v>
      </c>
      <c r="E3544" s="9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8270</v>
      </c>
      <c r="O3544" s="7">
        <f t="shared" si="330"/>
        <v>32.5</v>
      </c>
      <c r="P3544" s="5">
        <f t="shared" si="331"/>
        <v>37.142857142857146</v>
      </c>
      <c r="Q3544" t="str">
        <f t="shared" si="332"/>
        <v>theater</v>
      </c>
      <c r="R3544" t="str">
        <f t="shared" si="333"/>
        <v>plays</v>
      </c>
      <c r="S3544" s="13">
        <f t="shared" si="334"/>
        <v>42056.1324537037</v>
      </c>
      <c r="T3544" s="13">
        <f t="shared" si="335"/>
        <v>42086.207638888889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 s="9">
        <v>1000</v>
      </c>
      <c r="E3545" s="9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8270</v>
      </c>
      <c r="O3545" s="7">
        <f t="shared" si="330"/>
        <v>0</v>
      </c>
      <c r="P3545" s="5">
        <f t="shared" si="331"/>
        <v>0</v>
      </c>
      <c r="Q3545" t="str">
        <f t="shared" si="332"/>
        <v>theater</v>
      </c>
      <c r="R3545" t="str">
        <f t="shared" si="333"/>
        <v>plays</v>
      </c>
      <c r="S3545" s="13">
        <f t="shared" si="334"/>
        <v>41867.652280092596</v>
      </c>
      <c r="T3545" s="13">
        <f t="shared" si="335"/>
        <v>41875.291666666664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 s="9">
        <v>50000</v>
      </c>
      <c r="E3546" s="9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8270</v>
      </c>
      <c r="O3546" s="7">
        <f t="shared" si="330"/>
        <v>21.55</v>
      </c>
      <c r="P3546" s="5">
        <f t="shared" si="331"/>
        <v>128.27380952380952</v>
      </c>
      <c r="Q3546" t="str">
        <f t="shared" si="332"/>
        <v>theater</v>
      </c>
      <c r="R3546" t="str">
        <f t="shared" si="333"/>
        <v>plays</v>
      </c>
      <c r="S3546" s="13">
        <f t="shared" si="334"/>
        <v>41779.657870370371</v>
      </c>
      <c r="T3546" s="13">
        <f t="shared" si="335"/>
        <v>41821.25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 s="9">
        <v>15000</v>
      </c>
      <c r="E3547" s="9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8270</v>
      </c>
      <c r="O3547" s="7">
        <f t="shared" si="330"/>
        <v>3.4666666666666663</v>
      </c>
      <c r="P3547" s="5">
        <f t="shared" si="331"/>
        <v>47.272727272727273</v>
      </c>
      <c r="Q3547" t="str">
        <f t="shared" si="332"/>
        <v>theater</v>
      </c>
      <c r="R3547" t="str">
        <f t="shared" si="333"/>
        <v>plays</v>
      </c>
      <c r="S3547" s="13">
        <f t="shared" si="334"/>
        <v>42679.958472222221</v>
      </c>
      <c r="T3547" s="13">
        <f t="shared" si="335"/>
        <v>42710.207638888889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 s="9">
        <v>1000</v>
      </c>
      <c r="E3548" s="9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8270</v>
      </c>
      <c r="O3548" s="7">
        <f t="shared" si="330"/>
        <v>5</v>
      </c>
      <c r="P3548" s="5">
        <f t="shared" si="331"/>
        <v>50</v>
      </c>
      <c r="Q3548" t="str">
        <f t="shared" si="332"/>
        <v>theater</v>
      </c>
      <c r="R3548" t="str">
        <f t="shared" si="333"/>
        <v>plays</v>
      </c>
      <c r="S3548" s="13">
        <f t="shared" si="334"/>
        <v>42032.250208333338</v>
      </c>
      <c r="T3548" s="13">
        <f t="shared" si="335"/>
        <v>42063.250208333338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 s="9">
        <v>1600</v>
      </c>
      <c r="E3549" s="9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8270</v>
      </c>
      <c r="O3549" s="7">
        <f t="shared" si="330"/>
        <v>10.625</v>
      </c>
      <c r="P3549" s="5">
        <f t="shared" si="331"/>
        <v>42.5</v>
      </c>
      <c r="Q3549" t="str">
        <f t="shared" si="332"/>
        <v>theater</v>
      </c>
      <c r="R3549" t="str">
        <f t="shared" si="333"/>
        <v>plays</v>
      </c>
      <c r="S3549" s="13">
        <f t="shared" si="334"/>
        <v>41793.191875000004</v>
      </c>
      <c r="T3549" s="13">
        <f t="shared" si="335"/>
        <v>41807.191875000004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 s="9">
        <v>2500</v>
      </c>
      <c r="E3550" s="9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8270</v>
      </c>
      <c r="O3550" s="7">
        <f t="shared" si="330"/>
        <v>17.599999999999998</v>
      </c>
      <c r="P3550" s="5">
        <f t="shared" si="331"/>
        <v>44</v>
      </c>
      <c r="Q3550" t="str">
        <f t="shared" si="332"/>
        <v>theater</v>
      </c>
      <c r="R3550" t="str">
        <f t="shared" si="333"/>
        <v>plays</v>
      </c>
      <c r="S3550" s="13">
        <f t="shared" si="334"/>
        <v>41982.87364583333</v>
      </c>
      <c r="T3550" s="13">
        <f t="shared" si="335"/>
        <v>42012.87364583333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 s="9">
        <v>2500</v>
      </c>
      <c r="E3551" s="9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8270</v>
      </c>
      <c r="O3551" s="7">
        <f t="shared" si="330"/>
        <v>32.56</v>
      </c>
      <c r="P3551" s="5">
        <f t="shared" si="331"/>
        <v>50.875</v>
      </c>
      <c r="Q3551" t="str">
        <f t="shared" si="332"/>
        <v>theater</v>
      </c>
      <c r="R3551" t="str">
        <f t="shared" si="333"/>
        <v>plays</v>
      </c>
      <c r="S3551" s="13">
        <f t="shared" si="334"/>
        <v>42193.482291666667</v>
      </c>
      <c r="T3551" s="13">
        <f t="shared" si="335"/>
        <v>42233.666666666672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 s="9">
        <v>10000</v>
      </c>
      <c r="E3552" s="9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8270</v>
      </c>
      <c r="O3552" s="7">
        <f t="shared" si="330"/>
        <v>1.25</v>
      </c>
      <c r="P3552" s="5">
        <f t="shared" si="331"/>
        <v>62.5</v>
      </c>
      <c r="Q3552" t="str">
        <f t="shared" si="332"/>
        <v>theater</v>
      </c>
      <c r="R3552" t="str">
        <f t="shared" si="333"/>
        <v>plays</v>
      </c>
      <c r="S3552" s="13">
        <f t="shared" si="334"/>
        <v>41843.775011574071</v>
      </c>
      <c r="T3552" s="13">
        <f t="shared" si="335"/>
        <v>41863.775011574071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 s="9">
        <v>2500</v>
      </c>
      <c r="E3553" s="9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8270</v>
      </c>
      <c r="O3553" s="7">
        <f t="shared" si="330"/>
        <v>5.4</v>
      </c>
      <c r="P3553" s="5">
        <f t="shared" si="331"/>
        <v>27</v>
      </c>
      <c r="Q3553" t="str">
        <f t="shared" si="332"/>
        <v>theater</v>
      </c>
      <c r="R3553" t="str">
        <f t="shared" si="333"/>
        <v>plays</v>
      </c>
      <c r="S3553" s="13">
        <f t="shared" si="334"/>
        <v>42136.092488425929</v>
      </c>
      <c r="T3553" s="13">
        <f t="shared" si="335"/>
        <v>42166.092488425929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 s="9">
        <v>3000</v>
      </c>
      <c r="E3554" s="9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8270</v>
      </c>
      <c r="O3554" s="7">
        <f t="shared" si="330"/>
        <v>0.83333333333333337</v>
      </c>
      <c r="P3554" s="5">
        <f t="shared" si="331"/>
        <v>25</v>
      </c>
      <c r="Q3554" t="str">
        <f t="shared" si="332"/>
        <v>theater</v>
      </c>
      <c r="R3554" t="str">
        <f t="shared" si="333"/>
        <v>plays</v>
      </c>
      <c r="S3554" s="13">
        <f t="shared" si="334"/>
        <v>42317.826377314821</v>
      </c>
      <c r="T3554" s="13">
        <f t="shared" si="335"/>
        <v>42357.826377314821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 s="9">
        <v>3000</v>
      </c>
      <c r="E3555" s="9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8270</v>
      </c>
      <c r="O3555" s="7">
        <f t="shared" si="330"/>
        <v>48.833333333333336</v>
      </c>
      <c r="P3555" s="5">
        <f t="shared" si="331"/>
        <v>47.258064516129032</v>
      </c>
      <c r="Q3555" t="str">
        <f t="shared" si="332"/>
        <v>theater</v>
      </c>
      <c r="R3555" t="str">
        <f t="shared" si="333"/>
        <v>plays</v>
      </c>
      <c r="S3555" s="13">
        <f t="shared" si="334"/>
        <v>42663.468078703707</v>
      </c>
      <c r="T3555" s="13">
        <f t="shared" si="335"/>
        <v>42688.509745370371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 s="9">
        <v>1500</v>
      </c>
      <c r="E3556" s="9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8270</v>
      </c>
      <c r="O3556" s="7">
        <f t="shared" si="330"/>
        <v>0</v>
      </c>
      <c r="P3556" s="5">
        <f t="shared" si="331"/>
        <v>0</v>
      </c>
      <c r="Q3556" t="str">
        <f t="shared" si="332"/>
        <v>theater</v>
      </c>
      <c r="R3556" t="str">
        <f t="shared" si="333"/>
        <v>plays</v>
      </c>
      <c r="S3556" s="13">
        <f t="shared" si="334"/>
        <v>42186.01116898148</v>
      </c>
      <c r="T3556" s="13">
        <f t="shared" si="335"/>
        <v>42230.818055555559</v>
      </c>
    </row>
    <row r="3557" spans="1:20" ht="16" x14ac:dyDescent="0.2">
      <c r="A3557">
        <v>3904</v>
      </c>
      <c r="B3557" s="3" t="s">
        <v>3901</v>
      </c>
      <c r="C3557" s="3" t="s">
        <v>8012</v>
      </c>
      <c r="D3557" s="9">
        <v>10000</v>
      </c>
      <c r="E3557" s="9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8270</v>
      </c>
      <c r="O3557" s="7">
        <f t="shared" si="330"/>
        <v>0.03</v>
      </c>
      <c r="P3557" s="5">
        <f t="shared" si="331"/>
        <v>1.5</v>
      </c>
      <c r="Q3557" t="str">
        <f t="shared" si="332"/>
        <v>theater</v>
      </c>
      <c r="R3557" t="str">
        <f t="shared" si="333"/>
        <v>plays</v>
      </c>
      <c r="S3557" s="13">
        <f t="shared" si="334"/>
        <v>42095.229166666672</v>
      </c>
      <c r="T3557" s="13">
        <f t="shared" si="335"/>
        <v>42109.211111111115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 s="9">
        <v>1500</v>
      </c>
      <c r="E3558" s="9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8270</v>
      </c>
      <c r="O3558" s="7">
        <f t="shared" si="330"/>
        <v>11.533333333333333</v>
      </c>
      <c r="P3558" s="5">
        <f t="shared" si="331"/>
        <v>24.714285714285715</v>
      </c>
      <c r="Q3558" t="str">
        <f t="shared" si="332"/>
        <v>theater</v>
      </c>
      <c r="R3558" t="str">
        <f t="shared" si="333"/>
        <v>plays</v>
      </c>
      <c r="S3558" s="13">
        <f t="shared" si="334"/>
        <v>42124.623877314814</v>
      </c>
      <c r="T3558" s="13">
        <f t="shared" si="335"/>
        <v>42166.958333333328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 s="9">
        <v>1500</v>
      </c>
      <c r="E3559" s="9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8270</v>
      </c>
      <c r="O3559" s="7">
        <f t="shared" si="330"/>
        <v>67.333333333333329</v>
      </c>
      <c r="P3559" s="5">
        <f t="shared" si="331"/>
        <v>63.125</v>
      </c>
      <c r="Q3559" t="str">
        <f t="shared" si="332"/>
        <v>theater</v>
      </c>
      <c r="R3559" t="str">
        <f t="shared" si="333"/>
        <v>plays</v>
      </c>
      <c r="S3559" s="13">
        <f t="shared" si="334"/>
        <v>42143.917743055557</v>
      </c>
      <c r="T3559" s="13">
        <f t="shared" si="335"/>
        <v>42181.559027777781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 s="9">
        <v>1000</v>
      </c>
      <c r="E3560" s="9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8270</v>
      </c>
      <c r="O3560" s="7">
        <f t="shared" si="330"/>
        <v>15.299999999999999</v>
      </c>
      <c r="P3560" s="5">
        <f t="shared" si="331"/>
        <v>38.25</v>
      </c>
      <c r="Q3560" t="str">
        <f t="shared" si="332"/>
        <v>theater</v>
      </c>
      <c r="R3560" t="str">
        <f t="shared" si="333"/>
        <v>plays</v>
      </c>
      <c r="S3560" s="13">
        <f t="shared" si="334"/>
        <v>41906.819513888891</v>
      </c>
      <c r="T3560" s="13">
        <f t="shared" si="335"/>
        <v>41938.838888888888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 s="9">
        <v>750</v>
      </c>
      <c r="E3561" s="9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8270</v>
      </c>
      <c r="O3561" s="7">
        <f t="shared" si="330"/>
        <v>8.6666666666666679</v>
      </c>
      <c r="P3561" s="5">
        <f t="shared" si="331"/>
        <v>16.25</v>
      </c>
      <c r="Q3561" t="str">
        <f t="shared" si="332"/>
        <v>theater</v>
      </c>
      <c r="R3561" t="str">
        <f t="shared" si="333"/>
        <v>plays</v>
      </c>
      <c r="S3561" s="13">
        <f t="shared" si="334"/>
        <v>41834.135370370372</v>
      </c>
      <c r="T3561" s="13">
        <f t="shared" si="335"/>
        <v>41849.135370370372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 s="9">
        <v>60000</v>
      </c>
      <c r="E3562" s="9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8270</v>
      </c>
      <c r="O3562" s="7">
        <f t="shared" si="330"/>
        <v>0.22499999999999998</v>
      </c>
      <c r="P3562" s="5">
        <f t="shared" si="331"/>
        <v>33.75</v>
      </c>
      <c r="Q3562" t="str">
        <f t="shared" si="332"/>
        <v>theater</v>
      </c>
      <c r="R3562" t="str">
        <f t="shared" si="333"/>
        <v>plays</v>
      </c>
      <c r="S3562" s="13">
        <f t="shared" si="334"/>
        <v>41863.359282407408</v>
      </c>
      <c r="T3562" s="13">
        <f t="shared" si="335"/>
        <v>41893.359282407408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 s="9">
        <v>6000</v>
      </c>
      <c r="E3563" s="9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8270</v>
      </c>
      <c r="O3563" s="7">
        <f t="shared" si="330"/>
        <v>3.0833333333333335</v>
      </c>
      <c r="P3563" s="5">
        <f t="shared" si="331"/>
        <v>61.666666666666664</v>
      </c>
      <c r="Q3563" t="str">
        <f t="shared" si="332"/>
        <v>theater</v>
      </c>
      <c r="R3563" t="str">
        <f t="shared" si="333"/>
        <v>plays</v>
      </c>
      <c r="S3563" s="13">
        <f t="shared" si="334"/>
        <v>42224.756909722222</v>
      </c>
      <c r="T3563" s="13">
        <f t="shared" si="335"/>
        <v>42254.756909722222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 s="9">
        <v>8000</v>
      </c>
      <c r="E3564" s="9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8270</v>
      </c>
      <c r="O3564" s="7">
        <f t="shared" si="330"/>
        <v>37.412500000000001</v>
      </c>
      <c r="P3564" s="5">
        <f t="shared" si="331"/>
        <v>83.138888888888886</v>
      </c>
      <c r="Q3564" t="str">
        <f t="shared" si="332"/>
        <v>theater</v>
      </c>
      <c r="R3564" t="str">
        <f t="shared" si="333"/>
        <v>plays</v>
      </c>
      <c r="S3564" s="13">
        <f t="shared" si="334"/>
        <v>41939.8122337963</v>
      </c>
      <c r="T3564" s="13">
        <f t="shared" si="335"/>
        <v>41969.853900462964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 s="9">
        <v>15000</v>
      </c>
      <c r="E3565" s="9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8270</v>
      </c>
      <c r="O3565" s="7">
        <f t="shared" si="330"/>
        <v>6.6666666666666671E-3</v>
      </c>
      <c r="P3565" s="5">
        <f t="shared" si="331"/>
        <v>1</v>
      </c>
      <c r="Q3565" t="str">
        <f t="shared" si="332"/>
        <v>theater</v>
      </c>
      <c r="R3565" t="str">
        <f t="shared" si="333"/>
        <v>plays</v>
      </c>
      <c r="S3565" s="13">
        <f t="shared" si="334"/>
        <v>42059.270023148143</v>
      </c>
      <c r="T3565" s="13">
        <f t="shared" si="335"/>
        <v>42119.190972222219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 s="9">
        <v>10000</v>
      </c>
      <c r="E3566" s="9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8270</v>
      </c>
      <c r="O3566" s="7">
        <f t="shared" si="330"/>
        <v>10</v>
      </c>
      <c r="P3566" s="5">
        <f t="shared" si="331"/>
        <v>142.85714285714286</v>
      </c>
      <c r="Q3566" t="str">
        <f t="shared" si="332"/>
        <v>theater</v>
      </c>
      <c r="R3566" t="str">
        <f t="shared" si="333"/>
        <v>plays</v>
      </c>
      <c r="S3566" s="13">
        <f t="shared" si="334"/>
        <v>42308.211215277777</v>
      </c>
      <c r="T3566" s="13">
        <f t="shared" si="335"/>
        <v>42338.252881944441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 s="9">
        <v>2500</v>
      </c>
      <c r="E3567" s="9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8270</v>
      </c>
      <c r="O3567" s="7">
        <f t="shared" si="330"/>
        <v>36.36</v>
      </c>
      <c r="P3567" s="5">
        <f t="shared" si="331"/>
        <v>33.666666666666664</v>
      </c>
      <c r="Q3567" t="str">
        <f t="shared" si="332"/>
        <v>theater</v>
      </c>
      <c r="R3567" t="str">
        <f t="shared" si="333"/>
        <v>plays</v>
      </c>
      <c r="S3567" s="13">
        <f t="shared" si="334"/>
        <v>42114.818935185183</v>
      </c>
      <c r="T3567" s="13">
        <f t="shared" si="335"/>
        <v>42134.957638888889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 s="9">
        <v>1500</v>
      </c>
      <c r="E3568" s="9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8270</v>
      </c>
      <c r="O3568" s="7">
        <f t="shared" si="330"/>
        <v>0.33333333333333337</v>
      </c>
      <c r="P3568" s="5">
        <f t="shared" si="331"/>
        <v>5</v>
      </c>
      <c r="Q3568" t="str">
        <f t="shared" si="332"/>
        <v>theater</v>
      </c>
      <c r="R3568" t="str">
        <f t="shared" si="333"/>
        <v>plays</v>
      </c>
      <c r="S3568" s="13">
        <f t="shared" si="334"/>
        <v>42492.98505787037</v>
      </c>
      <c r="T3568" s="13">
        <f t="shared" si="335"/>
        <v>42522.98505787037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 s="9">
        <v>2000</v>
      </c>
      <c r="E3569" s="9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8270</v>
      </c>
      <c r="O3569" s="7">
        <f t="shared" si="330"/>
        <v>0</v>
      </c>
      <c r="P3569" s="5">
        <f t="shared" si="331"/>
        <v>0</v>
      </c>
      <c r="Q3569" t="str">
        <f t="shared" si="332"/>
        <v>theater</v>
      </c>
      <c r="R3569" t="str">
        <f t="shared" si="333"/>
        <v>plays</v>
      </c>
      <c r="S3569" s="13">
        <f t="shared" si="334"/>
        <v>42494.471666666665</v>
      </c>
      <c r="T3569" s="13">
        <f t="shared" si="335"/>
        <v>42524.471666666665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 s="9">
        <v>3500</v>
      </c>
      <c r="E3570" s="9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8270</v>
      </c>
      <c r="O3570" s="7">
        <f t="shared" si="330"/>
        <v>0.2857142857142857</v>
      </c>
      <c r="P3570" s="5">
        <f t="shared" si="331"/>
        <v>10</v>
      </c>
      <c r="Q3570" t="str">
        <f t="shared" si="332"/>
        <v>theater</v>
      </c>
      <c r="R3570" t="str">
        <f t="shared" si="333"/>
        <v>plays</v>
      </c>
      <c r="S3570" s="13">
        <f t="shared" si="334"/>
        <v>41863.527326388888</v>
      </c>
      <c r="T3570" s="13">
        <f t="shared" si="335"/>
        <v>41893.527326388888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 s="9">
        <v>60000</v>
      </c>
      <c r="E3571" s="9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8270</v>
      </c>
      <c r="O3571" s="7">
        <f t="shared" si="330"/>
        <v>0.2</v>
      </c>
      <c r="P3571" s="5">
        <f t="shared" si="331"/>
        <v>40</v>
      </c>
      <c r="Q3571" t="str">
        <f t="shared" si="332"/>
        <v>theater</v>
      </c>
      <c r="R3571" t="str">
        <f t="shared" si="333"/>
        <v>plays</v>
      </c>
      <c r="S3571" s="13">
        <f t="shared" si="334"/>
        <v>41843.664618055554</v>
      </c>
      <c r="T3571" s="13">
        <f t="shared" si="335"/>
        <v>41855.666666666664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 s="9">
        <v>5000</v>
      </c>
      <c r="E3572" s="9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8270</v>
      </c>
      <c r="O3572" s="7">
        <f t="shared" si="330"/>
        <v>1.7999999999999998</v>
      </c>
      <c r="P3572" s="5">
        <f t="shared" si="331"/>
        <v>30</v>
      </c>
      <c r="Q3572" t="str">
        <f t="shared" si="332"/>
        <v>theater</v>
      </c>
      <c r="R3572" t="str">
        <f t="shared" si="333"/>
        <v>plays</v>
      </c>
      <c r="S3572" s="13">
        <f t="shared" si="334"/>
        <v>42358.684872685189</v>
      </c>
      <c r="T3572" s="13">
        <f t="shared" si="335"/>
        <v>42387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 s="9">
        <v>2500</v>
      </c>
      <c r="E3573" s="9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8270</v>
      </c>
      <c r="O3573" s="7">
        <f t="shared" si="330"/>
        <v>5.4</v>
      </c>
      <c r="P3573" s="5">
        <f t="shared" si="331"/>
        <v>45</v>
      </c>
      <c r="Q3573" t="str">
        <f t="shared" si="332"/>
        <v>theater</v>
      </c>
      <c r="R3573" t="str">
        <f t="shared" si="333"/>
        <v>plays</v>
      </c>
      <c r="S3573" s="13">
        <f t="shared" si="334"/>
        <v>42657.38726851852</v>
      </c>
      <c r="T3573" s="13">
        <f t="shared" si="335"/>
        <v>42687.428935185191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 s="9">
        <v>3000</v>
      </c>
      <c r="E3574" s="9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8270</v>
      </c>
      <c r="O3574" s="7">
        <f t="shared" si="330"/>
        <v>0</v>
      </c>
      <c r="P3574" s="5">
        <f t="shared" si="331"/>
        <v>0</v>
      </c>
      <c r="Q3574" t="str">
        <f t="shared" si="332"/>
        <v>theater</v>
      </c>
      <c r="R3574" t="str">
        <f t="shared" si="333"/>
        <v>plays</v>
      </c>
      <c r="S3574" s="13">
        <f t="shared" si="334"/>
        <v>41926.542303240742</v>
      </c>
      <c r="T3574" s="13">
        <f t="shared" si="335"/>
        <v>41938.75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 s="9">
        <v>750</v>
      </c>
      <c r="E3575" s="9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8270</v>
      </c>
      <c r="O3575" s="7">
        <f t="shared" si="330"/>
        <v>8.1333333333333329</v>
      </c>
      <c r="P3575" s="5">
        <f t="shared" si="331"/>
        <v>10.166666666666666</v>
      </c>
      <c r="Q3575" t="str">
        <f t="shared" si="332"/>
        <v>theater</v>
      </c>
      <c r="R3575" t="str">
        <f t="shared" si="333"/>
        <v>plays</v>
      </c>
      <c r="S3575" s="13">
        <f t="shared" si="334"/>
        <v>42020.768634259264</v>
      </c>
      <c r="T3575" s="13">
        <f t="shared" si="335"/>
        <v>42065.958333333328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 s="9">
        <v>11500</v>
      </c>
      <c r="E3576" s="9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8270</v>
      </c>
      <c r="O3576" s="7">
        <f t="shared" si="330"/>
        <v>12.034782608695652</v>
      </c>
      <c r="P3576" s="5">
        <f t="shared" si="331"/>
        <v>81.411764705882348</v>
      </c>
      <c r="Q3576" t="str">
        <f t="shared" si="332"/>
        <v>theater</v>
      </c>
      <c r="R3576" t="str">
        <f t="shared" si="333"/>
        <v>plays</v>
      </c>
      <c r="S3576" s="13">
        <f t="shared" si="334"/>
        <v>42075.979988425926</v>
      </c>
      <c r="T3576" s="13">
        <f t="shared" si="335"/>
        <v>42103.979988425926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 s="9">
        <v>15000</v>
      </c>
      <c r="E3577" s="9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8270</v>
      </c>
      <c r="O3577" s="7">
        <f t="shared" si="330"/>
        <v>15.266666666666667</v>
      </c>
      <c r="P3577" s="5">
        <f t="shared" si="331"/>
        <v>57.25</v>
      </c>
      <c r="Q3577" t="str">
        <f t="shared" si="332"/>
        <v>theater</v>
      </c>
      <c r="R3577" t="str">
        <f t="shared" si="333"/>
        <v>plays</v>
      </c>
      <c r="S3577" s="13">
        <f t="shared" si="334"/>
        <v>41786.959745370368</v>
      </c>
      <c r="T3577" s="13">
        <f t="shared" si="335"/>
        <v>41816.959745370368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 s="9">
        <v>150</v>
      </c>
      <c r="E3578" s="9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8270</v>
      </c>
      <c r="O3578" s="7">
        <f t="shared" si="330"/>
        <v>10</v>
      </c>
      <c r="P3578" s="5">
        <f t="shared" si="331"/>
        <v>5</v>
      </c>
      <c r="Q3578" t="str">
        <f t="shared" si="332"/>
        <v>theater</v>
      </c>
      <c r="R3578" t="str">
        <f t="shared" si="333"/>
        <v>plays</v>
      </c>
      <c r="S3578" s="13">
        <f t="shared" si="334"/>
        <v>41820.870821759258</v>
      </c>
      <c r="T3578" s="13">
        <f t="shared" si="335"/>
        <v>41850.870821759258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 s="9">
        <v>5000</v>
      </c>
      <c r="E3579" s="9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8270</v>
      </c>
      <c r="O3579" s="7">
        <f t="shared" si="330"/>
        <v>0.3</v>
      </c>
      <c r="P3579" s="5">
        <f t="shared" si="331"/>
        <v>15</v>
      </c>
      <c r="Q3579" t="str">
        <f t="shared" si="332"/>
        <v>theater</v>
      </c>
      <c r="R3579" t="str">
        <f t="shared" si="333"/>
        <v>plays</v>
      </c>
      <c r="S3579" s="13">
        <f t="shared" si="334"/>
        <v>41970.085046296299</v>
      </c>
      <c r="T3579" s="13">
        <f t="shared" si="335"/>
        <v>42000.085046296299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 s="9">
        <v>2500</v>
      </c>
      <c r="E3580" s="9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8270</v>
      </c>
      <c r="O3580" s="7">
        <f t="shared" si="330"/>
        <v>1</v>
      </c>
      <c r="P3580" s="5">
        <f t="shared" si="331"/>
        <v>12.5</v>
      </c>
      <c r="Q3580" t="str">
        <f t="shared" si="332"/>
        <v>theater</v>
      </c>
      <c r="R3580" t="str">
        <f t="shared" si="333"/>
        <v>plays</v>
      </c>
      <c r="S3580" s="13">
        <f t="shared" si="334"/>
        <v>41830.267407407409</v>
      </c>
      <c r="T3580" s="13">
        <f t="shared" si="335"/>
        <v>41860.267407407409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 s="9">
        <v>5000</v>
      </c>
      <c r="E3581" s="9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8270</v>
      </c>
      <c r="O3581" s="7">
        <f t="shared" si="330"/>
        <v>13.020000000000001</v>
      </c>
      <c r="P3581" s="5">
        <f t="shared" si="331"/>
        <v>93</v>
      </c>
      <c r="Q3581" t="str">
        <f t="shared" si="332"/>
        <v>theater</v>
      </c>
      <c r="R3581" t="str">
        <f t="shared" si="333"/>
        <v>plays</v>
      </c>
      <c r="S3581" s="13">
        <f t="shared" si="334"/>
        <v>42265.683182870373</v>
      </c>
      <c r="T3581" s="13">
        <f t="shared" si="335"/>
        <v>42293.207638888889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 s="9">
        <v>20000</v>
      </c>
      <c r="E3582" s="9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8270</v>
      </c>
      <c r="O3582" s="7">
        <f t="shared" si="330"/>
        <v>2.2650000000000001</v>
      </c>
      <c r="P3582" s="5">
        <f t="shared" si="331"/>
        <v>32.357142857142854</v>
      </c>
      <c r="Q3582" t="str">
        <f t="shared" si="332"/>
        <v>theater</v>
      </c>
      <c r="R3582" t="str">
        <f t="shared" si="333"/>
        <v>plays</v>
      </c>
      <c r="S3582" s="13">
        <f t="shared" si="334"/>
        <v>42601.827141203699</v>
      </c>
      <c r="T3582" s="13">
        <f t="shared" si="335"/>
        <v>42631.827141203699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 s="9">
        <v>10000</v>
      </c>
      <c r="E3583" s="9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8270</v>
      </c>
      <c r="O3583" s="7">
        <f t="shared" si="330"/>
        <v>0</v>
      </c>
      <c r="P3583" s="5">
        <f t="shared" si="331"/>
        <v>0</v>
      </c>
      <c r="Q3583" t="str">
        <f t="shared" si="332"/>
        <v>theater</v>
      </c>
      <c r="R3583" t="str">
        <f t="shared" si="333"/>
        <v>plays</v>
      </c>
      <c r="S3583" s="13">
        <f t="shared" si="334"/>
        <v>42433.338749999995</v>
      </c>
      <c r="T3583" s="13">
        <f t="shared" si="335"/>
        <v>42461.25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 s="9">
        <v>8000</v>
      </c>
      <c r="E3584" s="9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8270</v>
      </c>
      <c r="O3584" s="7">
        <f t="shared" si="330"/>
        <v>0</v>
      </c>
      <c r="P3584" s="5">
        <f t="shared" si="331"/>
        <v>0</v>
      </c>
      <c r="Q3584" t="str">
        <f t="shared" si="332"/>
        <v>theater</v>
      </c>
      <c r="R3584" t="str">
        <f t="shared" si="333"/>
        <v>plays</v>
      </c>
      <c r="S3584" s="13">
        <f t="shared" si="334"/>
        <v>42228.151701388888</v>
      </c>
      <c r="T3584" s="13">
        <f t="shared" si="335"/>
        <v>42253.151701388888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 s="9">
        <v>12000</v>
      </c>
      <c r="E3585" s="9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8270</v>
      </c>
      <c r="O3585" s="7">
        <f t="shared" si="330"/>
        <v>8.3333333333333332E-3</v>
      </c>
      <c r="P3585" s="5">
        <f t="shared" si="331"/>
        <v>1</v>
      </c>
      <c r="Q3585" t="str">
        <f t="shared" si="332"/>
        <v>theater</v>
      </c>
      <c r="R3585" t="str">
        <f t="shared" si="333"/>
        <v>plays</v>
      </c>
      <c r="S3585" s="13">
        <f t="shared" si="334"/>
        <v>42415.168564814812</v>
      </c>
      <c r="T3585" s="13">
        <f t="shared" si="335"/>
        <v>42445.126898148148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 s="9">
        <v>7000</v>
      </c>
      <c r="E3586" s="9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8270</v>
      </c>
      <c r="O3586" s="7">
        <f t="shared" ref="O3586:O3649" si="336">(E3586/D3586)*100</f>
        <v>15.742857142857142</v>
      </c>
      <c r="P3586" s="5">
        <f t="shared" ref="P3586:P3649" si="337">IFERROR(E3586/L3586,0)</f>
        <v>91.833333333333329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3">
        <f t="shared" ref="S3586:S3649" si="340">(((J3586/60)/60)/24)+DATE(1970,1,1)</f>
        <v>42538.968310185184</v>
      </c>
      <c r="T3586" s="13">
        <f t="shared" ref="T3586:T3649" si="341">(((I3586/60)/60)/24)+DATE(1970,1,1)</f>
        <v>42568.029861111107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 s="9">
        <v>5000</v>
      </c>
      <c r="E3587" s="9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8270</v>
      </c>
      <c r="O3587" s="7">
        <f t="shared" si="336"/>
        <v>11</v>
      </c>
      <c r="P3587" s="5">
        <f t="shared" si="337"/>
        <v>45.833333333333336</v>
      </c>
      <c r="Q3587" t="str">
        <f t="shared" si="338"/>
        <v>theater</v>
      </c>
      <c r="R3587" t="str">
        <f t="shared" si="339"/>
        <v>plays</v>
      </c>
      <c r="S3587" s="13">
        <f t="shared" si="340"/>
        <v>42233.671747685185</v>
      </c>
      <c r="T3587" s="13">
        <f t="shared" si="341"/>
        <v>42278.541666666672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 s="9">
        <v>3000</v>
      </c>
      <c r="E3588" s="9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8270</v>
      </c>
      <c r="O3588" s="7">
        <f t="shared" si="336"/>
        <v>43.833333333333336</v>
      </c>
      <c r="P3588" s="5">
        <f t="shared" si="337"/>
        <v>57.173913043478258</v>
      </c>
      <c r="Q3588" t="str">
        <f t="shared" si="338"/>
        <v>theater</v>
      </c>
      <c r="R3588" t="str">
        <f t="shared" si="339"/>
        <v>plays</v>
      </c>
      <c r="S3588" s="13">
        <f t="shared" si="340"/>
        <v>42221.656782407401</v>
      </c>
      <c r="T3588" s="13">
        <f t="shared" si="341"/>
        <v>42281.656782407401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 s="9">
        <v>20000</v>
      </c>
      <c r="E3589" s="9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8270</v>
      </c>
      <c r="O3589" s="7">
        <f t="shared" si="336"/>
        <v>0</v>
      </c>
      <c r="P3589" s="5">
        <f t="shared" si="337"/>
        <v>0</v>
      </c>
      <c r="Q3589" t="str">
        <f t="shared" si="338"/>
        <v>theater</v>
      </c>
      <c r="R3589" t="str">
        <f t="shared" si="339"/>
        <v>plays</v>
      </c>
      <c r="S3589" s="13">
        <f t="shared" si="340"/>
        <v>42675.262962962966</v>
      </c>
      <c r="T3589" s="13">
        <f t="shared" si="341"/>
        <v>42705.304629629631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 s="9">
        <v>2885</v>
      </c>
      <c r="E3590" s="9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8270</v>
      </c>
      <c r="O3590" s="7">
        <f t="shared" si="336"/>
        <v>86.135181975736558</v>
      </c>
      <c r="P3590" s="5">
        <f t="shared" si="337"/>
        <v>248.5</v>
      </c>
      <c r="Q3590" t="str">
        <f t="shared" si="338"/>
        <v>theater</v>
      </c>
      <c r="R3590" t="str">
        <f t="shared" si="339"/>
        <v>plays</v>
      </c>
      <c r="S3590" s="13">
        <f t="shared" si="340"/>
        <v>42534.631481481483</v>
      </c>
      <c r="T3590" s="13">
        <f t="shared" si="341"/>
        <v>42562.631481481483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 s="9">
        <v>3255</v>
      </c>
      <c r="E3591" s="9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8270</v>
      </c>
      <c r="O3591" s="7">
        <f t="shared" si="336"/>
        <v>12.196620583717358</v>
      </c>
      <c r="P3591" s="5">
        <f t="shared" si="337"/>
        <v>79.400000000000006</v>
      </c>
      <c r="Q3591" t="str">
        <f t="shared" si="338"/>
        <v>theater</v>
      </c>
      <c r="R3591" t="str">
        <f t="shared" si="339"/>
        <v>plays</v>
      </c>
      <c r="S3591" s="13">
        <f t="shared" si="340"/>
        <v>42151.905717592599</v>
      </c>
      <c r="T3591" s="13">
        <f t="shared" si="341"/>
        <v>42182.905717592599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 s="9">
        <v>5000</v>
      </c>
      <c r="E3592" s="9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8270</v>
      </c>
      <c r="O3592" s="7">
        <f t="shared" si="336"/>
        <v>0.1</v>
      </c>
      <c r="P3592" s="5">
        <f t="shared" si="337"/>
        <v>5</v>
      </c>
      <c r="Q3592" t="str">
        <f t="shared" si="338"/>
        <v>theater</v>
      </c>
      <c r="R3592" t="str">
        <f t="shared" si="339"/>
        <v>plays</v>
      </c>
      <c r="S3592" s="13">
        <f t="shared" si="340"/>
        <v>41915.400219907409</v>
      </c>
      <c r="T3592" s="13">
        <f t="shared" si="341"/>
        <v>41919.1875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 s="9">
        <v>5000</v>
      </c>
      <c r="E3593" s="9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8270</v>
      </c>
      <c r="O3593" s="7">
        <f t="shared" si="336"/>
        <v>0.22</v>
      </c>
      <c r="P3593" s="5">
        <f t="shared" si="337"/>
        <v>5.5</v>
      </c>
      <c r="Q3593" t="str">
        <f t="shared" si="338"/>
        <v>theater</v>
      </c>
      <c r="R3593" t="str">
        <f t="shared" si="339"/>
        <v>plays</v>
      </c>
      <c r="S3593" s="13">
        <f t="shared" si="340"/>
        <v>41961.492488425924</v>
      </c>
      <c r="T3593" s="13">
        <f t="shared" si="341"/>
        <v>42006.492488425924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 s="9">
        <v>5500</v>
      </c>
      <c r="E3594" s="9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8270</v>
      </c>
      <c r="O3594" s="7">
        <f t="shared" si="336"/>
        <v>0.90909090909090906</v>
      </c>
      <c r="P3594" s="5">
        <f t="shared" si="337"/>
        <v>25</v>
      </c>
      <c r="Q3594" t="str">
        <f t="shared" si="338"/>
        <v>theater</v>
      </c>
      <c r="R3594" t="str">
        <f t="shared" si="339"/>
        <v>plays</v>
      </c>
      <c r="S3594" s="13">
        <f t="shared" si="340"/>
        <v>41940.587233796294</v>
      </c>
      <c r="T3594" s="13">
        <f t="shared" si="341"/>
        <v>41968.041666666672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 s="9">
        <v>1200</v>
      </c>
      <c r="E3595" s="9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8270</v>
      </c>
      <c r="O3595" s="7">
        <f t="shared" si="336"/>
        <v>0</v>
      </c>
      <c r="P3595" s="5">
        <f t="shared" si="337"/>
        <v>0</v>
      </c>
      <c r="Q3595" t="str">
        <f t="shared" si="338"/>
        <v>theater</v>
      </c>
      <c r="R3595" t="str">
        <f t="shared" si="339"/>
        <v>plays</v>
      </c>
      <c r="S3595" s="13">
        <f t="shared" si="340"/>
        <v>42111.904097222221</v>
      </c>
      <c r="T3595" s="13">
        <f t="shared" si="341"/>
        <v>42171.904097222221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 s="9">
        <v>5000</v>
      </c>
      <c r="E3596" s="9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8270</v>
      </c>
      <c r="O3596" s="7">
        <f t="shared" si="336"/>
        <v>35.64</v>
      </c>
      <c r="P3596" s="5">
        <f t="shared" si="337"/>
        <v>137.07692307692307</v>
      </c>
      <c r="Q3596" t="str">
        <f t="shared" si="338"/>
        <v>theater</v>
      </c>
      <c r="R3596" t="str">
        <f t="shared" si="339"/>
        <v>plays</v>
      </c>
      <c r="S3596" s="13">
        <f t="shared" si="340"/>
        <v>42279.778564814813</v>
      </c>
      <c r="T3596" s="13">
        <f t="shared" si="341"/>
        <v>42310.701388888891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 s="9">
        <v>5000</v>
      </c>
      <c r="E3597" s="9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8270</v>
      </c>
      <c r="O3597" s="7">
        <f t="shared" si="336"/>
        <v>0</v>
      </c>
      <c r="P3597" s="5">
        <f t="shared" si="337"/>
        <v>0</v>
      </c>
      <c r="Q3597" t="str">
        <f t="shared" si="338"/>
        <v>theater</v>
      </c>
      <c r="R3597" t="str">
        <f t="shared" si="339"/>
        <v>plays</v>
      </c>
      <c r="S3597" s="13">
        <f t="shared" si="340"/>
        <v>42213.662905092591</v>
      </c>
      <c r="T3597" s="13">
        <f t="shared" si="341"/>
        <v>42243.662905092591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 s="9">
        <v>2000</v>
      </c>
      <c r="E3598" s="9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8270</v>
      </c>
      <c r="O3598" s="7">
        <f t="shared" si="336"/>
        <v>0.25</v>
      </c>
      <c r="P3598" s="5">
        <f t="shared" si="337"/>
        <v>5</v>
      </c>
      <c r="Q3598" t="str">
        <f t="shared" si="338"/>
        <v>theater</v>
      </c>
      <c r="R3598" t="str">
        <f t="shared" si="339"/>
        <v>plays</v>
      </c>
      <c r="S3598" s="13">
        <f t="shared" si="340"/>
        <v>42109.801712962959</v>
      </c>
      <c r="T3598" s="13">
        <f t="shared" si="341"/>
        <v>42139.801712962959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 s="9">
        <v>6000</v>
      </c>
      <c r="E3599" s="9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8270</v>
      </c>
      <c r="O3599" s="7">
        <f t="shared" si="336"/>
        <v>3.25</v>
      </c>
      <c r="P3599" s="5">
        <f t="shared" si="337"/>
        <v>39</v>
      </c>
      <c r="Q3599" t="str">
        <f t="shared" si="338"/>
        <v>theater</v>
      </c>
      <c r="R3599" t="str">
        <f t="shared" si="339"/>
        <v>plays</v>
      </c>
      <c r="S3599" s="13">
        <f t="shared" si="340"/>
        <v>42031.833587962959</v>
      </c>
      <c r="T3599" s="13">
        <f t="shared" si="341"/>
        <v>42063.333333333328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 s="9">
        <v>3000</v>
      </c>
      <c r="E3600" s="9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8270</v>
      </c>
      <c r="O3600" s="7">
        <f t="shared" si="336"/>
        <v>3.3666666666666663</v>
      </c>
      <c r="P3600" s="5">
        <f t="shared" si="337"/>
        <v>50.5</v>
      </c>
      <c r="Q3600" t="str">
        <f t="shared" si="338"/>
        <v>theater</v>
      </c>
      <c r="R3600" t="str">
        <f t="shared" si="339"/>
        <v>plays</v>
      </c>
      <c r="S3600" s="13">
        <f t="shared" si="340"/>
        <v>42615.142870370371</v>
      </c>
      <c r="T3600" s="13">
        <f t="shared" si="341"/>
        <v>42645.142870370371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 s="9">
        <v>30000</v>
      </c>
      <c r="E3601" s="9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8270</v>
      </c>
      <c r="O3601" s="7">
        <f t="shared" si="336"/>
        <v>0</v>
      </c>
      <c r="P3601" s="5">
        <f t="shared" si="337"/>
        <v>0</v>
      </c>
      <c r="Q3601" t="str">
        <f t="shared" si="338"/>
        <v>theater</v>
      </c>
      <c r="R3601" t="str">
        <f t="shared" si="339"/>
        <v>plays</v>
      </c>
      <c r="S3601" s="13">
        <f t="shared" si="340"/>
        <v>41829.325497685182</v>
      </c>
      <c r="T3601" s="13">
        <f t="shared" si="341"/>
        <v>41889.325497685182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 s="9">
        <v>10000</v>
      </c>
      <c r="E3602" s="9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8270</v>
      </c>
      <c r="O3602" s="7">
        <f t="shared" si="336"/>
        <v>15.770000000000001</v>
      </c>
      <c r="P3602" s="5">
        <f t="shared" si="337"/>
        <v>49.28125</v>
      </c>
      <c r="Q3602" t="str">
        <f t="shared" si="338"/>
        <v>theater</v>
      </c>
      <c r="R3602" t="str">
        <f t="shared" si="339"/>
        <v>plays</v>
      </c>
      <c r="S3602" s="13">
        <f t="shared" si="340"/>
        <v>42016.120613425926</v>
      </c>
      <c r="T3602" s="13">
        <f t="shared" si="341"/>
        <v>42046.120613425926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 s="9">
        <v>4000</v>
      </c>
      <c r="E3603" s="9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8270</v>
      </c>
      <c r="O3603" s="7">
        <f t="shared" si="336"/>
        <v>0.625</v>
      </c>
      <c r="P3603" s="5">
        <f t="shared" si="337"/>
        <v>25</v>
      </c>
      <c r="Q3603" t="str">
        <f t="shared" si="338"/>
        <v>theater</v>
      </c>
      <c r="R3603" t="str">
        <f t="shared" si="339"/>
        <v>plays</v>
      </c>
      <c r="S3603" s="13">
        <f t="shared" si="340"/>
        <v>42439.702314814815</v>
      </c>
      <c r="T3603" s="13">
        <f t="shared" si="341"/>
        <v>42468.774305555555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 s="9">
        <v>200000</v>
      </c>
      <c r="E3604" s="9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8270</v>
      </c>
      <c r="O3604" s="7">
        <f t="shared" si="336"/>
        <v>5.0000000000000001E-4</v>
      </c>
      <c r="P3604" s="5">
        <f t="shared" si="337"/>
        <v>1</v>
      </c>
      <c r="Q3604" t="str">
        <f t="shared" si="338"/>
        <v>theater</v>
      </c>
      <c r="R3604" t="str">
        <f t="shared" si="339"/>
        <v>plays</v>
      </c>
      <c r="S3604" s="13">
        <f t="shared" si="340"/>
        <v>42433.825717592597</v>
      </c>
      <c r="T3604" s="13">
        <f t="shared" si="341"/>
        <v>42493.784050925926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 s="9">
        <v>26000</v>
      </c>
      <c r="E3605" s="9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8270</v>
      </c>
      <c r="O3605" s="7">
        <f t="shared" si="336"/>
        <v>9.6153846153846159E-2</v>
      </c>
      <c r="P3605" s="5">
        <f t="shared" si="337"/>
        <v>25</v>
      </c>
      <c r="Q3605" t="str">
        <f t="shared" si="338"/>
        <v>theater</v>
      </c>
      <c r="R3605" t="str">
        <f t="shared" si="339"/>
        <v>plays</v>
      </c>
      <c r="S3605" s="13">
        <f t="shared" si="340"/>
        <v>42243.790393518517</v>
      </c>
      <c r="T3605" s="13">
        <f t="shared" si="341"/>
        <v>42303.790393518517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 s="9">
        <v>17600</v>
      </c>
      <c r="E3606" s="9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8270</v>
      </c>
      <c r="O3606" s="7">
        <f t="shared" si="336"/>
        <v>0</v>
      </c>
      <c r="P3606" s="5">
        <f t="shared" si="337"/>
        <v>0</v>
      </c>
      <c r="Q3606" t="str">
        <f t="shared" si="338"/>
        <v>theater</v>
      </c>
      <c r="R3606" t="str">
        <f t="shared" si="339"/>
        <v>plays</v>
      </c>
      <c r="S3606" s="13">
        <f t="shared" si="340"/>
        <v>42550.048449074078</v>
      </c>
      <c r="T3606" s="13">
        <f t="shared" si="341"/>
        <v>42580.978472222225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 s="9">
        <v>25000</v>
      </c>
      <c r="E3607" s="9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8270</v>
      </c>
      <c r="O3607" s="7">
        <f t="shared" si="336"/>
        <v>0</v>
      </c>
      <c r="P3607" s="5">
        <f t="shared" si="337"/>
        <v>0</v>
      </c>
      <c r="Q3607" t="str">
        <f t="shared" si="338"/>
        <v>theater</v>
      </c>
      <c r="R3607" t="str">
        <f t="shared" si="339"/>
        <v>plays</v>
      </c>
      <c r="S3607" s="13">
        <f t="shared" si="340"/>
        <v>41774.651203703703</v>
      </c>
      <c r="T3607" s="13">
        <f t="shared" si="341"/>
        <v>41834.651203703703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 s="9">
        <v>1750</v>
      </c>
      <c r="E3608" s="9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8270</v>
      </c>
      <c r="O3608" s="7">
        <f t="shared" si="336"/>
        <v>24.285714285714285</v>
      </c>
      <c r="P3608" s="5">
        <f t="shared" si="337"/>
        <v>53.125</v>
      </c>
      <c r="Q3608" t="str">
        <f t="shared" si="338"/>
        <v>theater</v>
      </c>
      <c r="R3608" t="str">
        <f t="shared" si="339"/>
        <v>plays</v>
      </c>
      <c r="S3608" s="13">
        <f t="shared" si="340"/>
        <v>42306.848854166667</v>
      </c>
      <c r="T3608" s="13">
        <f t="shared" si="341"/>
        <v>42336.890520833331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 s="9">
        <v>5500</v>
      </c>
      <c r="E3609" s="9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8270</v>
      </c>
      <c r="O3609" s="7">
        <f t="shared" si="336"/>
        <v>0</v>
      </c>
      <c r="P3609" s="5">
        <f t="shared" si="337"/>
        <v>0</v>
      </c>
      <c r="Q3609" t="str">
        <f t="shared" si="338"/>
        <v>theater</v>
      </c>
      <c r="R3609" t="str">
        <f t="shared" si="339"/>
        <v>plays</v>
      </c>
      <c r="S3609" s="13">
        <f t="shared" si="340"/>
        <v>42457.932025462964</v>
      </c>
      <c r="T3609" s="13">
        <f t="shared" si="341"/>
        <v>42485.013888888891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 s="9">
        <v>28000</v>
      </c>
      <c r="E3610" s="9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8270</v>
      </c>
      <c r="O3610" s="7">
        <f t="shared" si="336"/>
        <v>2.5000000000000001E-2</v>
      </c>
      <c r="P3610" s="5">
        <f t="shared" si="337"/>
        <v>7</v>
      </c>
      <c r="Q3610" t="str">
        <f t="shared" si="338"/>
        <v>theater</v>
      </c>
      <c r="R3610" t="str">
        <f t="shared" si="339"/>
        <v>plays</v>
      </c>
      <c r="S3610" s="13">
        <f t="shared" si="340"/>
        <v>42513.976319444439</v>
      </c>
      <c r="T3610" s="13">
        <f t="shared" si="341"/>
        <v>42559.976319444439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 s="9">
        <v>2000</v>
      </c>
      <c r="E3611" s="9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8270</v>
      </c>
      <c r="O3611" s="7">
        <f t="shared" si="336"/>
        <v>32.049999999999997</v>
      </c>
      <c r="P3611" s="5">
        <f t="shared" si="337"/>
        <v>40.0625</v>
      </c>
      <c r="Q3611" t="str">
        <f t="shared" si="338"/>
        <v>theater</v>
      </c>
      <c r="R3611" t="str">
        <f t="shared" si="339"/>
        <v>plays</v>
      </c>
      <c r="S3611" s="13">
        <f t="shared" si="340"/>
        <v>41816.950370370374</v>
      </c>
      <c r="T3611" s="13">
        <f t="shared" si="341"/>
        <v>41853.583333333336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 s="9">
        <v>1200</v>
      </c>
      <c r="E3612" s="9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8270</v>
      </c>
      <c r="O3612" s="7">
        <f t="shared" si="336"/>
        <v>24.333333333333336</v>
      </c>
      <c r="P3612" s="5">
        <f t="shared" si="337"/>
        <v>24.333333333333332</v>
      </c>
      <c r="Q3612" t="str">
        <f t="shared" si="338"/>
        <v>theater</v>
      </c>
      <c r="R3612" t="str">
        <f t="shared" si="339"/>
        <v>plays</v>
      </c>
      <c r="S3612" s="13">
        <f t="shared" si="340"/>
        <v>41880.788842592592</v>
      </c>
      <c r="T3612" s="13">
        <f t="shared" si="341"/>
        <v>41910.788842592592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 s="9">
        <v>3000</v>
      </c>
      <c r="E3613" s="9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8270</v>
      </c>
      <c r="O3613" s="7">
        <f t="shared" si="336"/>
        <v>1.5</v>
      </c>
      <c r="P3613" s="5">
        <f t="shared" si="337"/>
        <v>11.25</v>
      </c>
      <c r="Q3613" t="str">
        <f t="shared" si="338"/>
        <v>theater</v>
      </c>
      <c r="R3613" t="str">
        <f t="shared" si="339"/>
        <v>plays</v>
      </c>
      <c r="S3613" s="13">
        <f t="shared" si="340"/>
        <v>42342.845555555556</v>
      </c>
      <c r="T3613" s="13">
        <f t="shared" si="341"/>
        <v>42372.845555555556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 s="9">
        <v>5000</v>
      </c>
      <c r="E3614" s="9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8270</v>
      </c>
      <c r="O3614" s="7">
        <f t="shared" si="336"/>
        <v>0.42</v>
      </c>
      <c r="P3614" s="5">
        <f t="shared" si="337"/>
        <v>10.5</v>
      </c>
      <c r="Q3614" t="str">
        <f t="shared" si="338"/>
        <v>theater</v>
      </c>
      <c r="R3614" t="str">
        <f t="shared" si="339"/>
        <v>plays</v>
      </c>
      <c r="S3614" s="13">
        <f t="shared" si="340"/>
        <v>41745.891319444447</v>
      </c>
      <c r="T3614" s="13">
        <f t="shared" si="341"/>
        <v>41767.891319444447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 s="9">
        <v>1400</v>
      </c>
      <c r="E3615" s="9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8270</v>
      </c>
      <c r="O3615" s="7">
        <f t="shared" si="336"/>
        <v>3.214285714285714</v>
      </c>
      <c r="P3615" s="5">
        <f t="shared" si="337"/>
        <v>15</v>
      </c>
      <c r="Q3615" t="str">
        <f t="shared" si="338"/>
        <v>theater</v>
      </c>
      <c r="R3615" t="str">
        <f t="shared" si="339"/>
        <v>plays</v>
      </c>
      <c r="S3615" s="13">
        <f t="shared" si="340"/>
        <v>42311.621458333335</v>
      </c>
      <c r="T3615" s="13">
        <f t="shared" si="341"/>
        <v>42336.621458333335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 s="9">
        <v>10000</v>
      </c>
      <c r="E3616" s="9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8270</v>
      </c>
      <c r="O3616" s="7">
        <f t="shared" si="336"/>
        <v>0</v>
      </c>
      <c r="P3616" s="5">
        <f t="shared" si="337"/>
        <v>0</v>
      </c>
      <c r="Q3616" t="str">
        <f t="shared" si="338"/>
        <v>theater</v>
      </c>
      <c r="R3616" t="str">
        <f t="shared" si="339"/>
        <v>plays</v>
      </c>
      <c r="S3616" s="13">
        <f t="shared" si="340"/>
        <v>42296.154131944444</v>
      </c>
      <c r="T3616" s="13">
        <f t="shared" si="341"/>
        <v>42326.195798611108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 s="9">
        <v>2000</v>
      </c>
      <c r="E3617" s="9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8270</v>
      </c>
      <c r="O3617" s="7">
        <f t="shared" si="336"/>
        <v>6.3</v>
      </c>
      <c r="P3617" s="5">
        <f t="shared" si="337"/>
        <v>42</v>
      </c>
      <c r="Q3617" t="str">
        <f t="shared" si="338"/>
        <v>theater</v>
      </c>
      <c r="R3617" t="str">
        <f t="shared" si="339"/>
        <v>plays</v>
      </c>
      <c r="S3617" s="13">
        <f t="shared" si="340"/>
        <v>42053.722060185188</v>
      </c>
      <c r="T3617" s="13">
        <f t="shared" si="341"/>
        <v>42113.680393518516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 s="9">
        <v>2000</v>
      </c>
      <c r="E3618" s="9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8270</v>
      </c>
      <c r="O3618" s="7">
        <f t="shared" si="336"/>
        <v>14.249999999999998</v>
      </c>
      <c r="P3618" s="5">
        <f t="shared" si="337"/>
        <v>71.25</v>
      </c>
      <c r="Q3618" t="str">
        <f t="shared" si="338"/>
        <v>theater</v>
      </c>
      <c r="R3618" t="str">
        <f t="shared" si="339"/>
        <v>plays</v>
      </c>
      <c r="S3618" s="13">
        <f t="shared" si="340"/>
        <v>42414.235879629632</v>
      </c>
      <c r="T3618" s="13">
        <f t="shared" si="341"/>
        <v>42474.194212962961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 s="9">
        <v>7500</v>
      </c>
      <c r="E3619" s="9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8270</v>
      </c>
      <c r="O3619" s="7">
        <f t="shared" si="336"/>
        <v>0.6</v>
      </c>
      <c r="P3619" s="5">
        <f t="shared" si="337"/>
        <v>22.5</v>
      </c>
      <c r="Q3619" t="str">
        <f t="shared" si="338"/>
        <v>theater</v>
      </c>
      <c r="R3619" t="str">
        <f t="shared" si="339"/>
        <v>plays</v>
      </c>
      <c r="S3619" s="13">
        <f t="shared" si="340"/>
        <v>41801.711550925924</v>
      </c>
      <c r="T3619" s="13">
        <f t="shared" si="341"/>
        <v>41844.124305555553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 s="9">
        <v>1700</v>
      </c>
      <c r="E3620" s="9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8270</v>
      </c>
      <c r="O3620" s="7">
        <f t="shared" si="336"/>
        <v>24.117647058823529</v>
      </c>
      <c r="P3620" s="5">
        <f t="shared" si="337"/>
        <v>41</v>
      </c>
      <c r="Q3620" t="str">
        <f t="shared" si="338"/>
        <v>theater</v>
      </c>
      <c r="R3620" t="str">
        <f t="shared" si="339"/>
        <v>plays</v>
      </c>
      <c r="S3620" s="13">
        <f t="shared" si="340"/>
        <v>42770.290590277778</v>
      </c>
      <c r="T3620" s="13">
        <f t="shared" si="341"/>
        <v>42800.290590277778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 s="9">
        <v>5000</v>
      </c>
      <c r="E3621" s="9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8270</v>
      </c>
      <c r="O3621" s="7">
        <f t="shared" si="336"/>
        <v>10.54</v>
      </c>
      <c r="P3621" s="5">
        <f t="shared" si="337"/>
        <v>47.909090909090907</v>
      </c>
      <c r="Q3621" t="str">
        <f t="shared" si="338"/>
        <v>theater</v>
      </c>
      <c r="R3621" t="str">
        <f t="shared" si="339"/>
        <v>plays</v>
      </c>
      <c r="S3621" s="13">
        <f t="shared" si="340"/>
        <v>42452.815659722226</v>
      </c>
      <c r="T3621" s="13">
        <f t="shared" si="341"/>
        <v>42512.815659722226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 s="9">
        <v>2825</v>
      </c>
      <c r="E3622" s="9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8270</v>
      </c>
      <c r="O3622" s="7">
        <f t="shared" si="336"/>
        <v>7.4690265486725664</v>
      </c>
      <c r="P3622" s="5">
        <f t="shared" si="337"/>
        <v>35.166666666666664</v>
      </c>
      <c r="Q3622" t="str">
        <f t="shared" si="338"/>
        <v>theater</v>
      </c>
      <c r="R3622" t="str">
        <f t="shared" si="339"/>
        <v>plays</v>
      </c>
      <c r="S3622" s="13">
        <f t="shared" si="340"/>
        <v>42601.854699074072</v>
      </c>
      <c r="T3622" s="13">
        <f t="shared" si="341"/>
        <v>42611.163194444445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 s="9">
        <v>15000</v>
      </c>
      <c r="E3623" s="9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8270</v>
      </c>
      <c r="O3623" s="7">
        <f t="shared" si="336"/>
        <v>7.3333333333333334E-2</v>
      </c>
      <c r="P3623" s="5">
        <f t="shared" si="337"/>
        <v>5.5</v>
      </c>
      <c r="Q3623" t="str">
        <f t="shared" si="338"/>
        <v>theater</v>
      </c>
      <c r="R3623" t="str">
        <f t="shared" si="339"/>
        <v>plays</v>
      </c>
      <c r="S3623" s="13">
        <f t="shared" si="340"/>
        <v>42447.863553240735</v>
      </c>
      <c r="T3623" s="13">
        <f t="shared" si="341"/>
        <v>42477.863553240735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 s="9">
        <v>14000</v>
      </c>
      <c r="E3624" s="9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8270</v>
      </c>
      <c r="O3624" s="7">
        <f t="shared" si="336"/>
        <v>0.97142857142857131</v>
      </c>
      <c r="P3624" s="5">
        <f t="shared" si="337"/>
        <v>22.666666666666668</v>
      </c>
      <c r="Q3624" t="str">
        <f t="shared" si="338"/>
        <v>theater</v>
      </c>
      <c r="R3624" t="str">
        <f t="shared" si="339"/>
        <v>plays</v>
      </c>
      <c r="S3624" s="13">
        <f t="shared" si="340"/>
        <v>41811.536180555559</v>
      </c>
      <c r="T3624" s="13">
        <f t="shared" si="341"/>
        <v>41841.536180555559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 s="9">
        <v>1000</v>
      </c>
      <c r="E3625" s="9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8270</v>
      </c>
      <c r="O3625" s="7">
        <f t="shared" si="336"/>
        <v>21.099999999999998</v>
      </c>
      <c r="P3625" s="5">
        <f t="shared" si="337"/>
        <v>26.375</v>
      </c>
      <c r="Q3625" t="str">
        <f t="shared" si="338"/>
        <v>theater</v>
      </c>
      <c r="R3625" t="str">
        <f t="shared" si="339"/>
        <v>plays</v>
      </c>
      <c r="S3625" s="13">
        <f t="shared" si="340"/>
        <v>41981.067523148144</v>
      </c>
      <c r="T3625" s="13">
        <f t="shared" si="341"/>
        <v>42041.067523148144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 s="9">
        <v>5000</v>
      </c>
      <c r="E3626" s="9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8270</v>
      </c>
      <c r="O3626" s="7">
        <f t="shared" si="336"/>
        <v>78.100000000000009</v>
      </c>
      <c r="P3626" s="5">
        <f t="shared" si="337"/>
        <v>105.54054054054055</v>
      </c>
      <c r="Q3626" t="str">
        <f t="shared" si="338"/>
        <v>theater</v>
      </c>
      <c r="R3626" t="str">
        <f t="shared" si="339"/>
        <v>plays</v>
      </c>
      <c r="S3626" s="13">
        <f t="shared" si="340"/>
        <v>42469.68414351852</v>
      </c>
      <c r="T3626" s="13">
        <f t="shared" si="341"/>
        <v>42499.166666666672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 s="9">
        <v>1000</v>
      </c>
      <c r="E3627" s="9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8270</v>
      </c>
      <c r="O3627" s="7">
        <f t="shared" si="336"/>
        <v>32</v>
      </c>
      <c r="P3627" s="5">
        <f t="shared" si="337"/>
        <v>29.09090909090909</v>
      </c>
      <c r="Q3627" t="str">
        <f t="shared" si="338"/>
        <v>theater</v>
      </c>
      <c r="R3627" t="str">
        <f t="shared" si="339"/>
        <v>plays</v>
      </c>
      <c r="S3627" s="13">
        <f t="shared" si="340"/>
        <v>42493.546851851846</v>
      </c>
      <c r="T3627" s="13">
        <f t="shared" si="341"/>
        <v>42523.546851851846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 s="9">
        <v>678</v>
      </c>
      <c r="E3628" s="9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8270</v>
      </c>
      <c r="O3628" s="7">
        <f t="shared" si="336"/>
        <v>0</v>
      </c>
      <c r="P3628" s="5">
        <f t="shared" si="337"/>
        <v>0</v>
      </c>
      <c r="Q3628" t="str">
        <f t="shared" si="338"/>
        <v>theater</v>
      </c>
      <c r="R3628" t="str">
        <f t="shared" si="339"/>
        <v>plays</v>
      </c>
      <c r="S3628" s="13">
        <f t="shared" si="340"/>
        <v>42534.866875</v>
      </c>
      <c r="T3628" s="13">
        <f t="shared" si="341"/>
        <v>42564.866875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 s="9">
        <v>1300</v>
      </c>
      <c r="E3629" s="9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8270</v>
      </c>
      <c r="O3629" s="7">
        <f t="shared" si="336"/>
        <v>47.692307692307693</v>
      </c>
      <c r="P3629" s="5">
        <f t="shared" si="337"/>
        <v>62</v>
      </c>
      <c r="Q3629" t="str">
        <f t="shared" si="338"/>
        <v>theater</v>
      </c>
      <c r="R3629" t="str">
        <f t="shared" si="339"/>
        <v>plays</v>
      </c>
      <c r="S3629" s="13">
        <f t="shared" si="340"/>
        <v>41830.858344907407</v>
      </c>
      <c r="T3629" s="13">
        <f t="shared" si="341"/>
        <v>41852.291666666664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 s="9">
        <v>90000</v>
      </c>
      <c r="E3630" s="9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8270</v>
      </c>
      <c r="O3630" s="7">
        <f t="shared" si="336"/>
        <v>1.4500000000000002</v>
      </c>
      <c r="P3630" s="5">
        <f t="shared" si="337"/>
        <v>217.5</v>
      </c>
      <c r="Q3630" t="str">
        <f t="shared" si="338"/>
        <v>theater</v>
      </c>
      <c r="R3630" t="str">
        <f t="shared" si="339"/>
        <v>plays</v>
      </c>
      <c r="S3630" s="13">
        <f t="shared" si="340"/>
        <v>42543.788564814815</v>
      </c>
      <c r="T3630" s="13">
        <f t="shared" si="341"/>
        <v>42573.788564814815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 s="9">
        <v>2000</v>
      </c>
      <c r="E3631" s="9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8270</v>
      </c>
      <c r="O3631" s="7">
        <f t="shared" si="336"/>
        <v>10.7</v>
      </c>
      <c r="P3631" s="5">
        <f t="shared" si="337"/>
        <v>26.75</v>
      </c>
      <c r="Q3631" t="str">
        <f t="shared" si="338"/>
        <v>theater</v>
      </c>
      <c r="R3631" t="str">
        <f t="shared" si="339"/>
        <v>plays</v>
      </c>
      <c r="S3631" s="13">
        <f t="shared" si="340"/>
        <v>41975.642974537041</v>
      </c>
      <c r="T3631" s="13">
        <f t="shared" si="341"/>
        <v>42035.642974537041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 s="9">
        <v>6000</v>
      </c>
      <c r="E3632" s="9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8270</v>
      </c>
      <c r="O3632" s="7">
        <f t="shared" si="336"/>
        <v>1.8333333333333333</v>
      </c>
      <c r="P3632" s="5">
        <f t="shared" si="337"/>
        <v>18.333333333333332</v>
      </c>
      <c r="Q3632" t="str">
        <f t="shared" si="338"/>
        <v>theater</v>
      </c>
      <c r="R3632" t="str">
        <f t="shared" si="339"/>
        <v>plays</v>
      </c>
      <c r="S3632" s="13">
        <f t="shared" si="340"/>
        <v>42069.903437500005</v>
      </c>
      <c r="T3632" s="13">
        <f t="shared" si="341"/>
        <v>42092.833333333328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 s="9">
        <v>2500</v>
      </c>
      <c r="E3633" s="9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8270</v>
      </c>
      <c r="O3633" s="7">
        <f t="shared" si="336"/>
        <v>18</v>
      </c>
      <c r="P3633" s="5">
        <f t="shared" si="337"/>
        <v>64.285714285714292</v>
      </c>
      <c r="Q3633" t="str">
        <f t="shared" si="338"/>
        <v>theater</v>
      </c>
      <c r="R3633" t="str">
        <f t="shared" si="339"/>
        <v>plays</v>
      </c>
      <c r="S3633" s="13">
        <f t="shared" si="340"/>
        <v>41795.598923611113</v>
      </c>
      <c r="T3633" s="13">
        <f t="shared" si="341"/>
        <v>41825.598923611113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 s="9">
        <v>30000</v>
      </c>
      <c r="E3634" s="9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8270</v>
      </c>
      <c r="O3634" s="7">
        <f t="shared" si="336"/>
        <v>4.083333333333333</v>
      </c>
      <c r="P3634" s="5">
        <f t="shared" si="337"/>
        <v>175</v>
      </c>
      <c r="Q3634" t="str">
        <f t="shared" si="338"/>
        <v>theater</v>
      </c>
      <c r="R3634" t="str">
        <f t="shared" si="339"/>
        <v>plays</v>
      </c>
      <c r="S3634" s="13">
        <f t="shared" si="340"/>
        <v>42508.179965277777</v>
      </c>
      <c r="T3634" s="13">
        <f t="shared" si="341"/>
        <v>42568.179965277777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 s="9">
        <v>850</v>
      </c>
      <c r="E3635" s="9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8270</v>
      </c>
      <c r="O3635" s="7">
        <f t="shared" si="336"/>
        <v>20</v>
      </c>
      <c r="P3635" s="5">
        <f t="shared" si="337"/>
        <v>34</v>
      </c>
      <c r="Q3635" t="str">
        <f t="shared" si="338"/>
        <v>theater</v>
      </c>
      <c r="R3635" t="str">
        <f t="shared" si="339"/>
        <v>plays</v>
      </c>
      <c r="S3635" s="13">
        <f t="shared" si="340"/>
        <v>42132.809953703705</v>
      </c>
      <c r="T3635" s="13">
        <f t="shared" si="341"/>
        <v>42192.809953703705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 s="9">
        <v>11140</v>
      </c>
      <c r="E3636" s="9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8270</v>
      </c>
      <c r="O3636" s="7">
        <f t="shared" si="336"/>
        <v>34.802513464991023</v>
      </c>
      <c r="P3636" s="5">
        <f t="shared" si="337"/>
        <v>84.282608695652172</v>
      </c>
      <c r="Q3636" t="str">
        <f t="shared" si="338"/>
        <v>theater</v>
      </c>
      <c r="R3636" t="str">
        <f t="shared" si="339"/>
        <v>plays</v>
      </c>
      <c r="S3636" s="13">
        <f t="shared" si="340"/>
        <v>41747.86986111111</v>
      </c>
      <c r="T3636" s="13">
        <f t="shared" si="341"/>
        <v>41779.290972222225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 s="9">
        <v>1500</v>
      </c>
      <c r="E3637" s="9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8270</v>
      </c>
      <c r="O3637" s="7">
        <f t="shared" si="336"/>
        <v>6.3333333333333339</v>
      </c>
      <c r="P3637" s="5">
        <f t="shared" si="337"/>
        <v>9.5</v>
      </c>
      <c r="Q3637" t="str">
        <f t="shared" si="338"/>
        <v>theater</v>
      </c>
      <c r="R3637" t="str">
        <f t="shared" si="339"/>
        <v>plays</v>
      </c>
      <c r="S3637" s="13">
        <f t="shared" si="340"/>
        <v>41920.963472222218</v>
      </c>
      <c r="T3637" s="13">
        <f t="shared" si="341"/>
        <v>41951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 s="9">
        <v>2000</v>
      </c>
      <c r="E3638" s="9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8270</v>
      </c>
      <c r="O3638" s="7">
        <f t="shared" si="336"/>
        <v>32.049999999999997</v>
      </c>
      <c r="P3638" s="5">
        <f t="shared" si="337"/>
        <v>33.736842105263158</v>
      </c>
      <c r="Q3638" t="str">
        <f t="shared" si="338"/>
        <v>theater</v>
      </c>
      <c r="R3638" t="str">
        <f t="shared" si="339"/>
        <v>plays</v>
      </c>
      <c r="S3638" s="13">
        <f t="shared" si="340"/>
        <v>42399.707407407404</v>
      </c>
      <c r="T3638" s="13">
        <f t="shared" si="341"/>
        <v>42420.878472222219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 s="9">
        <v>5000</v>
      </c>
      <c r="E3639" s="9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8270</v>
      </c>
      <c r="O3639" s="7">
        <f t="shared" si="336"/>
        <v>9.76</v>
      </c>
      <c r="P3639" s="5">
        <f t="shared" si="337"/>
        <v>37.53846153846154</v>
      </c>
      <c r="Q3639" t="str">
        <f t="shared" si="338"/>
        <v>theater</v>
      </c>
      <c r="R3639" t="str">
        <f t="shared" si="339"/>
        <v>plays</v>
      </c>
      <c r="S3639" s="13">
        <f t="shared" si="340"/>
        <v>42467.548541666663</v>
      </c>
      <c r="T3639" s="13">
        <f t="shared" si="341"/>
        <v>42496.544444444444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 s="9">
        <v>400</v>
      </c>
      <c r="E3640" s="9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8270</v>
      </c>
      <c r="O3640" s="7">
        <f t="shared" si="336"/>
        <v>37.75</v>
      </c>
      <c r="P3640" s="5">
        <f t="shared" si="337"/>
        <v>11.615384615384615</v>
      </c>
      <c r="Q3640" t="str">
        <f t="shared" si="338"/>
        <v>theater</v>
      </c>
      <c r="R3640" t="str">
        <f t="shared" si="339"/>
        <v>plays</v>
      </c>
      <c r="S3640" s="13">
        <f t="shared" si="340"/>
        <v>41765.92465277778</v>
      </c>
      <c r="T3640" s="13">
        <f t="shared" si="341"/>
        <v>41775.92465277778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 s="9">
        <v>1500</v>
      </c>
      <c r="E3641" s="9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8270</v>
      </c>
      <c r="O3641" s="7">
        <f t="shared" si="336"/>
        <v>2.1333333333333333</v>
      </c>
      <c r="P3641" s="5">
        <f t="shared" si="337"/>
        <v>8</v>
      </c>
      <c r="Q3641" t="str">
        <f t="shared" si="338"/>
        <v>theater</v>
      </c>
      <c r="R3641" t="str">
        <f t="shared" si="339"/>
        <v>plays</v>
      </c>
      <c r="S3641" s="13">
        <f t="shared" si="340"/>
        <v>42230.08116898148</v>
      </c>
      <c r="T3641" s="13">
        <f t="shared" si="341"/>
        <v>42245.08116898148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 s="9">
        <v>3000</v>
      </c>
      <c r="E3642" s="9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8270</v>
      </c>
      <c r="O3642" s="7">
        <f t="shared" si="336"/>
        <v>0</v>
      </c>
      <c r="P3642" s="5">
        <f t="shared" si="337"/>
        <v>0</v>
      </c>
      <c r="Q3642" t="str">
        <f t="shared" si="338"/>
        <v>theater</v>
      </c>
      <c r="R3642" t="str">
        <f t="shared" si="339"/>
        <v>plays</v>
      </c>
      <c r="S3642" s="13">
        <f t="shared" si="340"/>
        <v>42286.749780092592</v>
      </c>
      <c r="T3642" s="13">
        <f t="shared" si="341"/>
        <v>42316.791446759264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 s="9">
        <v>1650</v>
      </c>
      <c r="E3643" s="9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8270</v>
      </c>
      <c r="O3643" s="7">
        <f t="shared" si="336"/>
        <v>4.1818181818181817</v>
      </c>
      <c r="P3643" s="5">
        <f t="shared" si="337"/>
        <v>23</v>
      </c>
      <c r="Q3643" t="str">
        <f t="shared" si="338"/>
        <v>theater</v>
      </c>
      <c r="R3643" t="str">
        <f t="shared" si="339"/>
        <v>plays</v>
      </c>
      <c r="S3643" s="13">
        <f t="shared" si="340"/>
        <v>42401.672372685185</v>
      </c>
      <c r="T3643" s="13">
        <f t="shared" si="341"/>
        <v>42431.672372685185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 s="9">
        <v>500</v>
      </c>
      <c r="E3644" s="9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8270</v>
      </c>
      <c r="O3644" s="7">
        <f t="shared" si="336"/>
        <v>20</v>
      </c>
      <c r="P3644" s="5">
        <f t="shared" si="337"/>
        <v>100</v>
      </c>
      <c r="Q3644" t="str">
        <f t="shared" si="338"/>
        <v>theater</v>
      </c>
      <c r="R3644" t="str">
        <f t="shared" si="339"/>
        <v>plays</v>
      </c>
      <c r="S3644" s="13">
        <f t="shared" si="340"/>
        <v>42125.644467592589</v>
      </c>
      <c r="T3644" s="13">
        <f t="shared" si="341"/>
        <v>42155.644467592589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 s="9">
        <v>10000</v>
      </c>
      <c r="E3645" s="9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8270</v>
      </c>
      <c r="O3645" s="7">
        <f t="shared" si="336"/>
        <v>5.41</v>
      </c>
      <c r="P3645" s="5">
        <f t="shared" si="337"/>
        <v>60.111111111111114</v>
      </c>
      <c r="Q3645" t="str">
        <f t="shared" si="338"/>
        <v>theater</v>
      </c>
      <c r="R3645" t="str">
        <f t="shared" si="339"/>
        <v>plays</v>
      </c>
      <c r="S3645" s="13">
        <f t="shared" si="340"/>
        <v>42289.94049768518</v>
      </c>
      <c r="T3645" s="13">
        <f t="shared" si="341"/>
        <v>42349.982164351852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 s="9">
        <v>50000</v>
      </c>
      <c r="E3646" s="9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8270</v>
      </c>
      <c r="O3646" s="7">
        <f t="shared" si="336"/>
        <v>6.0000000000000001E-3</v>
      </c>
      <c r="P3646" s="5">
        <f t="shared" si="337"/>
        <v>3</v>
      </c>
      <c r="Q3646" t="str">
        <f t="shared" si="338"/>
        <v>theater</v>
      </c>
      <c r="R3646" t="str">
        <f t="shared" si="339"/>
        <v>plays</v>
      </c>
      <c r="S3646" s="13">
        <f t="shared" si="340"/>
        <v>42107.864722222221</v>
      </c>
      <c r="T3646" s="13">
        <f t="shared" si="341"/>
        <v>42137.864722222221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 s="9">
        <v>2000</v>
      </c>
      <c r="E3647" s="9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8270</v>
      </c>
      <c r="O3647" s="7">
        <f t="shared" si="336"/>
        <v>0.25</v>
      </c>
      <c r="P3647" s="5">
        <f t="shared" si="337"/>
        <v>5</v>
      </c>
      <c r="Q3647" t="str">
        <f t="shared" si="338"/>
        <v>theater</v>
      </c>
      <c r="R3647" t="str">
        <f t="shared" si="339"/>
        <v>plays</v>
      </c>
      <c r="S3647" s="13">
        <f t="shared" si="340"/>
        <v>41809.389930555553</v>
      </c>
      <c r="T3647" s="13">
        <f t="shared" si="341"/>
        <v>41839.389930555553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 s="9">
        <v>200</v>
      </c>
      <c r="E3648" s="9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8270</v>
      </c>
      <c r="O3648" s="7">
        <f t="shared" si="336"/>
        <v>35</v>
      </c>
      <c r="P3648" s="5">
        <f t="shared" si="337"/>
        <v>17.5</v>
      </c>
      <c r="Q3648" t="str">
        <f t="shared" si="338"/>
        <v>theater</v>
      </c>
      <c r="R3648" t="str">
        <f t="shared" si="339"/>
        <v>plays</v>
      </c>
      <c r="S3648" s="13">
        <f t="shared" si="340"/>
        <v>42019.683761574073</v>
      </c>
      <c r="T3648" s="13">
        <f t="shared" si="341"/>
        <v>42049.477083333331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 s="9">
        <v>3000</v>
      </c>
      <c r="E3649" s="9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8270</v>
      </c>
      <c r="O3649" s="7">
        <f t="shared" si="336"/>
        <v>16.566666666666666</v>
      </c>
      <c r="P3649" s="5">
        <f t="shared" si="337"/>
        <v>29.235294117647058</v>
      </c>
      <c r="Q3649" t="str">
        <f t="shared" si="338"/>
        <v>theater</v>
      </c>
      <c r="R3649" t="str">
        <f t="shared" si="339"/>
        <v>plays</v>
      </c>
      <c r="S3649" s="13">
        <f t="shared" si="340"/>
        <v>41950.26694444444</v>
      </c>
      <c r="T3649" s="13">
        <f t="shared" si="341"/>
        <v>41963.669444444444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 s="9">
        <v>3000</v>
      </c>
      <c r="E3650" s="9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8270</v>
      </c>
      <c r="O3650" s="7">
        <f t="shared" ref="O3650:O3713" si="342">(E3650/D3650)*100</f>
        <v>0</v>
      </c>
      <c r="P3650" s="5">
        <f t="shared" ref="P3650:P3713" si="343">IFERROR(E3650/L3650,0)</f>
        <v>0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3">
        <f t="shared" ref="S3650:S3713" si="346">(((J3650/60)/60)/24)+DATE(1970,1,1)</f>
        <v>42069.391446759255</v>
      </c>
      <c r="T3650" s="13">
        <f t="shared" ref="T3650:T3713" si="347">(((I3650/60)/60)/24)+DATE(1970,1,1)</f>
        <v>42099.349780092598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 s="9">
        <v>1250</v>
      </c>
      <c r="E3651" s="9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8270</v>
      </c>
      <c r="O3651" s="7">
        <f t="shared" si="342"/>
        <v>57.199999999999996</v>
      </c>
      <c r="P3651" s="5">
        <f t="shared" si="343"/>
        <v>59.583333333333336</v>
      </c>
      <c r="Q3651" t="str">
        <f t="shared" si="344"/>
        <v>theater</v>
      </c>
      <c r="R3651" t="str">
        <f t="shared" si="345"/>
        <v>plays</v>
      </c>
      <c r="S3651" s="13">
        <f t="shared" si="346"/>
        <v>42061.963263888887</v>
      </c>
      <c r="T3651" s="13">
        <f t="shared" si="347"/>
        <v>42091.921597222223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 s="9">
        <v>7000</v>
      </c>
      <c r="E3652" s="9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8270</v>
      </c>
      <c r="O3652" s="7">
        <f t="shared" si="342"/>
        <v>16.514285714285716</v>
      </c>
      <c r="P3652" s="5">
        <f t="shared" si="343"/>
        <v>82.571428571428569</v>
      </c>
      <c r="Q3652" t="str">
        <f t="shared" si="344"/>
        <v>theater</v>
      </c>
      <c r="R3652" t="str">
        <f t="shared" si="345"/>
        <v>plays</v>
      </c>
      <c r="S3652" s="13">
        <f t="shared" si="346"/>
        <v>41842.828680555554</v>
      </c>
      <c r="T3652" s="13">
        <f t="shared" si="347"/>
        <v>41882.827650462961</v>
      </c>
    </row>
    <row r="3653" spans="1:20" ht="16" x14ac:dyDescent="0.2">
      <c r="A3653">
        <v>4000</v>
      </c>
      <c r="B3653" s="3" t="s">
        <v>3996</v>
      </c>
      <c r="C3653" s="3" t="s">
        <v>8106</v>
      </c>
      <c r="D3653" s="9">
        <v>8000</v>
      </c>
      <c r="E3653" s="9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8270</v>
      </c>
      <c r="O3653" s="7">
        <f t="shared" si="342"/>
        <v>0.125</v>
      </c>
      <c r="P3653" s="5">
        <f t="shared" si="343"/>
        <v>10</v>
      </c>
      <c r="Q3653" t="str">
        <f t="shared" si="344"/>
        <v>theater</v>
      </c>
      <c r="R3653" t="str">
        <f t="shared" si="345"/>
        <v>plays</v>
      </c>
      <c r="S3653" s="13">
        <f t="shared" si="346"/>
        <v>42437.64534722222</v>
      </c>
      <c r="T3653" s="13">
        <f t="shared" si="347"/>
        <v>42497.603680555556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 s="9">
        <v>1200</v>
      </c>
      <c r="E3654" s="9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8270</v>
      </c>
      <c r="O3654" s="7">
        <f t="shared" si="342"/>
        <v>37.75</v>
      </c>
      <c r="P3654" s="5">
        <f t="shared" si="343"/>
        <v>32.357142857142854</v>
      </c>
      <c r="Q3654" t="str">
        <f t="shared" si="344"/>
        <v>theater</v>
      </c>
      <c r="R3654" t="str">
        <f t="shared" si="345"/>
        <v>plays</v>
      </c>
      <c r="S3654" s="13">
        <f t="shared" si="346"/>
        <v>42775.964212962965</v>
      </c>
      <c r="T3654" s="13">
        <f t="shared" si="347"/>
        <v>42795.791666666672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 s="9">
        <v>1250</v>
      </c>
      <c r="E3655" s="9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8270</v>
      </c>
      <c r="O3655" s="7">
        <f t="shared" si="342"/>
        <v>1.8399999999999999</v>
      </c>
      <c r="P3655" s="5">
        <f t="shared" si="343"/>
        <v>5.75</v>
      </c>
      <c r="Q3655" t="str">
        <f t="shared" si="344"/>
        <v>theater</v>
      </c>
      <c r="R3655" t="str">
        <f t="shared" si="345"/>
        <v>plays</v>
      </c>
      <c r="S3655" s="13">
        <f t="shared" si="346"/>
        <v>41879.043530092589</v>
      </c>
      <c r="T3655" s="13">
        <f t="shared" si="347"/>
        <v>41909.043530092589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 s="9">
        <v>2000</v>
      </c>
      <c r="E3656" s="9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8270</v>
      </c>
      <c r="O3656" s="7">
        <f t="shared" si="342"/>
        <v>10.050000000000001</v>
      </c>
      <c r="P3656" s="5">
        <f t="shared" si="343"/>
        <v>100.5</v>
      </c>
      <c r="Q3656" t="str">
        <f t="shared" si="344"/>
        <v>theater</v>
      </c>
      <c r="R3656" t="str">
        <f t="shared" si="345"/>
        <v>plays</v>
      </c>
      <c r="S3656" s="13">
        <f t="shared" si="346"/>
        <v>42020.587349537032</v>
      </c>
      <c r="T3656" s="13">
        <f t="shared" si="347"/>
        <v>42050.587349537032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 s="9">
        <v>500</v>
      </c>
      <c r="E3657" s="9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8270</v>
      </c>
      <c r="O3657" s="7">
        <f t="shared" si="342"/>
        <v>0.2</v>
      </c>
      <c r="P3657" s="5">
        <f t="shared" si="343"/>
        <v>1</v>
      </c>
      <c r="Q3657" t="str">
        <f t="shared" si="344"/>
        <v>theater</v>
      </c>
      <c r="R3657" t="str">
        <f t="shared" si="345"/>
        <v>plays</v>
      </c>
      <c r="S3657" s="13">
        <f t="shared" si="346"/>
        <v>41890.16269675926</v>
      </c>
      <c r="T3657" s="13">
        <f t="shared" si="347"/>
        <v>41920.16269675926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 s="9">
        <v>3000</v>
      </c>
      <c r="E3658" s="9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8270</v>
      </c>
      <c r="O3658" s="7">
        <f t="shared" si="342"/>
        <v>1.3333333333333335</v>
      </c>
      <c r="P3658" s="5">
        <f t="shared" si="343"/>
        <v>20</v>
      </c>
      <c r="Q3658" t="str">
        <f t="shared" si="344"/>
        <v>theater</v>
      </c>
      <c r="R3658" t="str">
        <f t="shared" si="345"/>
        <v>plays</v>
      </c>
      <c r="S3658" s="13">
        <f t="shared" si="346"/>
        <v>41872.807696759257</v>
      </c>
      <c r="T3658" s="13">
        <f t="shared" si="347"/>
        <v>41932.807696759257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 s="9">
        <v>30000</v>
      </c>
      <c r="E3659" s="9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8270</v>
      </c>
      <c r="O3659" s="7">
        <f t="shared" si="342"/>
        <v>6.6666666666666671E-3</v>
      </c>
      <c r="P3659" s="5">
        <f t="shared" si="343"/>
        <v>2</v>
      </c>
      <c r="Q3659" t="str">
        <f t="shared" si="344"/>
        <v>theater</v>
      </c>
      <c r="R3659" t="str">
        <f t="shared" si="345"/>
        <v>plays</v>
      </c>
      <c r="S3659" s="13">
        <f t="shared" si="346"/>
        <v>42391.772997685184</v>
      </c>
      <c r="T3659" s="13">
        <f t="shared" si="347"/>
        <v>42416.772997685184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 s="9">
        <v>2000</v>
      </c>
      <c r="E3660" s="9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8270</v>
      </c>
      <c r="O3660" s="7">
        <f t="shared" si="342"/>
        <v>0.25</v>
      </c>
      <c r="P3660" s="5">
        <f t="shared" si="343"/>
        <v>5</v>
      </c>
      <c r="Q3660" t="str">
        <f t="shared" si="344"/>
        <v>theater</v>
      </c>
      <c r="R3660" t="str">
        <f t="shared" si="345"/>
        <v>plays</v>
      </c>
      <c r="S3660" s="13">
        <f t="shared" si="346"/>
        <v>41848.772928240738</v>
      </c>
      <c r="T3660" s="13">
        <f t="shared" si="347"/>
        <v>41877.686111111114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 s="9">
        <v>1000</v>
      </c>
      <c r="E3661" s="9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8270</v>
      </c>
      <c r="O3661" s="7">
        <f t="shared" si="342"/>
        <v>6</v>
      </c>
      <c r="P3661" s="5">
        <f t="shared" si="343"/>
        <v>15</v>
      </c>
      <c r="Q3661" t="str">
        <f t="shared" si="344"/>
        <v>theater</v>
      </c>
      <c r="R3661" t="str">
        <f t="shared" si="345"/>
        <v>plays</v>
      </c>
      <c r="S3661" s="13">
        <f t="shared" si="346"/>
        <v>42177.964201388888</v>
      </c>
      <c r="T3661" s="13">
        <f t="shared" si="347"/>
        <v>42207.964201388888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 s="9">
        <v>1930</v>
      </c>
      <c r="E3662" s="9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8270</v>
      </c>
      <c r="O3662" s="7">
        <f t="shared" si="342"/>
        <v>3.8860103626943006</v>
      </c>
      <c r="P3662" s="5">
        <f t="shared" si="343"/>
        <v>25</v>
      </c>
      <c r="Q3662" t="str">
        <f t="shared" si="344"/>
        <v>theater</v>
      </c>
      <c r="R3662" t="str">
        <f t="shared" si="345"/>
        <v>plays</v>
      </c>
      <c r="S3662" s="13">
        <f t="shared" si="346"/>
        <v>41851.700925925928</v>
      </c>
      <c r="T3662" s="13">
        <f t="shared" si="347"/>
        <v>41891.700925925928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 s="9">
        <v>7200</v>
      </c>
      <c r="E3663" s="9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8270</v>
      </c>
      <c r="O3663" s="7">
        <f t="shared" si="342"/>
        <v>24.194444444444443</v>
      </c>
      <c r="P3663" s="5">
        <f t="shared" si="343"/>
        <v>45.842105263157897</v>
      </c>
      <c r="Q3663" t="str">
        <f t="shared" si="344"/>
        <v>theater</v>
      </c>
      <c r="R3663" t="str">
        <f t="shared" si="345"/>
        <v>plays</v>
      </c>
      <c r="S3663" s="13">
        <f t="shared" si="346"/>
        <v>41921.770439814813</v>
      </c>
      <c r="T3663" s="13">
        <f t="shared" si="347"/>
        <v>41938.770439814813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 s="9">
        <v>250</v>
      </c>
      <c r="E3664" s="9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8270</v>
      </c>
      <c r="O3664" s="7">
        <f t="shared" si="342"/>
        <v>7.6</v>
      </c>
      <c r="P3664" s="5">
        <f t="shared" si="343"/>
        <v>4.75</v>
      </c>
      <c r="Q3664" t="str">
        <f t="shared" si="344"/>
        <v>theater</v>
      </c>
      <c r="R3664" t="str">
        <f t="shared" si="345"/>
        <v>plays</v>
      </c>
      <c r="S3664" s="13">
        <f t="shared" si="346"/>
        <v>42002.54488425926</v>
      </c>
      <c r="T3664" s="13">
        <f t="shared" si="347"/>
        <v>42032.54488425926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 s="9">
        <v>575</v>
      </c>
      <c r="E3665" s="9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8270</v>
      </c>
      <c r="O3665" s="7">
        <f t="shared" si="342"/>
        <v>0</v>
      </c>
      <c r="P3665" s="5">
        <f t="shared" si="343"/>
        <v>0</v>
      </c>
      <c r="Q3665" t="str">
        <f t="shared" si="344"/>
        <v>theater</v>
      </c>
      <c r="R3665" t="str">
        <f t="shared" si="345"/>
        <v>plays</v>
      </c>
      <c r="S3665" s="13">
        <f t="shared" si="346"/>
        <v>42096.544548611113</v>
      </c>
      <c r="T3665" s="13">
        <f t="shared" si="347"/>
        <v>42126.544548611113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 s="9">
        <v>2000</v>
      </c>
      <c r="E3666" s="9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8270</v>
      </c>
      <c r="O3666" s="7">
        <f t="shared" si="342"/>
        <v>1.3</v>
      </c>
      <c r="P3666" s="5">
        <f t="shared" si="343"/>
        <v>13</v>
      </c>
      <c r="Q3666" t="str">
        <f t="shared" si="344"/>
        <v>theater</v>
      </c>
      <c r="R3666" t="str">
        <f t="shared" si="345"/>
        <v>plays</v>
      </c>
      <c r="S3666" s="13">
        <f t="shared" si="346"/>
        <v>42021.301192129627</v>
      </c>
      <c r="T3666" s="13">
        <f t="shared" si="347"/>
        <v>42051.301192129627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 s="9">
        <v>9000</v>
      </c>
      <c r="E3667" s="9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8270</v>
      </c>
      <c r="O3667" s="7">
        <f t="shared" si="342"/>
        <v>0</v>
      </c>
      <c r="P3667" s="5">
        <f t="shared" si="343"/>
        <v>0</v>
      </c>
      <c r="Q3667" t="str">
        <f t="shared" si="344"/>
        <v>theater</v>
      </c>
      <c r="R3667" t="str">
        <f t="shared" si="345"/>
        <v>plays</v>
      </c>
      <c r="S3667" s="13">
        <f t="shared" si="346"/>
        <v>42419.246168981481</v>
      </c>
      <c r="T3667" s="13">
        <f t="shared" si="347"/>
        <v>42434.246168981481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 s="9">
        <v>7000</v>
      </c>
      <c r="E3668" s="9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8270</v>
      </c>
      <c r="O3668" s="7">
        <f t="shared" si="342"/>
        <v>1.4285714285714287E-2</v>
      </c>
      <c r="P3668" s="5">
        <f t="shared" si="343"/>
        <v>1</v>
      </c>
      <c r="Q3668" t="str">
        <f t="shared" si="344"/>
        <v>theater</v>
      </c>
      <c r="R3668" t="str">
        <f t="shared" si="345"/>
        <v>plays</v>
      </c>
      <c r="S3668" s="13">
        <f t="shared" si="346"/>
        <v>42174.780821759254</v>
      </c>
      <c r="T3668" s="13">
        <f t="shared" si="347"/>
        <v>42204.780821759254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 s="9">
        <v>500</v>
      </c>
      <c r="E3669" s="9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8270</v>
      </c>
      <c r="O3669" s="7">
        <f t="shared" si="342"/>
        <v>14.000000000000002</v>
      </c>
      <c r="P3669" s="5">
        <f t="shared" si="343"/>
        <v>10</v>
      </c>
      <c r="Q3669" t="str">
        <f t="shared" si="344"/>
        <v>theater</v>
      </c>
      <c r="R3669" t="str">
        <f t="shared" si="345"/>
        <v>plays</v>
      </c>
      <c r="S3669" s="13">
        <f t="shared" si="346"/>
        <v>41869.872685185182</v>
      </c>
      <c r="T3669" s="13">
        <f t="shared" si="347"/>
        <v>41899.872685185182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 s="9">
        <v>10000</v>
      </c>
      <c r="E3670" s="9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8270</v>
      </c>
      <c r="O3670" s="7">
        <f t="shared" si="342"/>
        <v>1.05</v>
      </c>
      <c r="P3670" s="5">
        <f t="shared" si="343"/>
        <v>52.5</v>
      </c>
      <c r="Q3670" t="str">
        <f t="shared" si="344"/>
        <v>theater</v>
      </c>
      <c r="R3670" t="str">
        <f t="shared" si="345"/>
        <v>plays</v>
      </c>
      <c r="S3670" s="13">
        <f t="shared" si="346"/>
        <v>41856.672152777777</v>
      </c>
      <c r="T3670" s="13">
        <f t="shared" si="347"/>
        <v>41886.672152777777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 s="9">
        <v>1500</v>
      </c>
      <c r="E3671" s="9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8270</v>
      </c>
      <c r="O3671" s="7">
        <f t="shared" si="342"/>
        <v>8.6666666666666679</v>
      </c>
      <c r="P3671" s="5">
        <f t="shared" si="343"/>
        <v>32.5</v>
      </c>
      <c r="Q3671" t="str">
        <f t="shared" si="344"/>
        <v>theater</v>
      </c>
      <c r="R3671" t="str">
        <f t="shared" si="345"/>
        <v>plays</v>
      </c>
      <c r="S3671" s="13">
        <f t="shared" si="346"/>
        <v>42620.91097222222</v>
      </c>
      <c r="T3671" s="13">
        <f t="shared" si="347"/>
        <v>42650.91097222222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 s="9">
        <v>3500</v>
      </c>
      <c r="E3672" s="9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8270</v>
      </c>
      <c r="O3672" s="7">
        <f t="shared" si="342"/>
        <v>0.82857142857142851</v>
      </c>
      <c r="P3672" s="5">
        <f t="shared" si="343"/>
        <v>7.25</v>
      </c>
      <c r="Q3672" t="str">
        <f t="shared" si="344"/>
        <v>theater</v>
      </c>
      <c r="R3672" t="str">
        <f t="shared" si="345"/>
        <v>plays</v>
      </c>
      <c r="S3672" s="13">
        <f t="shared" si="346"/>
        <v>42417.675879629634</v>
      </c>
      <c r="T3672" s="13">
        <f t="shared" si="347"/>
        <v>42475.686111111107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 s="9">
        <v>600</v>
      </c>
      <c r="E3673" s="9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8270</v>
      </c>
      <c r="O3673" s="7">
        <f t="shared" si="342"/>
        <v>16.666666666666664</v>
      </c>
      <c r="P3673" s="5">
        <f t="shared" si="343"/>
        <v>33.333333333333336</v>
      </c>
      <c r="Q3673" t="str">
        <f t="shared" si="344"/>
        <v>theater</v>
      </c>
      <c r="R3673" t="str">
        <f t="shared" si="345"/>
        <v>plays</v>
      </c>
      <c r="S3673" s="13">
        <f t="shared" si="346"/>
        <v>42057.190960648149</v>
      </c>
      <c r="T3673" s="13">
        <f t="shared" si="347"/>
        <v>42087.149293981478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 s="9">
        <v>15000</v>
      </c>
      <c r="E3674" s="9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8270</v>
      </c>
      <c r="O3674" s="7">
        <f t="shared" si="342"/>
        <v>0.83333333333333337</v>
      </c>
      <c r="P3674" s="5">
        <f t="shared" si="343"/>
        <v>62.5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41878.911550925928</v>
      </c>
      <c r="T3674" s="13">
        <f t="shared" si="347"/>
        <v>41938.911550925928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 s="9">
        <v>18000</v>
      </c>
      <c r="E3675" s="9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8270</v>
      </c>
      <c r="O3675" s="7">
        <f t="shared" si="342"/>
        <v>69.561111111111103</v>
      </c>
      <c r="P3675" s="5">
        <f t="shared" si="343"/>
        <v>63.558375634517766</v>
      </c>
      <c r="Q3675" t="str">
        <f t="shared" si="344"/>
        <v>theater</v>
      </c>
      <c r="R3675" t="str">
        <f t="shared" si="345"/>
        <v>plays</v>
      </c>
      <c r="S3675" s="13">
        <f t="shared" si="346"/>
        <v>41990.584108796291</v>
      </c>
      <c r="T3675" s="13">
        <f t="shared" si="347"/>
        <v>42036.120833333334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 s="9">
        <v>7000</v>
      </c>
      <c r="E3676" s="9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8270</v>
      </c>
      <c r="O3676" s="7">
        <f t="shared" si="342"/>
        <v>0</v>
      </c>
      <c r="P3676" s="5">
        <f t="shared" si="343"/>
        <v>0</v>
      </c>
      <c r="Q3676" t="str">
        <f t="shared" si="344"/>
        <v>theater</v>
      </c>
      <c r="R3676" t="str">
        <f t="shared" si="345"/>
        <v>plays</v>
      </c>
      <c r="S3676" s="13">
        <f t="shared" si="346"/>
        <v>42408.999571759254</v>
      </c>
      <c r="T3676" s="13">
        <f t="shared" si="347"/>
        <v>42453.957905092597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 s="9">
        <v>800</v>
      </c>
      <c r="E3677" s="9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8270</v>
      </c>
      <c r="O3677" s="7">
        <f t="shared" si="342"/>
        <v>1.25</v>
      </c>
      <c r="P3677" s="5">
        <f t="shared" si="343"/>
        <v>10</v>
      </c>
      <c r="Q3677" t="str">
        <f t="shared" si="344"/>
        <v>theater</v>
      </c>
      <c r="R3677" t="str">
        <f t="shared" si="345"/>
        <v>plays</v>
      </c>
      <c r="S3677" s="13">
        <f t="shared" si="346"/>
        <v>42217.670104166667</v>
      </c>
      <c r="T3677" s="13">
        <f t="shared" si="347"/>
        <v>42247.670104166667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 s="9">
        <v>5000</v>
      </c>
      <c r="E3678" s="9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8270</v>
      </c>
      <c r="O3678" s="7">
        <f t="shared" si="342"/>
        <v>5</v>
      </c>
      <c r="P3678" s="5">
        <f t="shared" si="343"/>
        <v>62.5</v>
      </c>
      <c r="Q3678" t="str">
        <f t="shared" si="344"/>
        <v>theater</v>
      </c>
      <c r="R3678" t="str">
        <f t="shared" si="345"/>
        <v>plays</v>
      </c>
      <c r="S3678" s="13">
        <f t="shared" si="346"/>
        <v>42151.237685185188</v>
      </c>
      <c r="T3678" s="13">
        <f t="shared" si="347"/>
        <v>42211.237685185188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 s="9">
        <v>4000</v>
      </c>
      <c r="E3679" s="9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8270</v>
      </c>
      <c r="O3679" s="7">
        <f t="shared" si="342"/>
        <v>0</v>
      </c>
      <c r="P3679" s="5">
        <f t="shared" si="343"/>
        <v>0</v>
      </c>
      <c r="Q3679" t="str">
        <f t="shared" si="344"/>
        <v>theater</v>
      </c>
      <c r="R3679" t="str">
        <f t="shared" si="345"/>
        <v>plays</v>
      </c>
      <c r="S3679" s="13">
        <f t="shared" si="346"/>
        <v>42282.655543981484</v>
      </c>
      <c r="T3679" s="13">
        <f t="shared" si="347"/>
        <v>42342.697210648148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 s="9">
        <v>3000</v>
      </c>
      <c r="E3680" s="9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8270</v>
      </c>
      <c r="O3680" s="7">
        <f t="shared" si="342"/>
        <v>7.166666666666667</v>
      </c>
      <c r="P3680" s="5">
        <f t="shared" si="343"/>
        <v>30.714285714285715</v>
      </c>
      <c r="Q3680" t="str">
        <f t="shared" si="344"/>
        <v>theater</v>
      </c>
      <c r="R3680" t="str">
        <f t="shared" si="345"/>
        <v>plays</v>
      </c>
      <c r="S3680" s="13">
        <f t="shared" si="346"/>
        <v>42768.97084490741</v>
      </c>
      <c r="T3680" s="13">
        <f t="shared" si="347"/>
        <v>42789.041666666672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 s="9">
        <v>2000</v>
      </c>
      <c r="E3681" s="9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8270</v>
      </c>
      <c r="O3681" s="7">
        <f t="shared" si="342"/>
        <v>28.050000000000004</v>
      </c>
      <c r="P3681" s="5">
        <f t="shared" si="343"/>
        <v>51</v>
      </c>
      <c r="Q3681" t="str">
        <f t="shared" si="344"/>
        <v>theater</v>
      </c>
      <c r="R3681" t="str">
        <f t="shared" si="345"/>
        <v>plays</v>
      </c>
      <c r="S3681" s="13">
        <f t="shared" si="346"/>
        <v>41765.938657407409</v>
      </c>
      <c r="T3681" s="13">
        <f t="shared" si="347"/>
        <v>41795.938657407409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 s="9">
        <v>20000</v>
      </c>
      <c r="E3682" s="9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8270</v>
      </c>
      <c r="O3682" s="7">
        <f t="shared" si="342"/>
        <v>0</v>
      </c>
      <c r="P3682" s="5">
        <f t="shared" si="343"/>
        <v>0</v>
      </c>
      <c r="Q3682" t="str">
        <f t="shared" si="344"/>
        <v>theater</v>
      </c>
      <c r="R3682" t="str">
        <f t="shared" si="345"/>
        <v>plays</v>
      </c>
      <c r="S3682" s="13">
        <f t="shared" si="346"/>
        <v>42322.025115740747</v>
      </c>
      <c r="T3682" s="13">
        <f t="shared" si="347"/>
        <v>42352.025115740747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 s="9">
        <v>2500</v>
      </c>
      <c r="E3683" s="9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8270</v>
      </c>
      <c r="O3683" s="7">
        <f t="shared" si="342"/>
        <v>16</v>
      </c>
      <c r="P3683" s="5">
        <f t="shared" si="343"/>
        <v>66.666666666666671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42374.655081018514</v>
      </c>
      <c r="T3683" s="13">
        <f t="shared" si="347"/>
        <v>42403.784027777772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 s="9">
        <v>5000</v>
      </c>
      <c r="E3684" s="9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8270</v>
      </c>
      <c r="O3684" s="7">
        <f t="shared" si="342"/>
        <v>0</v>
      </c>
      <c r="P3684" s="5">
        <f t="shared" si="343"/>
        <v>0</v>
      </c>
      <c r="Q3684" t="str">
        <f t="shared" si="344"/>
        <v>theater</v>
      </c>
      <c r="R3684" t="str">
        <f t="shared" si="345"/>
        <v>plays</v>
      </c>
      <c r="S3684" s="13">
        <f t="shared" si="346"/>
        <v>41941.585231481484</v>
      </c>
      <c r="T3684" s="13">
        <f t="shared" si="347"/>
        <v>41991.626898148148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 s="9">
        <v>6048</v>
      </c>
      <c r="E3685" s="9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8270</v>
      </c>
      <c r="O3685" s="7">
        <f t="shared" si="342"/>
        <v>6.8287037037037033</v>
      </c>
      <c r="P3685" s="5">
        <f t="shared" si="343"/>
        <v>59</v>
      </c>
      <c r="Q3685" t="str">
        <f t="shared" si="344"/>
        <v>theater</v>
      </c>
      <c r="R3685" t="str">
        <f t="shared" si="345"/>
        <v>plays</v>
      </c>
      <c r="S3685" s="13">
        <f t="shared" si="346"/>
        <v>42293.809212962966</v>
      </c>
      <c r="T3685" s="13">
        <f t="shared" si="347"/>
        <v>42353.85087962963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 s="9">
        <v>23900</v>
      </c>
      <c r="E3686" s="9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8270</v>
      </c>
      <c r="O3686" s="7">
        <f t="shared" si="342"/>
        <v>25.698702928870294</v>
      </c>
      <c r="P3686" s="5">
        <f t="shared" si="343"/>
        <v>65.340319148936175</v>
      </c>
      <c r="Q3686" t="str">
        <f t="shared" si="344"/>
        <v>theater</v>
      </c>
      <c r="R3686" t="str">
        <f t="shared" si="345"/>
        <v>plays</v>
      </c>
      <c r="S3686" s="13">
        <f t="shared" si="346"/>
        <v>42614.268796296295</v>
      </c>
      <c r="T3686" s="13">
        <f t="shared" si="347"/>
        <v>42645.375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 s="9">
        <v>13500</v>
      </c>
      <c r="E3687" s="9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8270</v>
      </c>
      <c r="O3687" s="7">
        <f t="shared" si="342"/>
        <v>1.4814814814814816</v>
      </c>
      <c r="P3687" s="5">
        <f t="shared" si="343"/>
        <v>100</v>
      </c>
      <c r="Q3687" t="str">
        <f t="shared" si="344"/>
        <v>theater</v>
      </c>
      <c r="R3687" t="str">
        <f t="shared" si="345"/>
        <v>plays</v>
      </c>
      <c r="S3687" s="13">
        <f t="shared" si="346"/>
        <v>42067.947337962964</v>
      </c>
      <c r="T3687" s="13">
        <f t="shared" si="347"/>
        <v>42097.905671296292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 s="9">
        <v>10000</v>
      </c>
      <c r="E3688" s="9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8270</v>
      </c>
      <c r="O3688" s="7">
        <f t="shared" si="342"/>
        <v>36.85</v>
      </c>
      <c r="P3688" s="5">
        <f t="shared" si="343"/>
        <v>147.4</v>
      </c>
      <c r="Q3688" t="str">
        <f t="shared" si="344"/>
        <v>theater</v>
      </c>
      <c r="R3688" t="str">
        <f t="shared" si="345"/>
        <v>plays</v>
      </c>
      <c r="S3688" s="13">
        <f t="shared" si="346"/>
        <v>41903.882951388885</v>
      </c>
      <c r="T3688" s="13">
        <f t="shared" si="347"/>
        <v>41933.882951388885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 s="9">
        <v>6000</v>
      </c>
      <c r="E3689" s="9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8270</v>
      </c>
      <c r="O3689" s="7">
        <f t="shared" si="342"/>
        <v>47.05</v>
      </c>
      <c r="P3689" s="5">
        <f t="shared" si="343"/>
        <v>166.05882352941177</v>
      </c>
      <c r="Q3689" t="str">
        <f t="shared" si="344"/>
        <v>theater</v>
      </c>
      <c r="R3689" t="str">
        <f t="shared" si="345"/>
        <v>plays</v>
      </c>
      <c r="S3689" s="13">
        <f t="shared" si="346"/>
        <v>41804.937083333331</v>
      </c>
      <c r="T3689" s="13">
        <f t="shared" si="347"/>
        <v>41821.9375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 s="9">
        <v>700</v>
      </c>
      <c r="E3690" s="9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8270</v>
      </c>
      <c r="O3690" s="7">
        <f t="shared" si="342"/>
        <v>11.428571428571429</v>
      </c>
      <c r="P3690" s="5">
        <f t="shared" si="343"/>
        <v>40</v>
      </c>
      <c r="Q3690" t="str">
        <f t="shared" si="344"/>
        <v>theater</v>
      </c>
      <c r="R3690" t="str">
        <f t="shared" si="345"/>
        <v>plays</v>
      </c>
      <c r="S3690" s="13">
        <f t="shared" si="346"/>
        <v>42497.070775462969</v>
      </c>
      <c r="T3690" s="13">
        <f t="shared" si="347"/>
        <v>42514.600694444445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 s="9">
        <v>2500</v>
      </c>
      <c r="E3691" s="9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8270</v>
      </c>
      <c r="O3691" s="7">
        <f t="shared" si="342"/>
        <v>12.04</v>
      </c>
      <c r="P3691" s="5">
        <f t="shared" si="343"/>
        <v>75.25</v>
      </c>
      <c r="Q3691" t="str">
        <f t="shared" si="344"/>
        <v>theater</v>
      </c>
      <c r="R3691" t="str">
        <f t="shared" si="345"/>
        <v>plays</v>
      </c>
      <c r="S3691" s="13">
        <f t="shared" si="346"/>
        <v>41869.798726851855</v>
      </c>
      <c r="T3691" s="13">
        <f t="shared" si="347"/>
        <v>41929.798726851855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 s="9">
        <v>500</v>
      </c>
      <c r="E3692" s="9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8270</v>
      </c>
      <c r="O3692" s="7">
        <f t="shared" si="342"/>
        <v>60</v>
      </c>
      <c r="P3692" s="5">
        <f t="shared" si="343"/>
        <v>60</v>
      </c>
      <c r="Q3692" t="str">
        <f t="shared" si="344"/>
        <v>theater</v>
      </c>
      <c r="R3692" t="str">
        <f t="shared" si="345"/>
        <v>plays</v>
      </c>
      <c r="S3692" s="13">
        <f t="shared" si="346"/>
        <v>42305.670914351853</v>
      </c>
      <c r="T3692" s="13">
        <f t="shared" si="347"/>
        <v>42339.249305555553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 s="9">
        <v>8000</v>
      </c>
      <c r="E3693" s="9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8270</v>
      </c>
      <c r="O3693" s="7">
        <f t="shared" si="342"/>
        <v>31.25</v>
      </c>
      <c r="P3693" s="5">
        <f t="shared" si="343"/>
        <v>1250</v>
      </c>
      <c r="Q3693" t="str">
        <f t="shared" si="344"/>
        <v>theater</v>
      </c>
      <c r="R3693" t="str">
        <f t="shared" si="345"/>
        <v>plays</v>
      </c>
      <c r="S3693" s="13">
        <f t="shared" si="346"/>
        <v>42144.231527777782</v>
      </c>
      <c r="T3693" s="13">
        <f t="shared" si="347"/>
        <v>42203.125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 s="9">
        <v>5000</v>
      </c>
      <c r="E3694" s="9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8270</v>
      </c>
      <c r="O3694" s="7">
        <f t="shared" si="342"/>
        <v>0.42</v>
      </c>
      <c r="P3694" s="5">
        <f t="shared" si="343"/>
        <v>10.5</v>
      </c>
      <c r="Q3694" t="str">
        <f t="shared" si="344"/>
        <v>theater</v>
      </c>
      <c r="R3694" t="str">
        <f t="shared" si="345"/>
        <v>plays</v>
      </c>
      <c r="S3694" s="13">
        <f t="shared" si="346"/>
        <v>42559.474004629628</v>
      </c>
      <c r="T3694" s="13">
        <f t="shared" si="347"/>
        <v>42619.474004629628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 s="9">
        <v>10000</v>
      </c>
      <c r="E3695" s="9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8270</v>
      </c>
      <c r="O3695" s="7">
        <f t="shared" si="342"/>
        <v>0.21</v>
      </c>
      <c r="P3695" s="5">
        <f t="shared" si="343"/>
        <v>7</v>
      </c>
      <c r="Q3695" t="str">
        <f t="shared" si="344"/>
        <v>theater</v>
      </c>
      <c r="R3695" t="str">
        <f t="shared" si="345"/>
        <v>plays</v>
      </c>
      <c r="S3695" s="13">
        <f t="shared" si="346"/>
        <v>41995.084074074075</v>
      </c>
      <c r="T3695" s="13">
        <f t="shared" si="347"/>
        <v>42024.802777777775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 s="9">
        <v>300</v>
      </c>
      <c r="E3696" s="9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8270</v>
      </c>
      <c r="O3696" s="7">
        <f t="shared" si="342"/>
        <v>0</v>
      </c>
      <c r="P3696" s="5">
        <f t="shared" si="343"/>
        <v>0</v>
      </c>
      <c r="Q3696" t="str">
        <f t="shared" si="344"/>
        <v>theater</v>
      </c>
      <c r="R3696" t="str">
        <f t="shared" si="345"/>
        <v>plays</v>
      </c>
      <c r="S3696" s="13">
        <f t="shared" si="346"/>
        <v>41948.957465277781</v>
      </c>
      <c r="T3696" s="13">
        <f t="shared" si="347"/>
        <v>41963.957465277781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 s="9">
        <v>600</v>
      </c>
      <c r="E3697" s="9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8270</v>
      </c>
      <c r="O3697" s="7">
        <f t="shared" si="342"/>
        <v>37.5</v>
      </c>
      <c r="P3697" s="5">
        <f t="shared" si="343"/>
        <v>56.25</v>
      </c>
      <c r="Q3697" t="str">
        <f t="shared" si="344"/>
        <v>theater</v>
      </c>
      <c r="R3697" t="str">
        <f t="shared" si="345"/>
        <v>plays</v>
      </c>
      <c r="S3697" s="13">
        <f t="shared" si="346"/>
        <v>42074.219699074078</v>
      </c>
      <c r="T3697" s="13">
        <f t="shared" si="347"/>
        <v>42104.208333333328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 s="9">
        <v>5000</v>
      </c>
      <c r="E3698" s="9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8270</v>
      </c>
      <c r="O3698" s="7">
        <f t="shared" si="342"/>
        <v>0.02</v>
      </c>
      <c r="P3698" s="5">
        <f t="shared" si="343"/>
        <v>1</v>
      </c>
      <c r="Q3698" t="str">
        <f t="shared" si="344"/>
        <v>theater</v>
      </c>
      <c r="R3698" t="str">
        <f t="shared" si="345"/>
        <v>plays</v>
      </c>
      <c r="S3698" s="13">
        <f t="shared" si="346"/>
        <v>41842.201261574075</v>
      </c>
      <c r="T3698" s="13">
        <f t="shared" si="347"/>
        <v>41872.201261574075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 s="9">
        <v>5600</v>
      </c>
      <c r="E3699" s="9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8270</v>
      </c>
      <c r="O3699" s="7">
        <f t="shared" si="342"/>
        <v>8.2142857142857135</v>
      </c>
      <c r="P3699" s="5">
        <f t="shared" si="343"/>
        <v>38.333333333333336</v>
      </c>
      <c r="Q3699" t="str">
        <f t="shared" si="344"/>
        <v>theater</v>
      </c>
      <c r="R3699" t="str">
        <f t="shared" si="345"/>
        <v>plays</v>
      </c>
      <c r="S3699" s="13">
        <f t="shared" si="346"/>
        <v>41904.650578703702</v>
      </c>
      <c r="T3699" s="13">
        <f t="shared" si="347"/>
        <v>41934.650578703702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 s="9">
        <v>5000</v>
      </c>
      <c r="E3700" s="9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8270</v>
      </c>
      <c r="O3700" s="7">
        <f t="shared" si="342"/>
        <v>2.1999999999999997</v>
      </c>
      <c r="P3700" s="5">
        <f t="shared" si="343"/>
        <v>27.5</v>
      </c>
      <c r="Q3700" t="str">
        <f t="shared" si="344"/>
        <v>theater</v>
      </c>
      <c r="R3700" t="str">
        <f t="shared" si="345"/>
        <v>plays</v>
      </c>
      <c r="S3700" s="13">
        <f t="shared" si="346"/>
        <v>41991.022488425922</v>
      </c>
      <c r="T3700" s="13">
        <f t="shared" si="347"/>
        <v>42015.041666666672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 s="9">
        <v>17000</v>
      </c>
      <c r="E3701" s="9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8270</v>
      </c>
      <c r="O3701" s="7">
        <f t="shared" si="342"/>
        <v>17.652941176470588</v>
      </c>
      <c r="P3701" s="5">
        <f t="shared" si="343"/>
        <v>32.978021978021978</v>
      </c>
      <c r="Q3701" t="str">
        <f t="shared" si="344"/>
        <v>theater</v>
      </c>
      <c r="R3701" t="str">
        <f t="shared" si="345"/>
        <v>plays</v>
      </c>
      <c r="S3701" s="13">
        <f t="shared" si="346"/>
        <v>42436.509108796294</v>
      </c>
      <c r="T3701" s="13">
        <f t="shared" si="347"/>
        <v>42471.467442129629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 s="9">
        <v>20000</v>
      </c>
      <c r="E3702" s="9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8270</v>
      </c>
      <c r="O3702" s="7">
        <f t="shared" si="342"/>
        <v>0.08</v>
      </c>
      <c r="P3702" s="5">
        <f t="shared" si="343"/>
        <v>16</v>
      </c>
      <c r="Q3702" t="str">
        <f t="shared" si="344"/>
        <v>theater</v>
      </c>
      <c r="R3702" t="str">
        <f t="shared" si="345"/>
        <v>plays</v>
      </c>
      <c r="S3702" s="13">
        <f t="shared" si="346"/>
        <v>42169.958506944444</v>
      </c>
      <c r="T3702" s="13">
        <f t="shared" si="347"/>
        <v>42199.958506944444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 s="9">
        <v>1500</v>
      </c>
      <c r="E3703" s="9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8270</v>
      </c>
      <c r="O3703" s="7">
        <f t="shared" si="342"/>
        <v>6.6666666666666666E-2</v>
      </c>
      <c r="P3703" s="5">
        <f t="shared" si="343"/>
        <v>1</v>
      </c>
      <c r="Q3703" t="str">
        <f t="shared" si="344"/>
        <v>theater</v>
      </c>
      <c r="R3703" t="str">
        <f t="shared" si="345"/>
        <v>plays</v>
      </c>
      <c r="S3703" s="13">
        <f t="shared" si="346"/>
        <v>41905.636469907404</v>
      </c>
      <c r="T3703" s="13">
        <f t="shared" si="347"/>
        <v>41935.636469907404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 s="9">
        <v>500</v>
      </c>
      <c r="E3704" s="9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8270</v>
      </c>
      <c r="O3704" s="7">
        <f t="shared" si="342"/>
        <v>0</v>
      </c>
      <c r="P3704" s="5">
        <f t="shared" si="343"/>
        <v>0</v>
      </c>
      <c r="Q3704" t="str">
        <f t="shared" si="344"/>
        <v>theater</v>
      </c>
      <c r="R3704" t="str">
        <f t="shared" si="345"/>
        <v>plays</v>
      </c>
      <c r="S3704" s="13">
        <f t="shared" si="346"/>
        <v>41761.810150462967</v>
      </c>
      <c r="T3704" s="13">
        <f t="shared" si="347"/>
        <v>41768.286805555559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 s="9">
        <v>3000</v>
      </c>
      <c r="E3705" s="9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8270</v>
      </c>
      <c r="O3705" s="7">
        <f t="shared" si="342"/>
        <v>37.533333333333339</v>
      </c>
      <c r="P3705" s="5">
        <f t="shared" si="343"/>
        <v>86.615384615384613</v>
      </c>
      <c r="Q3705" t="str">
        <f t="shared" si="344"/>
        <v>theater</v>
      </c>
      <c r="R3705" t="str">
        <f t="shared" si="345"/>
        <v>plays</v>
      </c>
      <c r="S3705" s="13">
        <f t="shared" si="346"/>
        <v>41865.878657407404</v>
      </c>
      <c r="T3705" s="13">
        <f t="shared" si="347"/>
        <v>41925.878657407404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 s="9">
        <v>500</v>
      </c>
      <c r="E3706" s="9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8270</v>
      </c>
      <c r="O3706" s="7">
        <f t="shared" si="342"/>
        <v>22</v>
      </c>
      <c r="P3706" s="5">
        <f t="shared" si="343"/>
        <v>55</v>
      </c>
      <c r="Q3706" t="str">
        <f t="shared" si="344"/>
        <v>theater</v>
      </c>
      <c r="R3706" t="str">
        <f t="shared" si="345"/>
        <v>plays</v>
      </c>
      <c r="S3706" s="13">
        <f t="shared" si="346"/>
        <v>41928.690138888887</v>
      </c>
      <c r="T3706" s="13">
        <f t="shared" si="347"/>
        <v>41958.833333333328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 s="9">
        <v>8880</v>
      </c>
      <c r="E3707" s="9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8270</v>
      </c>
      <c r="O3707" s="7">
        <f t="shared" si="342"/>
        <v>0</v>
      </c>
      <c r="P3707" s="5">
        <f t="shared" si="343"/>
        <v>0</v>
      </c>
      <c r="Q3707" t="str">
        <f t="shared" si="344"/>
        <v>theater</v>
      </c>
      <c r="R3707" t="str">
        <f t="shared" si="345"/>
        <v>plays</v>
      </c>
      <c r="S3707" s="13">
        <f t="shared" si="346"/>
        <v>42613.841261574074</v>
      </c>
      <c r="T3707" s="13">
        <f t="shared" si="347"/>
        <v>42644.166666666672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 s="9">
        <v>5000</v>
      </c>
      <c r="E3708" s="9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8270</v>
      </c>
      <c r="O3708" s="7">
        <f t="shared" si="342"/>
        <v>17.62</v>
      </c>
      <c r="P3708" s="5">
        <f t="shared" si="343"/>
        <v>41.952380952380949</v>
      </c>
      <c r="Q3708" t="str">
        <f t="shared" si="344"/>
        <v>theater</v>
      </c>
      <c r="R3708" t="str">
        <f t="shared" si="345"/>
        <v>plays</v>
      </c>
      <c r="S3708" s="13">
        <f t="shared" si="346"/>
        <v>41779.648506944446</v>
      </c>
      <c r="T3708" s="13">
        <f t="shared" si="347"/>
        <v>41809.648506944446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 s="9">
        <v>1500</v>
      </c>
      <c r="E3709" s="9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8270</v>
      </c>
      <c r="O3709" s="7">
        <f t="shared" si="342"/>
        <v>53</v>
      </c>
      <c r="P3709" s="5">
        <f t="shared" si="343"/>
        <v>88.333333333333329</v>
      </c>
      <c r="Q3709" t="str">
        <f t="shared" si="344"/>
        <v>theater</v>
      </c>
      <c r="R3709" t="str">
        <f t="shared" si="345"/>
        <v>plays</v>
      </c>
      <c r="S3709" s="13">
        <f t="shared" si="346"/>
        <v>42534.933321759265</v>
      </c>
      <c r="T3709" s="13">
        <f t="shared" si="347"/>
        <v>42554.832638888889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 s="9">
        <v>3500</v>
      </c>
      <c r="E3710" s="9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8270</v>
      </c>
      <c r="O3710" s="7">
        <f t="shared" si="342"/>
        <v>22.142857142857142</v>
      </c>
      <c r="P3710" s="5">
        <f t="shared" si="343"/>
        <v>129.16666666666666</v>
      </c>
      <c r="Q3710" t="str">
        <f t="shared" si="344"/>
        <v>theater</v>
      </c>
      <c r="R3710" t="str">
        <f t="shared" si="345"/>
        <v>plays</v>
      </c>
      <c r="S3710" s="13">
        <f t="shared" si="346"/>
        <v>42310.968518518523</v>
      </c>
      <c r="T3710" s="13">
        <f t="shared" si="347"/>
        <v>42333.958333333328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 s="9">
        <v>3750</v>
      </c>
      <c r="E3711" s="9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8270</v>
      </c>
      <c r="O3711" s="7">
        <f t="shared" si="342"/>
        <v>2.5333333333333332</v>
      </c>
      <c r="P3711" s="5">
        <f t="shared" si="343"/>
        <v>23.75</v>
      </c>
      <c r="Q3711" t="str">
        <f t="shared" si="344"/>
        <v>theater</v>
      </c>
      <c r="R3711" t="str">
        <f t="shared" si="345"/>
        <v>plays</v>
      </c>
      <c r="S3711" s="13">
        <f t="shared" si="346"/>
        <v>42446.060694444444</v>
      </c>
      <c r="T3711" s="13">
        <f t="shared" si="347"/>
        <v>42461.165972222225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 s="9">
        <v>10000</v>
      </c>
      <c r="E3712" s="9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8270</v>
      </c>
      <c r="O3712" s="7">
        <f t="shared" si="342"/>
        <v>2.5</v>
      </c>
      <c r="P3712" s="5">
        <f t="shared" si="343"/>
        <v>35.714285714285715</v>
      </c>
      <c r="Q3712" t="str">
        <f t="shared" si="344"/>
        <v>theater</v>
      </c>
      <c r="R3712" t="str">
        <f t="shared" si="345"/>
        <v>plays</v>
      </c>
      <c r="S3712" s="13">
        <f t="shared" si="346"/>
        <v>41866.640648148146</v>
      </c>
      <c r="T3712" s="13">
        <f t="shared" si="347"/>
        <v>41898.125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 s="9">
        <v>10000</v>
      </c>
      <c r="E3713" s="9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8270</v>
      </c>
      <c r="O3713" s="7">
        <f t="shared" si="342"/>
        <v>2.85</v>
      </c>
      <c r="P3713" s="5">
        <f t="shared" si="343"/>
        <v>57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41779.695092592592</v>
      </c>
      <c r="T3713" s="13">
        <f t="shared" si="347"/>
        <v>41813.666666666664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 s="9">
        <v>525</v>
      </c>
      <c r="E3714" s="9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8270</v>
      </c>
      <c r="O3714" s="7">
        <f t="shared" ref="O3714:O3777" si="348">(E3714/D3714)*100</f>
        <v>0</v>
      </c>
      <c r="P3714" s="5">
        <f t="shared" ref="P3714:P3777" si="349">IFERROR(E3714/L3714,0)</f>
        <v>0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3">
        <f t="shared" ref="S3714:S3777" si="352">(((J3714/60)/60)/24)+DATE(1970,1,1)</f>
        <v>42421.141469907408</v>
      </c>
      <c r="T3714" s="13">
        <f t="shared" ref="T3714:T3777" si="353">(((I3714/60)/60)/24)+DATE(1970,1,1)</f>
        <v>42481.099803240737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 s="9">
        <v>20000</v>
      </c>
      <c r="E3715" s="9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8270</v>
      </c>
      <c r="O3715" s="7">
        <f t="shared" si="348"/>
        <v>2.4500000000000002</v>
      </c>
      <c r="P3715" s="5">
        <f t="shared" si="349"/>
        <v>163.33333333333334</v>
      </c>
      <c r="Q3715" t="str">
        <f t="shared" si="350"/>
        <v>theater</v>
      </c>
      <c r="R3715" t="str">
        <f t="shared" si="351"/>
        <v>plays</v>
      </c>
      <c r="S3715" s="13">
        <f t="shared" si="352"/>
        <v>42523.739212962959</v>
      </c>
      <c r="T3715" s="13">
        <f t="shared" si="353"/>
        <v>42553.739212962959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 s="9">
        <v>9500</v>
      </c>
      <c r="E3716" s="9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8270</v>
      </c>
      <c r="O3716" s="7">
        <f t="shared" si="348"/>
        <v>1.4210526315789473</v>
      </c>
      <c r="P3716" s="5">
        <f t="shared" si="349"/>
        <v>15</v>
      </c>
      <c r="Q3716" t="str">
        <f t="shared" si="350"/>
        <v>theater</v>
      </c>
      <c r="R3716" t="str">
        <f t="shared" si="351"/>
        <v>plays</v>
      </c>
      <c r="S3716" s="13">
        <f t="shared" si="352"/>
        <v>41787.681527777779</v>
      </c>
      <c r="T3716" s="13">
        <f t="shared" si="353"/>
        <v>41817.681527777779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 s="9">
        <v>2000</v>
      </c>
      <c r="E3717" s="9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8270</v>
      </c>
      <c r="O3717" s="7">
        <f t="shared" si="348"/>
        <v>19.25</v>
      </c>
      <c r="P3717" s="5">
        <f t="shared" si="349"/>
        <v>64.166666666666671</v>
      </c>
      <c r="Q3717" t="str">
        <f t="shared" si="350"/>
        <v>theater</v>
      </c>
      <c r="R3717" t="str">
        <f t="shared" si="351"/>
        <v>plays</v>
      </c>
      <c r="S3717" s="13">
        <f t="shared" si="352"/>
        <v>42093.588263888887</v>
      </c>
      <c r="T3717" s="13">
        <f t="shared" si="353"/>
        <v>42123.588263888887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 s="9">
        <v>4000</v>
      </c>
      <c r="E3718" s="9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8270</v>
      </c>
      <c r="O3718" s="7">
        <f t="shared" si="348"/>
        <v>0.67500000000000004</v>
      </c>
      <c r="P3718" s="5">
        <f t="shared" si="349"/>
        <v>6.75</v>
      </c>
      <c r="Q3718" t="str">
        <f t="shared" si="350"/>
        <v>theater</v>
      </c>
      <c r="R3718" t="str">
        <f t="shared" si="351"/>
        <v>plays</v>
      </c>
      <c r="S3718" s="13">
        <f t="shared" si="352"/>
        <v>41833.951516203706</v>
      </c>
      <c r="T3718" s="13">
        <f t="shared" si="353"/>
        <v>41863.951516203706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 s="9">
        <v>15000</v>
      </c>
      <c r="E3719" s="9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8270</v>
      </c>
      <c r="O3719" s="7">
        <f t="shared" si="348"/>
        <v>0.16666666666666669</v>
      </c>
      <c r="P3719" s="5">
        <f t="shared" si="349"/>
        <v>25</v>
      </c>
      <c r="Q3719" t="str">
        <f t="shared" si="350"/>
        <v>theater</v>
      </c>
      <c r="R3719" t="str">
        <f t="shared" si="351"/>
        <v>plays</v>
      </c>
      <c r="S3719" s="13">
        <f t="shared" si="352"/>
        <v>42479.039212962962</v>
      </c>
      <c r="T3719" s="13">
        <f t="shared" si="353"/>
        <v>42509.039212962962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 s="9">
        <v>5000</v>
      </c>
      <c r="E3720" s="9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8270</v>
      </c>
      <c r="O3720" s="7">
        <f t="shared" si="348"/>
        <v>60.9</v>
      </c>
      <c r="P3720" s="5">
        <f t="shared" si="349"/>
        <v>179.11764705882354</v>
      </c>
      <c r="Q3720" t="str">
        <f t="shared" si="350"/>
        <v>theater</v>
      </c>
      <c r="R3720" t="str">
        <f t="shared" si="351"/>
        <v>plays</v>
      </c>
      <c r="S3720" s="13">
        <f t="shared" si="352"/>
        <v>42235.117476851854</v>
      </c>
      <c r="T3720" s="13">
        <f t="shared" si="353"/>
        <v>42275.117476851854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 s="9">
        <v>3495</v>
      </c>
      <c r="E3721" s="9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8270</v>
      </c>
      <c r="O3721" s="7">
        <f t="shared" si="348"/>
        <v>1</v>
      </c>
      <c r="P3721" s="5">
        <f t="shared" si="349"/>
        <v>34.950000000000003</v>
      </c>
      <c r="Q3721" t="str">
        <f t="shared" si="350"/>
        <v>theater</v>
      </c>
      <c r="R3721" t="str">
        <f t="shared" si="351"/>
        <v>plays</v>
      </c>
      <c r="S3721" s="13">
        <f t="shared" si="352"/>
        <v>42718.963599537034</v>
      </c>
      <c r="T3721" s="13">
        <f t="shared" si="353"/>
        <v>42748.961805555555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 s="9">
        <v>1250</v>
      </c>
      <c r="E3722" s="9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8270</v>
      </c>
      <c r="O3722" s="7">
        <f t="shared" si="348"/>
        <v>34.4</v>
      </c>
      <c r="P3722" s="5">
        <f t="shared" si="349"/>
        <v>33.07692307692308</v>
      </c>
      <c r="Q3722" t="str">
        <f t="shared" si="350"/>
        <v>theater</v>
      </c>
      <c r="R3722" t="str">
        <f t="shared" si="351"/>
        <v>plays</v>
      </c>
      <c r="S3722" s="13">
        <f t="shared" si="352"/>
        <v>42022.661527777775</v>
      </c>
      <c r="T3722" s="13">
        <f t="shared" si="353"/>
        <v>42063.5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 s="9">
        <v>1000</v>
      </c>
      <c r="E3723" s="9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8270</v>
      </c>
      <c r="O3723" s="7">
        <f t="shared" si="348"/>
        <v>16.5</v>
      </c>
      <c r="P3723" s="5">
        <f t="shared" si="349"/>
        <v>27.5</v>
      </c>
      <c r="Q3723" t="str">
        <f t="shared" si="350"/>
        <v>theater</v>
      </c>
      <c r="R3723" t="str">
        <f t="shared" si="351"/>
        <v>plays</v>
      </c>
      <c r="S3723" s="13">
        <f t="shared" si="352"/>
        <v>42031.666898148149</v>
      </c>
      <c r="T3723" s="13">
        <f t="shared" si="353"/>
        <v>42064.125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 s="9">
        <v>20000</v>
      </c>
      <c r="E3724" s="9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8270</v>
      </c>
      <c r="O3724" s="7">
        <f t="shared" si="348"/>
        <v>0</v>
      </c>
      <c r="P3724" s="5">
        <f t="shared" si="349"/>
        <v>0</v>
      </c>
      <c r="Q3724" t="str">
        <f t="shared" si="350"/>
        <v>theater</v>
      </c>
      <c r="R3724" t="str">
        <f t="shared" si="351"/>
        <v>plays</v>
      </c>
      <c r="S3724" s="13">
        <f t="shared" si="352"/>
        <v>42700.804756944446</v>
      </c>
      <c r="T3724" s="13">
        <f t="shared" si="353"/>
        <v>42730.804756944446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 s="9">
        <v>1000</v>
      </c>
      <c r="E3725" s="9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8270</v>
      </c>
      <c r="O3725" s="7">
        <f t="shared" si="348"/>
        <v>0.4</v>
      </c>
      <c r="P3725" s="5">
        <f t="shared" si="349"/>
        <v>2</v>
      </c>
      <c r="Q3725" t="str">
        <f t="shared" si="350"/>
        <v>theater</v>
      </c>
      <c r="R3725" t="str">
        <f t="shared" si="351"/>
        <v>plays</v>
      </c>
      <c r="S3725" s="13">
        <f t="shared" si="352"/>
        <v>41812.77443287037</v>
      </c>
      <c r="T3725" s="13">
        <f t="shared" si="353"/>
        <v>41872.77443287037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 s="9">
        <v>3500</v>
      </c>
      <c r="E3726" s="9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8270</v>
      </c>
      <c r="O3726" s="7">
        <f t="shared" si="348"/>
        <v>1.0571428571428572</v>
      </c>
      <c r="P3726" s="5">
        <f t="shared" si="349"/>
        <v>18.5</v>
      </c>
      <c r="Q3726" t="str">
        <f t="shared" si="350"/>
        <v>theater</v>
      </c>
      <c r="R3726" t="str">
        <f t="shared" si="351"/>
        <v>plays</v>
      </c>
      <c r="S3726" s="13">
        <f t="shared" si="352"/>
        <v>42078.34520833334</v>
      </c>
      <c r="T3726" s="13">
        <f t="shared" si="353"/>
        <v>42133.166666666672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 s="9">
        <v>2750</v>
      </c>
      <c r="E3727" s="9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8270</v>
      </c>
      <c r="O3727" s="7">
        <f t="shared" si="348"/>
        <v>26.727272727272727</v>
      </c>
      <c r="P3727" s="5">
        <f t="shared" si="349"/>
        <v>35</v>
      </c>
      <c r="Q3727" t="str">
        <f t="shared" si="350"/>
        <v>theater</v>
      </c>
      <c r="R3727" t="str">
        <f t="shared" si="351"/>
        <v>plays</v>
      </c>
      <c r="S3727" s="13">
        <f t="shared" si="352"/>
        <v>42283.552951388891</v>
      </c>
      <c r="T3727" s="13">
        <f t="shared" si="353"/>
        <v>42313.594618055555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 s="9">
        <v>2000</v>
      </c>
      <c r="E3728" s="9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8270</v>
      </c>
      <c r="O3728" s="7">
        <f t="shared" si="348"/>
        <v>28.799999999999997</v>
      </c>
      <c r="P3728" s="5">
        <f t="shared" si="349"/>
        <v>44.307692307692307</v>
      </c>
      <c r="Q3728" t="str">
        <f t="shared" si="350"/>
        <v>theater</v>
      </c>
      <c r="R3728" t="str">
        <f t="shared" si="351"/>
        <v>plays</v>
      </c>
      <c r="S3728" s="13">
        <f t="shared" si="352"/>
        <v>41779.045937499999</v>
      </c>
      <c r="T3728" s="13">
        <f t="shared" si="353"/>
        <v>41820.727777777778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 s="9">
        <v>700</v>
      </c>
      <c r="E3729" s="9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8270</v>
      </c>
      <c r="O3729" s="7">
        <f t="shared" si="348"/>
        <v>0</v>
      </c>
      <c r="P3729" s="5">
        <f t="shared" si="349"/>
        <v>0</v>
      </c>
      <c r="Q3729" t="str">
        <f t="shared" si="350"/>
        <v>theater</v>
      </c>
      <c r="R3729" t="str">
        <f t="shared" si="351"/>
        <v>plays</v>
      </c>
      <c r="S3729" s="13">
        <f t="shared" si="352"/>
        <v>41905.795706018522</v>
      </c>
      <c r="T3729" s="13">
        <f t="shared" si="353"/>
        <v>41933.82708333333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 s="9">
        <v>15000</v>
      </c>
      <c r="E3730" s="9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8270</v>
      </c>
      <c r="O3730" s="7">
        <f t="shared" si="348"/>
        <v>8.9</v>
      </c>
      <c r="P3730" s="5">
        <f t="shared" si="349"/>
        <v>222.5</v>
      </c>
      <c r="Q3730" t="str">
        <f t="shared" si="350"/>
        <v>theater</v>
      </c>
      <c r="R3730" t="str">
        <f t="shared" si="351"/>
        <v>plays</v>
      </c>
      <c r="S3730" s="13">
        <f t="shared" si="352"/>
        <v>42695.7105787037</v>
      </c>
      <c r="T3730" s="13">
        <f t="shared" si="353"/>
        <v>42725.7105787037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 s="9">
        <v>250</v>
      </c>
      <c r="E3731" s="9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8270</v>
      </c>
      <c r="O3731" s="7">
        <f t="shared" si="348"/>
        <v>0</v>
      </c>
      <c r="P3731" s="5">
        <f t="shared" si="349"/>
        <v>0</v>
      </c>
      <c r="Q3731" t="str">
        <f t="shared" si="350"/>
        <v>theater</v>
      </c>
      <c r="R3731" t="str">
        <f t="shared" si="351"/>
        <v>plays</v>
      </c>
      <c r="S3731" s="13">
        <f t="shared" si="352"/>
        <v>42732.787523148145</v>
      </c>
      <c r="T3731" s="13">
        <f t="shared" si="353"/>
        <v>42762.787523148145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 s="9">
        <v>3000</v>
      </c>
      <c r="E3732" s="9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348"/>
        <v>0.16666666666666669</v>
      </c>
      <c r="P3732" s="5">
        <f t="shared" si="349"/>
        <v>5</v>
      </c>
      <c r="Q3732" t="str">
        <f t="shared" si="350"/>
        <v>theater</v>
      </c>
      <c r="R3732" t="str">
        <f t="shared" si="351"/>
        <v>plays</v>
      </c>
      <c r="S3732" s="13">
        <f t="shared" si="352"/>
        <v>42510.938900462963</v>
      </c>
      <c r="T3732" s="13">
        <f t="shared" si="353"/>
        <v>42540.938900462963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 s="9">
        <v>3000</v>
      </c>
      <c r="E3733" s="9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8270</v>
      </c>
      <c r="O3733" s="7">
        <f t="shared" si="348"/>
        <v>0</v>
      </c>
      <c r="P3733" s="5">
        <f t="shared" si="349"/>
        <v>0</v>
      </c>
      <c r="Q3733" t="str">
        <f t="shared" si="350"/>
        <v>theater</v>
      </c>
      <c r="R3733" t="str">
        <f t="shared" si="351"/>
        <v>plays</v>
      </c>
      <c r="S3733" s="13">
        <f t="shared" si="352"/>
        <v>42511.698101851856</v>
      </c>
      <c r="T3733" s="13">
        <f t="shared" si="353"/>
        <v>42535.787500000006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 s="9">
        <v>2224</v>
      </c>
      <c r="E3734" s="9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8270</v>
      </c>
      <c r="O3734" s="7">
        <f t="shared" si="348"/>
        <v>15.737410071942445</v>
      </c>
      <c r="P3734" s="5">
        <f t="shared" si="349"/>
        <v>29.166666666666668</v>
      </c>
      <c r="Q3734" t="str">
        <f t="shared" si="350"/>
        <v>theater</v>
      </c>
      <c r="R3734" t="str">
        <f t="shared" si="351"/>
        <v>plays</v>
      </c>
      <c r="S3734" s="13">
        <f t="shared" si="352"/>
        <v>42041.581307870365</v>
      </c>
      <c r="T3734" s="13">
        <f t="shared" si="353"/>
        <v>42071.539641203708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 s="9">
        <v>150</v>
      </c>
      <c r="E3735" s="9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8270</v>
      </c>
      <c r="O3735" s="7">
        <f t="shared" si="348"/>
        <v>2</v>
      </c>
      <c r="P3735" s="5">
        <f t="shared" si="349"/>
        <v>1.5</v>
      </c>
      <c r="Q3735" t="str">
        <f t="shared" si="350"/>
        <v>theater</v>
      </c>
      <c r="R3735" t="str">
        <f t="shared" si="351"/>
        <v>plays</v>
      </c>
      <c r="S3735" s="13">
        <f t="shared" si="352"/>
        <v>42307.189270833333</v>
      </c>
      <c r="T3735" s="13">
        <f t="shared" si="353"/>
        <v>42322.958333333328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 s="9">
        <v>3500</v>
      </c>
      <c r="E3736" s="9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8270</v>
      </c>
      <c r="O3736" s="7">
        <f t="shared" si="348"/>
        <v>21.685714285714287</v>
      </c>
      <c r="P3736" s="5">
        <f t="shared" si="349"/>
        <v>126.5</v>
      </c>
      <c r="Q3736" t="str">
        <f t="shared" si="350"/>
        <v>theater</v>
      </c>
      <c r="R3736" t="str">
        <f t="shared" si="351"/>
        <v>plays</v>
      </c>
      <c r="S3736" s="13">
        <f t="shared" si="352"/>
        <v>42353.761759259258</v>
      </c>
      <c r="T3736" s="13">
        <f t="shared" si="353"/>
        <v>42383.761759259258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 s="9">
        <v>3000</v>
      </c>
      <c r="E3737" s="9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8270</v>
      </c>
      <c r="O3737" s="7">
        <f t="shared" si="348"/>
        <v>0.33333333333333337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42622.436412037037</v>
      </c>
      <c r="T3737" s="13">
        <f t="shared" si="353"/>
        <v>42652.436412037037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 s="9">
        <v>3500</v>
      </c>
      <c r="E3738" s="9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348"/>
        <v>0.2857142857142857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42058.603877314818</v>
      </c>
      <c r="T3738" s="13">
        <f t="shared" si="353"/>
        <v>42087.165972222225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 s="9">
        <v>1000</v>
      </c>
      <c r="E3739" s="9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8270</v>
      </c>
      <c r="O3739" s="7">
        <f t="shared" si="348"/>
        <v>4.7</v>
      </c>
      <c r="P3739" s="5">
        <f t="shared" si="349"/>
        <v>9.4</v>
      </c>
      <c r="Q3739" t="str">
        <f t="shared" si="350"/>
        <v>theater</v>
      </c>
      <c r="R3739" t="str">
        <f t="shared" si="351"/>
        <v>plays</v>
      </c>
      <c r="S3739" s="13">
        <f t="shared" si="352"/>
        <v>42304.940960648149</v>
      </c>
      <c r="T3739" s="13">
        <f t="shared" si="353"/>
        <v>42329.166666666672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 s="9">
        <v>9600</v>
      </c>
      <c r="E3740" s="9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8270</v>
      </c>
      <c r="O3740" s="7">
        <f t="shared" si="348"/>
        <v>0</v>
      </c>
      <c r="P3740" s="5">
        <f t="shared" si="349"/>
        <v>0</v>
      </c>
      <c r="Q3740" t="str">
        <f t="shared" si="350"/>
        <v>theater</v>
      </c>
      <c r="R3740" t="str">
        <f t="shared" si="351"/>
        <v>plays</v>
      </c>
      <c r="S3740" s="13">
        <f t="shared" si="352"/>
        <v>42538.742893518516</v>
      </c>
      <c r="T3740" s="13">
        <f t="shared" si="353"/>
        <v>42568.742893518516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 s="9">
        <v>2000</v>
      </c>
      <c r="E3741" s="9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8270</v>
      </c>
      <c r="O3741" s="7">
        <f t="shared" si="348"/>
        <v>10.8</v>
      </c>
      <c r="P3741" s="5">
        <f t="shared" si="349"/>
        <v>72</v>
      </c>
      <c r="Q3741" t="str">
        <f t="shared" si="350"/>
        <v>theater</v>
      </c>
      <c r="R3741" t="str">
        <f t="shared" si="351"/>
        <v>plays</v>
      </c>
      <c r="S3741" s="13">
        <f t="shared" si="352"/>
        <v>41990.612546296295</v>
      </c>
      <c r="T3741" s="13">
        <f t="shared" si="353"/>
        <v>42020.434722222228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 s="9">
        <v>5000</v>
      </c>
      <c r="E3742" s="9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8270</v>
      </c>
      <c r="O3742" s="7">
        <f t="shared" si="348"/>
        <v>4.8</v>
      </c>
      <c r="P3742" s="5">
        <f t="shared" si="349"/>
        <v>30</v>
      </c>
      <c r="Q3742" t="str">
        <f t="shared" si="350"/>
        <v>theater</v>
      </c>
      <c r="R3742" t="str">
        <f t="shared" si="351"/>
        <v>plays</v>
      </c>
      <c r="S3742" s="13">
        <f t="shared" si="352"/>
        <v>42122.732499999998</v>
      </c>
      <c r="T3742" s="13">
        <f t="shared" si="353"/>
        <v>42155.732638888891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 s="9">
        <v>1000</v>
      </c>
      <c r="E3743" s="9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8270</v>
      </c>
      <c r="O3743" s="7">
        <f t="shared" si="348"/>
        <v>3.2</v>
      </c>
      <c r="P3743" s="5">
        <f t="shared" si="349"/>
        <v>10.666666666666666</v>
      </c>
      <c r="Q3743" t="str">
        <f t="shared" si="350"/>
        <v>theater</v>
      </c>
      <c r="R3743" t="str">
        <f t="shared" si="351"/>
        <v>plays</v>
      </c>
      <c r="S3743" s="13">
        <f t="shared" si="352"/>
        <v>42209.67288194444</v>
      </c>
      <c r="T3743" s="13">
        <f t="shared" si="353"/>
        <v>42223.625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 s="9">
        <v>1600</v>
      </c>
      <c r="E3744" s="9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8270</v>
      </c>
      <c r="O3744" s="7">
        <f t="shared" si="348"/>
        <v>12.75</v>
      </c>
      <c r="P3744" s="5">
        <f t="shared" si="349"/>
        <v>25.5</v>
      </c>
      <c r="Q3744" t="str">
        <f t="shared" si="350"/>
        <v>theater</v>
      </c>
      <c r="R3744" t="str">
        <f t="shared" si="351"/>
        <v>plays</v>
      </c>
      <c r="S3744" s="13">
        <f t="shared" si="352"/>
        <v>41990.506377314814</v>
      </c>
      <c r="T3744" s="13">
        <f t="shared" si="353"/>
        <v>42020.506377314814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 s="9">
        <v>110000</v>
      </c>
      <c r="E3745" s="9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8270</v>
      </c>
      <c r="O3745" s="7">
        <f t="shared" si="348"/>
        <v>1.8181818181818181E-2</v>
      </c>
      <c r="P3745" s="5">
        <f t="shared" si="349"/>
        <v>20</v>
      </c>
      <c r="Q3745" t="str">
        <f t="shared" si="350"/>
        <v>theater</v>
      </c>
      <c r="R3745" t="str">
        <f t="shared" si="351"/>
        <v>plays</v>
      </c>
      <c r="S3745" s="13">
        <f t="shared" si="352"/>
        <v>42039.194988425923</v>
      </c>
      <c r="T3745" s="13">
        <f t="shared" si="353"/>
        <v>42099.153321759266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 s="9">
        <v>2500</v>
      </c>
      <c r="E3746" s="9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8270</v>
      </c>
      <c r="O3746" s="7">
        <f t="shared" si="348"/>
        <v>2.4</v>
      </c>
      <c r="P3746" s="5">
        <f t="shared" si="349"/>
        <v>15</v>
      </c>
      <c r="Q3746" t="str">
        <f t="shared" si="350"/>
        <v>theater</v>
      </c>
      <c r="R3746" t="str">
        <f t="shared" si="351"/>
        <v>plays</v>
      </c>
      <c r="S3746" s="13">
        <f t="shared" si="352"/>
        <v>42178.815891203703</v>
      </c>
      <c r="T3746" s="13">
        <f t="shared" si="353"/>
        <v>42238.815891203703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 s="9">
        <v>2000</v>
      </c>
      <c r="E3747" s="9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8270</v>
      </c>
      <c r="O3747" s="7">
        <f t="shared" si="348"/>
        <v>36.5</v>
      </c>
      <c r="P3747" s="5">
        <f t="shared" si="349"/>
        <v>91.25</v>
      </c>
      <c r="Q3747" t="str">
        <f t="shared" si="350"/>
        <v>theater</v>
      </c>
      <c r="R3747" t="str">
        <f t="shared" si="351"/>
        <v>plays</v>
      </c>
      <c r="S3747" s="13">
        <f t="shared" si="352"/>
        <v>41890.086805555555</v>
      </c>
      <c r="T3747" s="13">
        <f t="shared" si="353"/>
        <v>41934.207638888889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 s="9">
        <v>30000</v>
      </c>
      <c r="E3748" s="9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348"/>
        <v>2.666666666666667</v>
      </c>
      <c r="P3748" s="5">
        <f t="shared" si="349"/>
        <v>800</v>
      </c>
      <c r="Q3748" t="str">
        <f t="shared" si="350"/>
        <v>theater</v>
      </c>
      <c r="R3748" t="str">
        <f t="shared" si="351"/>
        <v>plays</v>
      </c>
      <c r="S3748" s="13">
        <f t="shared" si="352"/>
        <v>42693.031828703708</v>
      </c>
      <c r="T3748" s="13">
        <f t="shared" si="353"/>
        <v>42723.031828703708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 s="9">
        <v>3500</v>
      </c>
      <c r="E3749" s="9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8270</v>
      </c>
      <c r="O3749" s="7">
        <f t="shared" si="348"/>
        <v>11.428571428571429</v>
      </c>
      <c r="P3749" s="5">
        <f t="shared" si="349"/>
        <v>80</v>
      </c>
      <c r="Q3749" t="str">
        <f t="shared" si="350"/>
        <v>theater</v>
      </c>
      <c r="R3749" t="str">
        <f t="shared" si="351"/>
        <v>plays</v>
      </c>
      <c r="S3749" s="13">
        <f t="shared" si="352"/>
        <v>42750.530312499999</v>
      </c>
      <c r="T3749" s="13">
        <f t="shared" si="353"/>
        <v>42794.368749999994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 s="9">
        <v>10000</v>
      </c>
      <c r="E3750" s="9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8270</v>
      </c>
      <c r="O3750" s="7">
        <f t="shared" si="348"/>
        <v>0</v>
      </c>
      <c r="P3750" s="5">
        <f t="shared" si="349"/>
        <v>0</v>
      </c>
      <c r="Q3750" t="str">
        <f t="shared" si="350"/>
        <v>theater</v>
      </c>
      <c r="R3750" t="str">
        <f t="shared" si="351"/>
        <v>plays</v>
      </c>
      <c r="S3750" s="13">
        <f t="shared" si="352"/>
        <v>42344.824502314819</v>
      </c>
      <c r="T3750" s="13">
        <f t="shared" si="353"/>
        <v>42400.996527777781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 s="9">
        <v>75000</v>
      </c>
      <c r="E3751" s="9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8270</v>
      </c>
      <c r="O3751" s="7">
        <f t="shared" si="348"/>
        <v>0</v>
      </c>
      <c r="P3751" s="5">
        <f t="shared" si="349"/>
        <v>0</v>
      </c>
      <c r="Q3751" t="str">
        <f t="shared" si="350"/>
        <v>theater</v>
      </c>
      <c r="R3751" t="str">
        <f t="shared" si="351"/>
        <v>plays</v>
      </c>
      <c r="S3751" s="13">
        <f t="shared" si="352"/>
        <v>42495.722187499996</v>
      </c>
      <c r="T3751" s="13">
        <f t="shared" si="353"/>
        <v>42525.722187499996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 s="9">
        <v>4500</v>
      </c>
      <c r="E3752" s="9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8270</v>
      </c>
      <c r="O3752" s="7">
        <f t="shared" si="348"/>
        <v>1.1111111111111112</v>
      </c>
      <c r="P3752" s="5">
        <f t="shared" si="349"/>
        <v>50</v>
      </c>
      <c r="Q3752" t="str">
        <f t="shared" si="350"/>
        <v>theater</v>
      </c>
      <c r="R3752" t="str">
        <f t="shared" si="351"/>
        <v>plays</v>
      </c>
      <c r="S3752" s="13">
        <f t="shared" si="352"/>
        <v>42570.850381944445</v>
      </c>
      <c r="T3752" s="13">
        <f t="shared" si="353"/>
        <v>42615.850381944445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 s="9">
        <v>270</v>
      </c>
      <c r="E3753" s="9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8270</v>
      </c>
      <c r="O3753" s="7">
        <f t="shared" si="348"/>
        <v>0</v>
      </c>
      <c r="P3753" s="5">
        <f t="shared" si="349"/>
        <v>0</v>
      </c>
      <c r="Q3753" t="str">
        <f t="shared" si="350"/>
        <v>theater</v>
      </c>
      <c r="R3753" t="str">
        <f t="shared" si="351"/>
        <v>plays</v>
      </c>
      <c r="S3753" s="13">
        <f t="shared" si="352"/>
        <v>41927.124884259261</v>
      </c>
      <c r="T3753" s="13">
        <f t="shared" si="353"/>
        <v>41937.124884259261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 s="9">
        <v>600</v>
      </c>
      <c r="E3754" s="9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348"/>
        <v>0</v>
      </c>
      <c r="P3754" s="5">
        <f t="shared" si="349"/>
        <v>0</v>
      </c>
      <c r="Q3754" t="str">
        <f t="shared" si="350"/>
        <v>theater</v>
      </c>
      <c r="R3754" t="str">
        <f t="shared" si="351"/>
        <v>plays</v>
      </c>
      <c r="S3754" s="13">
        <f t="shared" si="352"/>
        <v>42730.903726851851</v>
      </c>
      <c r="T3754" s="13">
        <f t="shared" si="353"/>
        <v>42760.903726851851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 s="9">
        <v>500</v>
      </c>
      <c r="E3755" s="9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8270</v>
      </c>
      <c r="O3755" s="7">
        <f t="shared" si="348"/>
        <v>27.400000000000002</v>
      </c>
      <c r="P3755" s="5">
        <f t="shared" si="349"/>
        <v>22.833333333333332</v>
      </c>
      <c r="Q3755" t="str">
        <f t="shared" si="350"/>
        <v>theater</v>
      </c>
      <c r="R3755" t="str">
        <f t="shared" si="351"/>
        <v>plays</v>
      </c>
      <c r="S3755" s="13">
        <f t="shared" si="352"/>
        <v>42475.848067129627</v>
      </c>
      <c r="T3755" s="13">
        <f t="shared" si="353"/>
        <v>42505.848067129627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 s="9">
        <v>1000</v>
      </c>
      <c r="E3756" s="9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8270</v>
      </c>
      <c r="O3756" s="7">
        <f t="shared" si="348"/>
        <v>10</v>
      </c>
      <c r="P3756" s="5">
        <f t="shared" si="349"/>
        <v>16.666666666666668</v>
      </c>
      <c r="Q3756" t="str">
        <f t="shared" si="350"/>
        <v>theater</v>
      </c>
      <c r="R3756" t="str">
        <f t="shared" si="351"/>
        <v>plays</v>
      </c>
      <c r="S3756" s="13">
        <f t="shared" si="352"/>
        <v>42188.83293981482</v>
      </c>
      <c r="T3756" s="13">
        <f t="shared" si="353"/>
        <v>42242.772222222222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 s="9">
        <v>3000</v>
      </c>
      <c r="E3757" s="9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8270</v>
      </c>
      <c r="O3757" s="7">
        <f t="shared" si="348"/>
        <v>21.366666666666667</v>
      </c>
      <c r="P3757" s="5">
        <f t="shared" si="349"/>
        <v>45.785714285714285</v>
      </c>
      <c r="Q3757" t="str">
        <f t="shared" si="350"/>
        <v>theater</v>
      </c>
      <c r="R3757" t="str">
        <f t="shared" si="351"/>
        <v>plays</v>
      </c>
      <c r="S3757" s="13">
        <f t="shared" si="352"/>
        <v>42640.278171296297</v>
      </c>
      <c r="T3757" s="13">
        <f t="shared" si="353"/>
        <v>42670.278171296297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 s="9">
        <v>33000</v>
      </c>
      <c r="E3758" s="9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8270</v>
      </c>
      <c r="O3758" s="7">
        <f t="shared" si="348"/>
        <v>6.9696969696969706</v>
      </c>
      <c r="P3758" s="5">
        <f t="shared" si="349"/>
        <v>383.33333333333331</v>
      </c>
      <c r="Q3758" t="str">
        <f t="shared" si="350"/>
        <v>theater</v>
      </c>
      <c r="R3758" t="str">
        <f t="shared" si="351"/>
        <v>plays</v>
      </c>
      <c r="S3758" s="13">
        <f t="shared" si="352"/>
        <v>42697.010520833333</v>
      </c>
      <c r="T3758" s="13">
        <f t="shared" si="353"/>
        <v>42730.010520833333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 s="9">
        <v>5000</v>
      </c>
      <c r="E3759" s="9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8270</v>
      </c>
      <c r="O3759" s="7">
        <f t="shared" si="348"/>
        <v>70.599999999999994</v>
      </c>
      <c r="P3759" s="5">
        <f t="shared" si="349"/>
        <v>106.96969696969697</v>
      </c>
      <c r="Q3759" t="str">
        <f t="shared" si="350"/>
        <v>theater</v>
      </c>
      <c r="R3759" t="str">
        <f t="shared" si="351"/>
        <v>plays</v>
      </c>
      <c r="S3759" s="13">
        <f t="shared" si="352"/>
        <v>42053.049375000002</v>
      </c>
      <c r="T3759" s="13">
        <f t="shared" si="353"/>
        <v>42096.041666666672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 s="9">
        <v>2000</v>
      </c>
      <c r="E3760" s="9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8270</v>
      </c>
      <c r="O3760" s="7">
        <f t="shared" si="348"/>
        <v>2.0500000000000003</v>
      </c>
      <c r="P3760" s="5">
        <f t="shared" si="349"/>
        <v>10.25</v>
      </c>
      <c r="Q3760" t="str">
        <f t="shared" si="350"/>
        <v>theater</v>
      </c>
      <c r="R3760" t="str">
        <f t="shared" si="351"/>
        <v>plays</v>
      </c>
      <c r="S3760" s="13">
        <f t="shared" si="352"/>
        <v>41883.916678240741</v>
      </c>
      <c r="T3760" s="13">
        <f t="shared" si="353"/>
        <v>41906.916678240741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 s="9">
        <v>3000</v>
      </c>
      <c r="E3761" s="9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8270</v>
      </c>
      <c r="O3761" s="7">
        <f t="shared" si="348"/>
        <v>1.9666666666666666</v>
      </c>
      <c r="P3761" s="5">
        <f t="shared" si="349"/>
        <v>59</v>
      </c>
      <c r="Q3761" t="str">
        <f t="shared" si="350"/>
        <v>theater</v>
      </c>
      <c r="R3761" t="str">
        <f t="shared" si="351"/>
        <v>plays</v>
      </c>
      <c r="S3761" s="13">
        <f t="shared" si="352"/>
        <v>42767.031678240746</v>
      </c>
      <c r="T3761" s="13">
        <f t="shared" si="353"/>
        <v>42797.208333333328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 s="9">
        <v>500</v>
      </c>
      <c r="E3762" s="9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8270</v>
      </c>
      <c r="O3762" s="7">
        <f t="shared" si="348"/>
        <v>0</v>
      </c>
      <c r="P3762" s="5">
        <f t="shared" si="349"/>
        <v>0</v>
      </c>
      <c r="Q3762" t="str">
        <f t="shared" si="350"/>
        <v>theater</v>
      </c>
      <c r="R3762" t="str">
        <f t="shared" si="351"/>
        <v>plays</v>
      </c>
      <c r="S3762" s="13">
        <f t="shared" si="352"/>
        <v>42307.539398148147</v>
      </c>
      <c r="T3762" s="13">
        <f t="shared" si="353"/>
        <v>42337.581064814818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 s="9">
        <v>300</v>
      </c>
      <c r="E3763" s="9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8270</v>
      </c>
      <c r="O3763" s="7">
        <f t="shared" si="348"/>
        <v>28.666666666666668</v>
      </c>
      <c r="P3763" s="5">
        <f t="shared" si="349"/>
        <v>14.333333333333334</v>
      </c>
      <c r="Q3763" t="str">
        <f t="shared" si="350"/>
        <v>theater</v>
      </c>
      <c r="R3763" t="str">
        <f t="shared" si="351"/>
        <v>plays</v>
      </c>
      <c r="S3763" s="13">
        <f t="shared" si="352"/>
        <v>42512.626747685179</v>
      </c>
      <c r="T3763" s="13">
        <f t="shared" si="353"/>
        <v>42572.626747685179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 s="9">
        <v>3000</v>
      </c>
      <c r="E3764" s="9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8270</v>
      </c>
      <c r="O3764" s="7">
        <f t="shared" si="348"/>
        <v>3.1333333333333333</v>
      </c>
      <c r="P3764" s="5">
        <f t="shared" si="349"/>
        <v>15.666666666666666</v>
      </c>
      <c r="Q3764" t="str">
        <f t="shared" si="350"/>
        <v>theater</v>
      </c>
      <c r="R3764" t="str">
        <f t="shared" si="351"/>
        <v>plays</v>
      </c>
      <c r="S3764" s="13">
        <f t="shared" si="352"/>
        <v>42029.135879629626</v>
      </c>
      <c r="T3764" s="13">
        <f t="shared" si="353"/>
        <v>42059.135879629626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 s="9">
        <v>2500</v>
      </c>
      <c r="E3765" s="9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8270</v>
      </c>
      <c r="O3765" s="7">
        <f t="shared" si="348"/>
        <v>0.04</v>
      </c>
      <c r="P3765" s="5">
        <f t="shared" si="349"/>
        <v>1</v>
      </c>
      <c r="Q3765" t="str">
        <f t="shared" si="350"/>
        <v>theater</v>
      </c>
      <c r="R3765" t="str">
        <f t="shared" si="351"/>
        <v>plays</v>
      </c>
      <c r="S3765" s="13">
        <f t="shared" si="352"/>
        <v>42400.946597222224</v>
      </c>
      <c r="T3765" s="13">
        <f t="shared" si="353"/>
        <v>42428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 s="9">
        <v>1500</v>
      </c>
      <c r="E3766" s="9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8270</v>
      </c>
      <c r="O3766" s="7">
        <f t="shared" si="348"/>
        <v>0.2</v>
      </c>
      <c r="P3766" s="5">
        <f t="shared" si="349"/>
        <v>1</v>
      </c>
      <c r="Q3766" t="str">
        <f t="shared" si="350"/>
        <v>theater</v>
      </c>
      <c r="R3766" t="str">
        <f t="shared" si="351"/>
        <v>plays</v>
      </c>
      <c r="S3766" s="13">
        <f t="shared" si="352"/>
        <v>42358.573182870372</v>
      </c>
      <c r="T3766" s="13">
        <f t="shared" si="353"/>
        <v>42377.273611111115</v>
      </c>
    </row>
    <row r="3767" spans="1:20" ht="48" x14ac:dyDescent="0.2">
      <c r="A3767">
        <v>120</v>
      </c>
      <c r="B3767" s="3" t="s">
        <v>122</v>
      </c>
      <c r="C3767" s="3" t="s">
        <v>4231</v>
      </c>
      <c r="D3767" s="9">
        <v>70000</v>
      </c>
      <c r="E3767" s="9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8266</v>
      </c>
      <c r="O3767" s="7">
        <f t="shared" si="348"/>
        <v>1.4285714285714287E-2</v>
      </c>
      <c r="P3767" s="5">
        <f t="shared" si="349"/>
        <v>10</v>
      </c>
      <c r="Q3767" t="str">
        <f t="shared" si="350"/>
        <v>film &amp; video</v>
      </c>
      <c r="R3767" t="str">
        <f t="shared" si="351"/>
        <v>science fiction</v>
      </c>
      <c r="S3767" s="13">
        <f t="shared" si="352"/>
        <v>42616.049849537041</v>
      </c>
      <c r="T3767" s="13">
        <f t="shared" si="353"/>
        <v>42646.049849537041</v>
      </c>
    </row>
    <row r="3768" spans="1:20" ht="48" x14ac:dyDescent="0.2">
      <c r="A3768">
        <v>121</v>
      </c>
      <c r="B3768" s="3" t="s">
        <v>123</v>
      </c>
      <c r="C3768" s="3" t="s">
        <v>4232</v>
      </c>
      <c r="D3768" s="9">
        <v>3000</v>
      </c>
      <c r="E3768" s="9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8266</v>
      </c>
      <c r="O3768" s="7">
        <f t="shared" si="348"/>
        <v>3.3333333333333333E-2</v>
      </c>
      <c r="P3768" s="5">
        <f t="shared" si="349"/>
        <v>1</v>
      </c>
      <c r="Q3768" t="str">
        <f t="shared" si="350"/>
        <v>film &amp; video</v>
      </c>
      <c r="R3768" t="str">
        <f t="shared" si="351"/>
        <v>science fiction</v>
      </c>
      <c r="S3768" s="13">
        <f t="shared" si="352"/>
        <v>42096.704976851848</v>
      </c>
      <c r="T3768" s="13">
        <f t="shared" si="353"/>
        <v>42112.427777777775</v>
      </c>
    </row>
    <row r="3769" spans="1:20" ht="32" x14ac:dyDescent="0.2">
      <c r="A3769">
        <v>122</v>
      </c>
      <c r="B3769" s="3" t="s">
        <v>124</v>
      </c>
      <c r="C3769" s="3" t="s">
        <v>4233</v>
      </c>
      <c r="D3769" s="9">
        <v>100000000</v>
      </c>
      <c r="E3769" s="9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8266</v>
      </c>
      <c r="O3769" s="7">
        <f t="shared" si="348"/>
        <v>0</v>
      </c>
      <c r="P3769" s="5">
        <f t="shared" si="349"/>
        <v>0</v>
      </c>
      <c r="Q3769" t="str">
        <f t="shared" si="350"/>
        <v>film &amp; video</v>
      </c>
      <c r="R3769" t="str">
        <f t="shared" si="351"/>
        <v>science fiction</v>
      </c>
      <c r="S3769" s="13">
        <f t="shared" si="352"/>
        <v>42593.431793981479</v>
      </c>
      <c r="T3769" s="13">
        <f t="shared" si="353"/>
        <v>42653.431793981479</v>
      </c>
    </row>
    <row r="3770" spans="1:20" ht="48" x14ac:dyDescent="0.2">
      <c r="A3770">
        <v>123</v>
      </c>
      <c r="B3770" s="3" t="s">
        <v>125</v>
      </c>
      <c r="C3770" s="3" t="s">
        <v>4234</v>
      </c>
      <c r="D3770" s="9">
        <v>55000</v>
      </c>
      <c r="E3770" s="9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8266</v>
      </c>
      <c r="O3770" s="7">
        <f t="shared" si="348"/>
        <v>0.27454545454545454</v>
      </c>
      <c r="P3770" s="5">
        <f t="shared" si="349"/>
        <v>25.166666666666668</v>
      </c>
      <c r="Q3770" t="str">
        <f t="shared" si="350"/>
        <v>film &amp; video</v>
      </c>
      <c r="R3770" t="str">
        <f t="shared" si="351"/>
        <v>science fiction</v>
      </c>
      <c r="S3770" s="13">
        <f t="shared" si="352"/>
        <v>41904.781990740739</v>
      </c>
      <c r="T3770" s="13">
        <f t="shared" si="353"/>
        <v>41940.916666666664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 s="9">
        <v>4000</v>
      </c>
      <c r="E3771" s="9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8266</v>
      </c>
      <c r="O3771" s="7">
        <f t="shared" si="348"/>
        <v>0</v>
      </c>
      <c r="P3771" s="5">
        <f t="shared" si="349"/>
        <v>0</v>
      </c>
      <c r="Q3771" t="str">
        <f t="shared" si="350"/>
        <v>film &amp; video</v>
      </c>
      <c r="R3771" t="str">
        <f t="shared" si="351"/>
        <v>science fiction</v>
      </c>
      <c r="S3771" s="13">
        <f t="shared" si="352"/>
        <v>42114.928726851853</v>
      </c>
      <c r="T3771" s="13">
        <f t="shared" si="353"/>
        <v>42139.928726851853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 s="9">
        <v>500</v>
      </c>
      <c r="E3772" s="9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8266</v>
      </c>
      <c r="O3772" s="7">
        <f t="shared" si="348"/>
        <v>14.000000000000002</v>
      </c>
      <c r="P3772" s="5">
        <f t="shared" si="349"/>
        <v>11.666666666666666</v>
      </c>
      <c r="Q3772" t="str">
        <f t="shared" si="350"/>
        <v>film &amp; video</v>
      </c>
      <c r="R3772" t="str">
        <f t="shared" si="351"/>
        <v>science fiction</v>
      </c>
      <c r="S3772" s="13">
        <f t="shared" si="352"/>
        <v>42709.993981481486</v>
      </c>
      <c r="T3772" s="13">
        <f t="shared" si="353"/>
        <v>42769.993981481486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 s="9">
        <v>25000</v>
      </c>
      <c r="E3773" s="9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8266</v>
      </c>
      <c r="O3773" s="7">
        <f t="shared" si="348"/>
        <v>5.548</v>
      </c>
      <c r="P3773" s="5">
        <f t="shared" si="349"/>
        <v>106.69230769230769</v>
      </c>
      <c r="Q3773" t="str">
        <f t="shared" si="350"/>
        <v>film &amp; video</v>
      </c>
      <c r="R3773" t="str">
        <f t="shared" si="351"/>
        <v>science fiction</v>
      </c>
      <c r="S3773" s="13">
        <f t="shared" si="352"/>
        <v>42135.589548611111</v>
      </c>
      <c r="T3773" s="13">
        <f t="shared" si="353"/>
        <v>42166.083333333328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 s="9">
        <v>8000</v>
      </c>
      <c r="E3774" s="9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8266</v>
      </c>
      <c r="O3774" s="7">
        <f t="shared" si="348"/>
        <v>2.375</v>
      </c>
      <c r="P3774" s="5">
        <f t="shared" si="349"/>
        <v>47.5</v>
      </c>
      <c r="Q3774" t="str">
        <f t="shared" si="350"/>
        <v>film &amp; video</v>
      </c>
      <c r="R3774" t="str">
        <f t="shared" si="351"/>
        <v>science fiction</v>
      </c>
      <c r="S3774" s="13">
        <f t="shared" si="352"/>
        <v>42067.62431712963</v>
      </c>
      <c r="T3774" s="13">
        <f t="shared" si="353"/>
        <v>42097.582650462966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 s="9">
        <v>100000</v>
      </c>
      <c r="E3775" s="9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8266</v>
      </c>
      <c r="O3775" s="7">
        <f t="shared" si="348"/>
        <v>1.867</v>
      </c>
      <c r="P3775" s="5">
        <f t="shared" si="349"/>
        <v>311.16666666666669</v>
      </c>
      <c r="Q3775" t="str">
        <f t="shared" si="350"/>
        <v>film &amp; video</v>
      </c>
      <c r="R3775" t="str">
        <f t="shared" si="351"/>
        <v>science fiction</v>
      </c>
      <c r="S3775" s="13">
        <f t="shared" si="352"/>
        <v>42628.22792824074</v>
      </c>
      <c r="T3775" s="13">
        <f t="shared" si="353"/>
        <v>42663.22792824074</v>
      </c>
    </row>
    <row r="3776" spans="1:20" ht="48" x14ac:dyDescent="0.2">
      <c r="A3776">
        <v>129</v>
      </c>
      <c r="B3776" s="3" t="s">
        <v>131</v>
      </c>
      <c r="C3776" s="3" t="s">
        <v>4240</v>
      </c>
      <c r="D3776" s="9">
        <v>20000</v>
      </c>
      <c r="E3776" s="9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8266</v>
      </c>
      <c r="O3776" s="7">
        <f t="shared" si="348"/>
        <v>0</v>
      </c>
      <c r="P3776" s="5">
        <f t="shared" si="349"/>
        <v>0</v>
      </c>
      <c r="Q3776" t="str">
        <f t="shared" si="350"/>
        <v>film &amp; video</v>
      </c>
      <c r="R3776" t="str">
        <f t="shared" si="351"/>
        <v>science fiction</v>
      </c>
      <c r="S3776" s="13">
        <f t="shared" si="352"/>
        <v>41882.937303240738</v>
      </c>
      <c r="T3776" s="13">
        <f t="shared" si="353"/>
        <v>41942.937303240738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 s="9">
        <v>600</v>
      </c>
      <c r="E3777" s="9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8266</v>
      </c>
      <c r="O3777" s="7">
        <f t="shared" si="348"/>
        <v>0</v>
      </c>
      <c r="P3777" s="5">
        <f t="shared" si="349"/>
        <v>0</v>
      </c>
      <c r="Q3777" t="str">
        <f t="shared" si="350"/>
        <v>film &amp; video</v>
      </c>
      <c r="R3777" t="str">
        <f t="shared" si="351"/>
        <v>science fiction</v>
      </c>
      <c r="S3777" s="13">
        <f t="shared" si="352"/>
        <v>41778.915416666663</v>
      </c>
      <c r="T3777" s="13">
        <f t="shared" si="353"/>
        <v>41806.844444444447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 s="9">
        <v>1200</v>
      </c>
      <c r="E3778" s="9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8266</v>
      </c>
      <c r="O3778" s="7">
        <f t="shared" ref="O3778:O3841" si="354">(E3778/D3778)*100</f>
        <v>0</v>
      </c>
      <c r="P3778" s="5">
        <f t="shared" ref="P3778:P3841" si="355">IFERROR(E3778/L3778,0)</f>
        <v>0</v>
      </c>
      <c r="Q3778" t="str">
        <f t="shared" ref="Q3778:Q3841" si="356">LEFT(N3778,FIND("/",N3778)-1)</f>
        <v>film &amp; video</v>
      </c>
      <c r="R3778" t="str">
        <f t="shared" ref="R3778:R3841" si="357">RIGHT(N3778,LEN(N3778)-FIND("/",N3778))</f>
        <v>science fiction</v>
      </c>
      <c r="S3778" s="13">
        <f t="shared" ref="S3778:S3841" si="358">(((J3778/60)/60)/24)+DATE(1970,1,1)</f>
        <v>42541.837511574078</v>
      </c>
      <c r="T3778" s="13">
        <f t="shared" ref="T3778:T3841" si="359">(((I3778/60)/60)/24)+DATE(1970,1,1)</f>
        <v>42557</v>
      </c>
    </row>
    <row r="3779" spans="1:20" ht="48" x14ac:dyDescent="0.2">
      <c r="A3779">
        <v>132</v>
      </c>
      <c r="B3779" s="3" t="s">
        <v>134</v>
      </c>
      <c r="C3779" s="3" t="s">
        <v>4243</v>
      </c>
      <c r="D3779" s="9">
        <v>80000</v>
      </c>
      <c r="E3779" s="9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8266</v>
      </c>
      <c r="O3779" s="7">
        <f t="shared" si="354"/>
        <v>9.5687499999999996</v>
      </c>
      <c r="P3779" s="5">
        <f t="shared" si="355"/>
        <v>94.506172839506178</v>
      </c>
      <c r="Q3779" t="str">
        <f t="shared" si="356"/>
        <v>film &amp; video</v>
      </c>
      <c r="R3779" t="str">
        <f t="shared" si="357"/>
        <v>science fiction</v>
      </c>
      <c r="S3779" s="13">
        <f t="shared" si="358"/>
        <v>41905.812581018516</v>
      </c>
      <c r="T3779" s="13">
        <f t="shared" si="359"/>
        <v>41950.854247685187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 s="9">
        <v>71764</v>
      </c>
      <c r="E3780" s="9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8266</v>
      </c>
      <c r="O3780" s="7">
        <f t="shared" si="354"/>
        <v>0</v>
      </c>
      <c r="P3780" s="5">
        <f t="shared" si="355"/>
        <v>0</v>
      </c>
      <c r="Q3780" t="str">
        <f t="shared" si="356"/>
        <v>film &amp; video</v>
      </c>
      <c r="R3780" t="str">
        <f t="shared" si="357"/>
        <v>science fiction</v>
      </c>
      <c r="S3780" s="13">
        <f t="shared" si="358"/>
        <v>42491.80768518518</v>
      </c>
      <c r="T3780" s="13">
        <f t="shared" si="359"/>
        <v>42521.729861111111</v>
      </c>
    </row>
    <row r="3781" spans="1:20" ht="32" x14ac:dyDescent="0.2">
      <c r="A3781">
        <v>134</v>
      </c>
      <c r="B3781" s="3" t="s">
        <v>136</v>
      </c>
      <c r="C3781" s="3" t="s">
        <v>4245</v>
      </c>
      <c r="D3781" s="9">
        <v>5000</v>
      </c>
      <c r="E3781" s="9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8266</v>
      </c>
      <c r="O3781" s="7">
        <f t="shared" si="354"/>
        <v>0</v>
      </c>
      <c r="P3781" s="5">
        <f t="shared" si="355"/>
        <v>0</v>
      </c>
      <c r="Q3781" t="str">
        <f t="shared" si="356"/>
        <v>film &amp; video</v>
      </c>
      <c r="R3781" t="str">
        <f t="shared" si="357"/>
        <v>science fiction</v>
      </c>
      <c r="S3781" s="13">
        <f t="shared" si="358"/>
        <v>42221.909930555557</v>
      </c>
      <c r="T3781" s="13">
        <f t="shared" si="359"/>
        <v>42251.708333333328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 s="9">
        <v>3000</v>
      </c>
      <c r="E3782" s="9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8266</v>
      </c>
      <c r="O3782" s="7">
        <f t="shared" si="354"/>
        <v>13.433333333333334</v>
      </c>
      <c r="P3782" s="5">
        <f t="shared" si="355"/>
        <v>80.599999999999994</v>
      </c>
      <c r="Q3782" t="str">
        <f t="shared" si="356"/>
        <v>film &amp; video</v>
      </c>
      <c r="R3782" t="str">
        <f t="shared" si="357"/>
        <v>science fiction</v>
      </c>
      <c r="S3782" s="13">
        <f t="shared" si="358"/>
        <v>41788.381909722222</v>
      </c>
      <c r="T3782" s="13">
        <f t="shared" si="359"/>
        <v>41821.791666666664</v>
      </c>
    </row>
    <row r="3783" spans="1:20" ht="48" x14ac:dyDescent="0.2">
      <c r="A3783">
        <v>136</v>
      </c>
      <c r="B3783" s="3" t="s">
        <v>138</v>
      </c>
      <c r="C3783" s="3" t="s">
        <v>4232</v>
      </c>
      <c r="D3783" s="9">
        <v>3000</v>
      </c>
      <c r="E3783" s="9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8266</v>
      </c>
      <c r="O3783" s="7">
        <f t="shared" si="354"/>
        <v>0</v>
      </c>
      <c r="P3783" s="5">
        <f t="shared" si="355"/>
        <v>0</v>
      </c>
      <c r="Q3783" t="str">
        <f t="shared" si="356"/>
        <v>film &amp; video</v>
      </c>
      <c r="R3783" t="str">
        <f t="shared" si="357"/>
        <v>science fiction</v>
      </c>
      <c r="S3783" s="13">
        <f t="shared" si="358"/>
        <v>42096.410115740742</v>
      </c>
      <c r="T3783" s="13">
        <f t="shared" si="359"/>
        <v>42140.427777777775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 s="9">
        <v>55000</v>
      </c>
      <c r="E3784" s="9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8266</v>
      </c>
      <c r="O3784" s="7">
        <f t="shared" si="354"/>
        <v>0</v>
      </c>
      <c r="P3784" s="5">
        <f t="shared" si="355"/>
        <v>0</v>
      </c>
      <c r="Q3784" t="str">
        <f t="shared" si="356"/>
        <v>film &amp; video</v>
      </c>
      <c r="R3784" t="str">
        <f t="shared" si="357"/>
        <v>science fiction</v>
      </c>
      <c r="S3784" s="13">
        <f t="shared" si="358"/>
        <v>42239.573993055557</v>
      </c>
      <c r="T3784" s="13">
        <f t="shared" si="359"/>
        <v>42289.573993055557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 s="9">
        <v>150000</v>
      </c>
      <c r="E3785" s="9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8266</v>
      </c>
      <c r="O3785" s="7">
        <f t="shared" si="354"/>
        <v>3.1413333333333333</v>
      </c>
      <c r="P3785" s="5">
        <f t="shared" si="355"/>
        <v>81.241379310344826</v>
      </c>
      <c r="Q3785" t="str">
        <f t="shared" si="356"/>
        <v>film &amp; video</v>
      </c>
      <c r="R3785" t="str">
        <f t="shared" si="357"/>
        <v>science fiction</v>
      </c>
      <c r="S3785" s="13">
        <f t="shared" si="358"/>
        <v>42186.257418981477</v>
      </c>
      <c r="T3785" s="13">
        <f t="shared" si="359"/>
        <v>42217.207638888889</v>
      </c>
    </row>
    <row r="3786" spans="1:20" ht="32" x14ac:dyDescent="0.2">
      <c r="A3786">
        <v>139</v>
      </c>
      <c r="B3786" s="3" t="s">
        <v>141</v>
      </c>
      <c r="C3786" s="3" t="s">
        <v>4249</v>
      </c>
      <c r="D3786" s="9">
        <v>500</v>
      </c>
      <c r="E3786" s="9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8266</v>
      </c>
      <c r="O3786" s="7">
        <f t="shared" si="354"/>
        <v>100</v>
      </c>
      <c r="P3786" s="5">
        <f t="shared" si="355"/>
        <v>500</v>
      </c>
      <c r="Q3786" t="str">
        <f t="shared" si="356"/>
        <v>film &amp; video</v>
      </c>
      <c r="R3786" t="str">
        <f t="shared" si="357"/>
        <v>science fiction</v>
      </c>
      <c r="S3786" s="13">
        <f t="shared" si="358"/>
        <v>42187.920972222222</v>
      </c>
      <c r="T3786" s="13">
        <f t="shared" si="359"/>
        <v>42197.920972222222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 s="9">
        <v>200000</v>
      </c>
      <c r="E3787" s="9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8266</v>
      </c>
      <c r="O3787" s="7">
        <f t="shared" si="354"/>
        <v>0</v>
      </c>
      <c r="P3787" s="5">
        <f t="shared" si="355"/>
        <v>0</v>
      </c>
      <c r="Q3787" t="str">
        <f t="shared" si="356"/>
        <v>film &amp; video</v>
      </c>
      <c r="R3787" t="str">
        <f t="shared" si="357"/>
        <v>science fiction</v>
      </c>
      <c r="S3787" s="13">
        <f t="shared" si="358"/>
        <v>42053.198287037041</v>
      </c>
      <c r="T3787" s="13">
        <f t="shared" si="359"/>
        <v>42083.15662037037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 s="9">
        <v>12000</v>
      </c>
      <c r="E3788" s="9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8266</v>
      </c>
      <c r="O3788" s="7">
        <f t="shared" si="354"/>
        <v>10.775</v>
      </c>
      <c r="P3788" s="5">
        <f t="shared" si="355"/>
        <v>46.178571428571431</v>
      </c>
      <c r="Q3788" t="str">
        <f t="shared" si="356"/>
        <v>film &amp; video</v>
      </c>
      <c r="R3788" t="str">
        <f t="shared" si="357"/>
        <v>science fiction</v>
      </c>
      <c r="S3788" s="13">
        <f t="shared" si="358"/>
        <v>42110.153043981481</v>
      </c>
      <c r="T3788" s="13">
        <f t="shared" si="359"/>
        <v>42155.153043981481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 s="9">
        <v>3000</v>
      </c>
      <c r="E3789" s="9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8266</v>
      </c>
      <c r="O3789" s="7">
        <f t="shared" si="354"/>
        <v>0.33333333333333337</v>
      </c>
      <c r="P3789" s="5">
        <f t="shared" si="355"/>
        <v>10</v>
      </c>
      <c r="Q3789" t="str">
        <f t="shared" si="356"/>
        <v>film &amp; video</v>
      </c>
      <c r="R3789" t="str">
        <f t="shared" si="357"/>
        <v>science fiction</v>
      </c>
      <c r="S3789" s="13">
        <f t="shared" si="358"/>
        <v>41938.893263888887</v>
      </c>
      <c r="T3789" s="13">
        <f t="shared" si="359"/>
        <v>41959.934930555552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 s="9">
        <v>5500</v>
      </c>
      <c r="E3790" s="9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8266</v>
      </c>
      <c r="O3790" s="7">
        <f t="shared" si="354"/>
        <v>0</v>
      </c>
      <c r="P3790" s="5">
        <f t="shared" si="355"/>
        <v>0</v>
      </c>
      <c r="Q3790" t="str">
        <f t="shared" si="356"/>
        <v>film &amp; video</v>
      </c>
      <c r="R3790" t="str">
        <f t="shared" si="357"/>
        <v>science fiction</v>
      </c>
      <c r="S3790" s="13">
        <f t="shared" si="358"/>
        <v>42559.064143518524</v>
      </c>
      <c r="T3790" s="13">
        <f t="shared" si="359"/>
        <v>42616.246527777781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 s="9">
        <v>7500</v>
      </c>
      <c r="E3791" s="9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8266</v>
      </c>
      <c r="O3791" s="7">
        <f t="shared" si="354"/>
        <v>27.6</v>
      </c>
      <c r="P3791" s="5">
        <f t="shared" si="355"/>
        <v>55.945945945945944</v>
      </c>
      <c r="Q3791" t="str">
        <f t="shared" si="356"/>
        <v>film &amp; video</v>
      </c>
      <c r="R3791" t="str">
        <f t="shared" si="357"/>
        <v>science fiction</v>
      </c>
      <c r="S3791" s="13">
        <f t="shared" si="358"/>
        <v>42047.762407407412</v>
      </c>
      <c r="T3791" s="13">
        <f t="shared" si="359"/>
        <v>42107.72074074074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 s="9">
        <v>4500</v>
      </c>
      <c r="E3792" s="9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8266</v>
      </c>
      <c r="O3792" s="7">
        <f t="shared" si="354"/>
        <v>7.5111111111111111</v>
      </c>
      <c r="P3792" s="5">
        <f t="shared" si="355"/>
        <v>37.555555555555557</v>
      </c>
      <c r="Q3792" t="str">
        <f t="shared" si="356"/>
        <v>film &amp; video</v>
      </c>
      <c r="R3792" t="str">
        <f t="shared" si="357"/>
        <v>science fiction</v>
      </c>
      <c r="S3792" s="13">
        <f t="shared" si="358"/>
        <v>42200.542268518519</v>
      </c>
      <c r="T3792" s="13">
        <f t="shared" si="359"/>
        <v>42227.542268518519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 s="9">
        <v>20000</v>
      </c>
      <c r="E3793" s="9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8266</v>
      </c>
      <c r="O3793" s="7">
        <f t="shared" si="354"/>
        <v>0.57499999999999996</v>
      </c>
      <c r="P3793" s="5">
        <f t="shared" si="355"/>
        <v>38.333333333333336</v>
      </c>
      <c r="Q3793" t="str">
        <f t="shared" si="356"/>
        <v>film &amp; video</v>
      </c>
      <c r="R3793" t="str">
        <f t="shared" si="357"/>
        <v>science fiction</v>
      </c>
      <c r="S3793" s="13">
        <f t="shared" si="358"/>
        <v>42693.016180555554</v>
      </c>
      <c r="T3793" s="13">
        <f t="shared" si="359"/>
        <v>42753.016180555554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 s="9">
        <v>7000</v>
      </c>
      <c r="E3794" s="9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8266</v>
      </c>
      <c r="O3794" s="7">
        <f t="shared" si="354"/>
        <v>0</v>
      </c>
      <c r="P3794" s="5">
        <f t="shared" si="355"/>
        <v>0</v>
      </c>
      <c r="Q3794" t="str">
        <f t="shared" si="356"/>
        <v>film &amp; video</v>
      </c>
      <c r="R3794" t="str">
        <f t="shared" si="357"/>
        <v>science fiction</v>
      </c>
      <c r="S3794" s="13">
        <f t="shared" si="358"/>
        <v>41969.767824074079</v>
      </c>
      <c r="T3794" s="13">
        <f t="shared" si="359"/>
        <v>42012.762499999997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 s="9">
        <v>50000</v>
      </c>
      <c r="E3795" s="9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8266</v>
      </c>
      <c r="O3795" s="7">
        <f t="shared" si="354"/>
        <v>0.08</v>
      </c>
      <c r="P3795" s="5">
        <f t="shared" si="355"/>
        <v>20</v>
      </c>
      <c r="Q3795" t="str">
        <f t="shared" si="356"/>
        <v>film &amp; video</v>
      </c>
      <c r="R3795" t="str">
        <f t="shared" si="357"/>
        <v>science fiction</v>
      </c>
      <c r="S3795" s="13">
        <f t="shared" si="358"/>
        <v>42397.281666666662</v>
      </c>
      <c r="T3795" s="13">
        <f t="shared" si="359"/>
        <v>42427.281666666662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 s="9">
        <v>10000</v>
      </c>
      <c r="E3796" s="9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8266</v>
      </c>
      <c r="O3796" s="7">
        <f t="shared" si="354"/>
        <v>0.91999999999999993</v>
      </c>
      <c r="P3796" s="5">
        <f t="shared" si="355"/>
        <v>15.333333333333334</v>
      </c>
      <c r="Q3796" t="str">
        <f t="shared" si="356"/>
        <v>film &amp; video</v>
      </c>
      <c r="R3796" t="str">
        <f t="shared" si="357"/>
        <v>science fiction</v>
      </c>
      <c r="S3796" s="13">
        <f t="shared" si="358"/>
        <v>41968.172106481477</v>
      </c>
      <c r="T3796" s="13">
        <f t="shared" si="359"/>
        <v>41998.333333333328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 s="9">
        <v>130000</v>
      </c>
      <c r="E3797" s="9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8266</v>
      </c>
      <c r="O3797" s="7">
        <f t="shared" si="354"/>
        <v>23.163076923076922</v>
      </c>
      <c r="P3797" s="5">
        <f t="shared" si="355"/>
        <v>449.43283582089555</v>
      </c>
      <c r="Q3797" t="str">
        <f t="shared" si="356"/>
        <v>film &amp; video</v>
      </c>
      <c r="R3797" t="str">
        <f t="shared" si="357"/>
        <v>science fiction</v>
      </c>
      <c r="S3797" s="13">
        <f t="shared" si="358"/>
        <v>42090.161828703705</v>
      </c>
      <c r="T3797" s="13">
        <f t="shared" si="359"/>
        <v>42150.161828703705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 s="9">
        <v>250000</v>
      </c>
      <c r="E3798" s="9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8266</v>
      </c>
      <c r="O3798" s="7">
        <f t="shared" si="354"/>
        <v>5.5999999999999994E-2</v>
      </c>
      <c r="P3798" s="5">
        <f t="shared" si="355"/>
        <v>28</v>
      </c>
      <c r="Q3798" t="str">
        <f t="shared" si="356"/>
        <v>film &amp; video</v>
      </c>
      <c r="R3798" t="str">
        <f t="shared" si="357"/>
        <v>science fiction</v>
      </c>
      <c r="S3798" s="13">
        <f t="shared" si="358"/>
        <v>42113.550821759258</v>
      </c>
      <c r="T3798" s="13">
        <f t="shared" si="359"/>
        <v>42173.550821759258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 s="9">
        <v>380000</v>
      </c>
      <c r="E3799" s="9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8266</v>
      </c>
      <c r="O3799" s="7">
        <f t="shared" si="354"/>
        <v>7.8947368421052634E-3</v>
      </c>
      <c r="P3799" s="5">
        <f t="shared" si="355"/>
        <v>15</v>
      </c>
      <c r="Q3799" t="str">
        <f t="shared" si="356"/>
        <v>film &amp; video</v>
      </c>
      <c r="R3799" t="str">
        <f t="shared" si="357"/>
        <v>science fiction</v>
      </c>
      <c r="S3799" s="13">
        <f t="shared" si="358"/>
        <v>41875.077546296299</v>
      </c>
      <c r="T3799" s="13">
        <f t="shared" si="359"/>
        <v>41905.077546296299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 s="9">
        <v>50000</v>
      </c>
      <c r="E3800" s="9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8266</v>
      </c>
      <c r="O3800" s="7">
        <f t="shared" si="354"/>
        <v>0.71799999999999997</v>
      </c>
      <c r="P3800" s="5">
        <f t="shared" si="355"/>
        <v>35.9</v>
      </c>
      <c r="Q3800" t="str">
        <f t="shared" si="356"/>
        <v>film &amp; video</v>
      </c>
      <c r="R3800" t="str">
        <f t="shared" si="357"/>
        <v>science fiction</v>
      </c>
      <c r="S3800" s="13">
        <f t="shared" si="358"/>
        <v>41933.586157407408</v>
      </c>
      <c r="T3800" s="13">
        <f t="shared" si="359"/>
        <v>41975.627824074079</v>
      </c>
    </row>
    <row r="3801" spans="1:20" ht="32" x14ac:dyDescent="0.2">
      <c r="A3801">
        <v>154</v>
      </c>
      <c r="B3801" s="3" t="s">
        <v>156</v>
      </c>
      <c r="C3801" s="3" t="s">
        <v>4264</v>
      </c>
      <c r="D3801" s="9">
        <v>1500</v>
      </c>
      <c r="E3801" s="9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8266</v>
      </c>
      <c r="O3801" s="7">
        <f t="shared" si="354"/>
        <v>2.666666666666667</v>
      </c>
      <c r="P3801" s="5">
        <f t="shared" si="355"/>
        <v>13.333333333333334</v>
      </c>
      <c r="Q3801" t="str">
        <f t="shared" si="356"/>
        <v>film &amp; video</v>
      </c>
      <c r="R3801" t="str">
        <f t="shared" si="357"/>
        <v>science fiction</v>
      </c>
      <c r="S3801" s="13">
        <f t="shared" si="358"/>
        <v>42115.547395833331</v>
      </c>
      <c r="T3801" s="13">
        <f t="shared" si="359"/>
        <v>42158.547395833331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 s="9">
        <v>1350000</v>
      </c>
      <c r="E3802" s="9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8266</v>
      </c>
      <c r="O3802" s="7">
        <f t="shared" si="354"/>
        <v>6.0000000000000001E-3</v>
      </c>
      <c r="P3802" s="5">
        <f t="shared" si="355"/>
        <v>20.25</v>
      </c>
      <c r="Q3802" t="str">
        <f t="shared" si="356"/>
        <v>film &amp; video</v>
      </c>
      <c r="R3802" t="str">
        <f t="shared" si="357"/>
        <v>science fiction</v>
      </c>
      <c r="S3802" s="13">
        <f t="shared" si="358"/>
        <v>42168.559432870374</v>
      </c>
      <c r="T3802" s="13">
        <f t="shared" si="359"/>
        <v>42208.559432870374</v>
      </c>
    </row>
    <row r="3803" spans="1:20" ht="48" x14ac:dyDescent="0.2">
      <c r="A3803">
        <v>156</v>
      </c>
      <c r="B3803" s="3" t="s">
        <v>158</v>
      </c>
      <c r="C3803" s="3" t="s">
        <v>4266</v>
      </c>
      <c r="D3803" s="9">
        <v>35000</v>
      </c>
      <c r="E3803" s="9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8266</v>
      </c>
      <c r="O3803" s="7">
        <f t="shared" si="354"/>
        <v>5.0999999999999996</v>
      </c>
      <c r="P3803" s="5">
        <f t="shared" si="355"/>
        <v>119</v>
      </c>
      <c r="Q3803" t="str">
        <f t="shared" si="356"/>
        <v>film &amp; video</v>
      </c>
      <c r="R3803" t="str">
        <f t="shared" si="357"/>
        <v>science fiction</v>
      </c>
      <c r="S3803" s="13">
        <f t="shared" si="358"/>
        <v>41794.124953703707</v>
      </c>
      <c r="T3803" s="13">
        <f t="shared" si="359"/>
        <v>41854.124953703707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 s="9">
        <v>2995</v>
      </c>
      <c r="E3804" s="9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8266</v>
      </c>
      <c r="O3804" s="7">
        <f t="shared" si="354"/>
        <v>0.26711185308848079</v>
      </c>
      <c r="P3804" s="5">
        <f t="shared" si="355"/>
        <v>4</v>
      </c>
      <c r="Q3804" t="str">
        <f t="shared" si="356"/>
        <v>film &amp; video</v>
      </c>
      <c r="R3804" t="str">
        <f t="shared" si="357"/>
        <v>science fiction</v>
      </c>
      <c r="S3804" s="13">
        <f t="shared" si="358"/>
        <v>42396.911712962959</v>
      </c>
      <c r="T3804" s="13">
        <f t="shared" si="359"/>
        <v>42426.911712962959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 s="9">
        <v>5000</v>
      </c>
      <c r="E3805" s="9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8266</v>
      </c>
      <c r="O3805" s="7">
        <f t="shared" si="354"/>
        <v>0</v>
      </c>
      <c r="P3805" s="5">
        <f t="shared" si="355"/>
        <v>0</v>
      </c>
      <c r="Q3805" t="str">
        <f t="shared" si="356"/>
        <v>film &amp; video</v>
      </c>
      <c r="R3805" t="str">
        <f t="shared" si="357"/>
        <v>science fiction</v>
      </c>
      <c r="S3805" s="13">
        <f t="shared" si="358"/>
        <v>41904.07671296296</v>
      </c>
      <c r="T3805" s="13">
        <f t="shared" si="359"/>
        <v>41934.07671296296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 s="9">
        <v>500000</v>
      </c>
      <c r="E3806" s="9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8266</v>
      </c>
      <c r="O3806" s="7">
        <f t="shared" si="354"/>
        <v>2E-3</v>
      </c>
      <c r="P3806" s="5">
        <f t="shared" si="355"/>
        <v>10</v>
      </c>
      <c r="Q3806" t="str">
        <f t="shared" si="356"/>
        <v>film &amp; video</v>
      </c>
      <c r="R3806" t="str">
        <f t="shared" si="357"/>
        <v>science fiction</v>
      </c>
      <c r="S3806" s="13">
        <f t="shared" si="358"/>
        <v>42514.434548611112</v>
      </c>
      <c r="T3806" s="13">
        <f t="shared" si="359"/>
        <v>42554.434548611112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 s="9">
        <v>5000</v>
      </c>
      <c r="E3807" s="9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8271</v>
      </c>
      <c r="O3807" s="7">
        <f t="shared" si="354"/>
        <v>2</v>
      </c>
      <c r="P3807" s="5">
        <f t="shared" si="355"/>
        <v>100</v>
      </c>
      <c r="Q3807" t="str">
        <f t="shared" si="356"/>
        <v>technology</v>
      </c>
      <c r="R3807" t="str">
        <f t="shared" si="357"/>
        <v>web</v>
      </c>
      <c r="S3807" s="13">
        <f t="shared" si="358"/>
        <v>42073.798171296294</v>
      </c>
      <c r="T3807" s="13">
        <f t="shared" si="359"/>
        <v>42133.798171296294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 s="9">
        <v>10000</v>
      </c>
      <c r="E3808" s="9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8271</v>
      </c>
      <c r="O3808" s="7">
        <f t="shared" si="354"/>
        <v>1.4000000000000001</v>
      </c>
      <c r="P3808" s="5">
        <f t="shared" si="355"/>
        <v>23.333333333333332</v>
      </c>
      <c r="Q3808" t="str">
        <f t="shared" si="356"/>
        <v>technology</v>
      </c>
      <c r="R3808" t="str">
        <f t="shared" si="357"/>
        <v>web</v>
      </c>
      <c r="S3808" s="13">
        <f t="shared" si="358"/>
        <v>41969.858090277776</v>
      </c>
      <c r="T3808" s="13">
        <f t="shared" si="359"/>
        <v>41999.858090277776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 s="9">
        <v>70000</v>
      </c>
      <c r="E3809" s="9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8271</v>
      </c>
      <c r="O3809" s="7">
        <f t="shared" si="354"/>
        <v>0</v>
      </c>
      <c r="P3809" s="5">
        <f t="shared" si="355"/>
        <v>0</v>
      </c>
      <c r="Q3809" t="str">
        <f t="shared" si="356"/>
        <v>technology</v>
      </c>
      <c r="R3809" t="str">
        <f t="shared" si="357"/>
        <v>web</v>
      </c>
      <c r="S3809" s="13">
        <f t="shared" si="358"/>
        <v>42143.79415509259</v>
      </c>
      <c r="T3809" s="13">
        <f t="shared" si="359"/>
        <v>42173.79415509259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 s="9">
        <v>15000</v>
      </c>
      <c r="E3810" s="9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8271</v>
      </c>
      <c r="O3810" s="7">
        <f t="shared" si="354"/>
        <v>3.9334666666666664</v>
      </c>
      <c r="P3810" s="5">
        <f t="shared" si="355"/>
        <v>45.386153846153846</v>
      </c>
      <c r="Q3810" t="str">
        <f t="shared" si="356"/>
        <v>technology</v>
      </c>
      <c r="R3810" t="str">
        <f t="shared" si="357"/>
        <v>web</v>
      </c>
      <c r="S3810" s="13">
        <f t="shared" si="358"/>
        <v>41835.639155092591</v>
      </c>
      <c r="T3810" s="13">
        <f t="shared" si="359"/>
        <v>41865.639155092591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 s="9">
        <v>1500</v>
      </c>
      <c r="E3811" s="9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8271</v>
      </c>
      <c r="O3811" s="7">
        <f t="shared" si="354"/>
        <v>0</v>
      </c>
      <c r="P3811" s="5">
        <f t="shared" si="355"/>
        <v>0</v>
      </c>
      <c r="Q3811" t="str">
        <f t="shared" si="356"/>
        <v>technology</v>
      </c>
      <c r="R3811" t="str">
        <f t="shared" si="357"/>
        <v>web</v>
      </c>
      <c r="S3811" s="13">
        <f t="shared" si="358"/>
        <v>41849.035370370373</v>
      </c>
      <c r="T3811" s="13">
        <f t="shared" si="359"/>
        <v>41879.035370370373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 s="9">
        <v>5000</v>
      </c>
      <c r="E3812" s="9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8271</v>
      </c>
      <c r="O3812" s="7">
        <f t="shared" si="354"/>
        <v>2.62</v>
      </c>
      <c r="P3812" s="5">
        <f t="shared" si="355"/>
        <v>16.375</v>
      </c>
      <c r="Q3812" t="str">
        <f t="shared" si="356"/>
        <v>technology</v>
      </c>
      <c r="R3812" t="str">
        <f t="shared" si="357"/>
        <v>web</v>
      </c>
      <c r="S3812" s="13">
        <f t="shared" si="358"/>
        <v>42194.357731481476</v>
      </c>
      <c r="T3812" s="13">
        <f t="shared" si="359"/>
        <v>42239.357731481476</v>
      </c>
    </row>
    <row r="3813" spans="1:20" ht="48" x14ac:dyDescent="0.2">
      <c r="A3813">
        <v>606</v>
      </c>
      <c r="B3813" s="3" t="s">
        <v>607</v>
      </c>
      <c r="C3813" s="3" t="s">
        <v>4716</v>
      </c>
      <c r="D3813" s="9">
        <v>5000</v>
      </c>
      <c r="E3813" s="9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8271</v>
      </c>
      <c r="O3813" s="7">
        <f t="shared" si="354"/>
        <v>0.2</v>
      </c>
      <c r="P3813" s="5">
        <f t="shared" si="355"/>
        <v>10</v>
      </c>
      <c r="Q3813" t="str">
        <f t="shared" si="356"/>
        <v>technology</v>
      </c>
      <c r="R3813" t="str">
        <f t="shared" si="357"/>
        <v>web</v>
      </c>
      <c r="S3813" s="13">
        <f t="shared" si="358"/>
        <v>42102.650567129633</v>
      </c>
      <c r="T3813" s="13">
        <f t="shared" si="359"/>
        <v>42148.625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 s="9">
        <v>250</v>
      </c>
      <c r="E3814" s="9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8271</v>
      </c>
      <c r="O3814" s="7">
        <f t="shared" si="354"/>
        <v>0</v>
      </c>
      <c r="P3814" s="5">
        <f t="shared" si="355"/>
        <v>0</v>
      </c>
      <c r="Q3814" t="str">
        <f t="shared" si="356"/>
        <v>technology</v>
      </c>
      <c r="R3814" t="str">
        <f t="shared" si="357"/>
        <v>web</v>
      </c>
      <c r="S3814" s="13">
        <f t="shared" si="358"/>
        <v>42300.825648148151</v>
      </c>
      <c r="T3814" s="13">
        <f t="shared" si="359"/>
        <v>42330.867314814815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 s="9">
        <v>150000</v>
      </c>
      <c r="E3815" s="9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8271</v>
      </c>
      <c r="O3815" s="7">
        <f t="shared" si="354"/>
        <v>0.97400000000000009</v>
      </c>
      <c r="P3815" s="5">
        <f t="shared" si="355"/>
        <v>292.2</v>
      </c>
      <c r="Q3815" t="str">
        <f t="shared" si="356"/>
        <v>technology</v>
      </c>
      <c r="R3815" t="str">
        <f t="shared" si="357"/>
        <v>web</v>
      </c>
      <c r="S3815" s="13">
        <f t="shared" si="358"/>
        <v>42140.921064814815</v>
      </c>
      <c r="T3815" s="13">
        <f t="shared" si="359"/>
        <v>42170.921064814815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 s="9">
        <v>780</v>
      </c>
      <c r="E3816" s="9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8271</v>
      </c>
      <c r="O3816" s="7">
        <f t="shared" si="354"/>
        <v>0.64102564102564097</v>
      </c>
      <c r="P3816" s="5">
        <f t="shared" si="355"/>
        <v>5</v>
      </c>
      <c r="Q3816" t="str">
        <f t="shared" si="356"/>
        <v>technology</v>
      </c>
      <c r="R3816" t="str">
        <f t="shared" si="357"/>
        <v>web</v>
      </c>
      <c r="S3816" s="13">
        <f t="shared" si="358"/>
        <v>42307.034074074079</v>
      </c>
      <c r="T3816" s="13">
        <f t="shared" si="359"/>
        <v>42337.075740740736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 s="9">
        <v>13803</v>
      </c>
      <c r="E3817" s="9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8271</v>
      </c>
      <c r="O3817" s="7">
        <f t="shared" si="354"/>
        <v>0</v>
      </c>
      <c r="P3817" s="5">
        <f t="shared" si="355"/>
        <v>0</v>
      </c>
      <c r="Q3817" t="str">
        <f t="shared" si="356"/>
        <v>technology</v>
      </c>
      <c r="R3817" t="str">
        <f t="shared" si="357"/>
        <v>web</v>
      </c>
      <c r="S3817" s="13">
        <f t="shared" si="358"/>
        <v>42086.83085648148</v>
      </c>
      <c r="T3817" s="13">
        <f t="shared" si="359"/>
        <v>42116.83085648148</v>
      </c>
    </row>
    <row r="3818" spans="1:20" ht="48" x14ac:dyDescent="0.2">
      <c r="A3818">
        <v>611</v>
      </c>
      <c r="B3818" s="3" t="s">
        <v>612</v>
      </c>
      <c r="C3818" s="3" t="s">
        <v>4721</v>
      </c>
      <c r="D3818" s="9">
        <v>80000</v>
      </c>
      <c r="E3818" s="9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8271</v>
      </c>
      <c r="O3818" s="7">
        <f t="shared" si="354"/>
        <v>0</v>
      </c>
      <c r="P3818" s="5">
        <f t="shared" si="355"/>
        <v>0</v>
      </c>
      <c r="Q3818" t="str">
        <f t="shared" si="356"/>
        <v>technology</v>
      </c>
      <c r="R3818" t="str">
        <f t="shared" si="357"/>
        <v>web</v>
      </c>
      <c r="S3818" s="13">
        <f t="shared" si="358"/>
        <v>42328.560613425929</v>
      </c>
      <c r="T3818" s="13">
        <f t="shared" si="359"/>
        <v>42388.560613425929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 s="9">
        <v>10000</v>
      </c>
      <c r="E3819" s="9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8271</v>
      </c>
      <c r="O3819" s="7">
        <f t="shared" si="354"/>
        <v>0</v>
      </c>
      <c r="P3819" s="5">
        <f t="shared" si="355"/>
        <v>0</v>
      </c>
      <c r="Q3819" t="str">
        <f t="shared" si="356"/>
        <v>technology</v>
      </c>
      <c r="R3819" t="str">
        <f t="shared" si="357"/>
        <v>web</v>
      </c>
      <c r="S3819" s="13">
        <f t="shared" si="358"/>
        <v>42585.031782407401</v>
      </c>
      <c r="T3819" s="13">
        <f t="shared" si="359"/>
        <v>42615.031782407401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 s="9">
        <v>60000</v>
      </c>
      <c r="E3820" s="9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8271</v>
      </c>
      <c r="O3820" s="7">
        <f t="shared" si="354"/>
        <v>21.363333333333333</v>
      </c>
      <c r="P3820" s="5">
        <f t="shared" si="355"/>
        <v>105.93388429752066</v>
      </c>
      <c r="Q3820" t="str">
        <f t="shared" si="356"/>
        <v>technology</v>
      </c>
      <c r="R3820" t="str">
        <f t="shared" si="357"/>
        <v>web</v>
      </c>
      <c r="S3820" s="13">
        <f t="shared" si="358"/>
        <v>42247.496759259258</v>
      </c>
      <c r="T3820" s="13">
        <f t="shared" si="359"/>
        <v>42278.207638888889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 s="9">
        <v>10000</v>
      </c>
      <c r="E3821" s="9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8271</v>
      </c>
      <c r="O3821" s="7">
        <f t="shared" si="354"/>
        <v>0</v>
      </c>
      <c r="P3821" s="5">
        <f t="shared" si="355"/>
        <v>0</v>
      </c>
      <c r="Q3821" t="str">
        <f t="shared" si="356"/>
        <v>technology</v>
      </c>
      <c r="R3821" t="str">
        <f t="shared" si="357"/>
        <v>web</v>
      </c>
      <c r="S3821" s="13">
        <f t="shared" si="358"/>
        <v>42515.061805555553</v>
      </c>
      <c r="T3821" s="13">
        <f t="shared" si="359"/>
        <v>42545.061805555553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 s="9">
        <v>515</v>
      </c>
      <c r="E3822" s="9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8271</v>
      </c>
      <c r="O3822" s="7">
        <f t="shared" si="354"/>
        <v>0</v>
      </c>
      <c r="P3822" s="5">
        <f t="shared" si="355"/>
        <v>0</v>
      </c>
      <c r="Q3822" t="str">
        <f t="shared" si="356"/>
        <v>technology</v>
      </c>
      <c r="R3822" t="str">
        <f t="shared" si="357"/>
        <v>web</v>
      </c>
      <c r="S3822" s="13">
        <f t="shared" si="358"/>
        <v>42242.122210648144</v>
      </c>
      <c r="T3822" s="13">
        <f t="shared" si="359"/>
        <v>42272.122210648144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 s="9">
        <v>5000</v>
      </c>
      <c r="E3823" s="9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8271</v>
      </c>
      <c r="O3823" s="7">
        <f t="shared" si="354"/>
        <v>0</v>
      </c>
      <c r="P3823" s="5">
        <f t="shared" si="355"/>
        <v>0</v>
      </c>
      <c r="Q3823" t="str">
        <f t="shared" si="356"/>
        <v>technology</v>
      </c>
      <c r="R3823" t="str">
        <f t="shared" si="357"/>
        <v>web</v>
      </c>
      <c r="S3823" s="13">
        <f t="shared" si="358"/>
        <v>42761.376238425932</v>
      </c>
      <c r="T3823" s="13">
        <f t="shared" si="359"/>
        <v>42791.376238425932</v>
      </c>
    </row>
    <row r="3824" spans="1:20" ht="48" x14ac:dyDescent="0.2">
      <c r="A3824">
        <v>617</v>
      </c>
      <c r="B3824" s="3" t="s">
        <v>618</v>
      </c>
      <c r="C3824" s="3" t="s">
        <v>4727</v>
      </c>
      <c r="D3824" s="9">
        <v>2000</v>
      </c>
      <c r="E3824" s="9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8271</v>
      </c>
      <c r="O3824" s="7">
        <f t="shared" si="354"/>
        <v>3</v>
      </c>
      <c r="P3824" s="5">
        <f t="shared" si="355"/>
        <v>20</v>
      </c>
      <c r="Q3824" t="str">
        <f t="shared" si="356"/>
        <v>technology</v>
      </c>
      <c r="R3824" t="str">
        <f t="shared" si="357"/>
        <v>web</v>
      </c>
      <c r="S3824" s="13">
        <f t="shared" si="358"/>
        <v>42087.343090277776</v>
      </c>
      <c r="T3824" s="13">
        <f t="shared" si="359"/>
        <v>42132.343090277776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 s="9">
        <v>400</v>
      </c>
      <c r="E3825" s="9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8271</v>
      </c>
      <c r="O3825" s="7">
        <f t="shared" si="354"/>
        <v>0</v>
      </c>
      <c r="P3825" s="5">
        <f t="shared" si="355"/>
        <v>0</v>
      </c>
      <c r="Q3825" t="str">
        <f t="shared" si="356"/>
        <v>technology</v>
      </c>
      <c r="R3825" t="str">
        <f t="shared" si="357"/>
        <v>web</v>
      </c>
      <c r="S3825" s="13">
        <f t="shared" si="358"/>
        <v>42317.810219907406</v>
      </c>
      <c r="T3825" s="13">
        <f t="shared" si="359"/>
        <v>42347.810219907406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 s="9">
        <v>2500000</v>
      </c>
      <c r="E3826" s="9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8271</v>
      </c>
      <c r="O3826" s="7">
        <f t="shared" si="354"/>
        <v>3.9999999999999996E-5</v>
      </c>
      <c r="P3826" s="5">
        <f t="shared" si="355"/>
        <v>1</v>
      </c>
      <c r="Q3826" t="str">
        <f t="shared" si="356"/>
        <v>technology</v>
      </c>
      <c r="R3826" t="str">
        <f t="shared" si="357"/>
        <v>web</v>
      </c>
      <c r="S3826" s="13">
        <f t="shared" si="358"/>
        <v>41908.650347222225</v>
      </c>
      <c r="T3826" s="13">
        <f t="shared" si="359"/>
        <v>41968.692013888889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 s="9">
        <v>30000</v>
      </c>
      <c r="E3827" s="9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8271</v>
      </c>
      <c r="O3827" s="7">
        <f t="shared" si="354"/>
        <v>1</v>
      </c>
      <c r="P3827" s="5">
        <f t="shared" si="355"/>
        <v>300</v>
      </c>
      <c r="Q3827" t="str">
        <f t="shared" si="356"/>
        <v>technology</v>
      </c>
      <c r="R3827" t="str">
        <f t="shared" si="357"/>
        <v>web</v>
      </c>
      <c r="S3827" s="13">
        <f t="shared" si="358"/>
        <v>41831.716874999998</v>
      </c>
      <c r="T3827" s="13">
        <f t="shared" si="359"/>
        <v>41876.716874999998</v>
      </c>
    </row>
    <row r="3828" spans="1:20" ht="48" x14ac:dyDescent="0.2">
      <c r="A3828">
        <v>621</v>
      </c>
      <c r="B3828" s="3" t="s">
        <v>622</v>
      </c>
      <c r="C3828" s="3" t="s">
        <v>4731</v>
      </c>
      <c r="D3828" s="9">
        <v>25000</v>
      </c>
      <c r="E3828" s="9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8271</v>
      </c>
      <c r="O3828" s="7">
        <f t="shared" si="354"/>
        <v>1.044</v>
      </c>
      <c r="P3828" s="5">
        <f t="shared" si="355"/>
        <v>87</v>
      </c>
      <c r="Q3828" t="str">
        <f t="shared" si="356"/>
        <v>technology</v>
      </c>
      <c r="R3828" t="str">
        <f t="shared" si="357"/>
        <v>web</v>
      </c>
      <c r="S3828" s="13">
        <f t="shared" si="358"/>
        <v>42528.987696759257</v>
      </c>
      <c r="T3828" s="13">
        <f t="shared" si="359"/>
        <v>42558.987696759257</v>
      </c>
    </row>
    <row r="3829" spans="1:20" ht="48" x14ac:dyDescent="0.2">
      <c r="A3829">
        <v>622</v>
      </c>
      <c r="B3829" s="3" t="s">
        <v>623</v>
      </c>
      <c r="C3829" s="3" t="s">
        <v>4732</v>
      </c>
      <c r="D3829" s="9">
        <v>6000</v>
      </c>
      <c r="E3829" s="9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8271</v>
      </c>
      <c r="O3829" s="7">
        <f t="shared" si="354"/>
        <v>5.6833333333333336</v>
      </c>
      <c r="P3829" s="5">
        <f t="shared" si="355"/>
        <v>37.888888888888886</v>
      </c>
      <c r="Q3829" t="str">
        <f t="shared" si="356"/>
        <v>technology</v>
      </c>
      <c r="R3829" t="str">
        <f t="shared" si="357"/>
        <v>web</v>
      </c>
      <c r="S3829" s="13">
        <f t="shared" si="358"/>
        <v>42532.774745370371</v>
      </c>
      <c r="T3829" s="13">
        <f t="shared" si="359"/>
        <v>42552.774745370371</v>
      </c>
    </row>
    <row r="3830" spans="1:20" ht="48" x14ac:dyDescent="0.2">
      <c r="A3830">
        <v>623</v>
      </c>
      <c r="B3830" s="3" t="s">
        <v>624</v>
      </c>
      <c r="C3830" s="3" t="s">
        <v>4733</v>
      </c>
      <c r="D3830" s="9">
        <v>75000</v>
      </c>
      <c r="E3830" s="9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8271</v>
      </c>
      <c r="O3830" s="7">
        <f t="shared" si="354"/>
        <v>0</v>
      </c>
      <c r="P3830" s="5">
        <f t="shared" si="355"/>
        <v>0</v>
      </c>
      <c r="Q3830" t="str">
        <f t="shared" si="356"/>
        <v>technology</v>
      </c>
      <c r="R3830" t="str">
        <f t="shared" si="357"/>
        <v>web</v>
      </c>
      <c r="S3830" s="13">
        <f t="shared" si="358"/>
        <v>42122.009224537032</v>
      </c>
      <c r="T3830" s="13">
        <f t="shared" si="359"/>
        <v>42152.009224537032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 s="9">
        <v>5000</v>
      </c>
      <c r="E3831" s="9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8271</v>
      </c>
      <c r="O3831" s="7">
        <f t="shared" si="354"/>
        <v>0</v>
      </c>
      <c r="P3831" s="5">
        <f t="shared" si="355"/>
        <v>0</v>
      </c>
      <c r="Q3831" t="str">
        <f t="shared" si="356"/>
        <v>technology</v>
      </c>
      <c r="R3831" t="str">
        <f t="shared" si="357"/>
        <v>web</v>
      </c>
      <c r="S3831" s="13">
        <f t="shared" si="358"/>
        <v>42108.988900462966</v>
      </c>
      <c r="T3831" s="13">
        <f t="shared" si="359"/>
        <v>42138.988900462966</v>
      </c>
    </row>
    <row r="3832" spans="1:20" ht="48" x14ac:dyDescent="0.2">
      <c r="A3832">
        <v>625</v>
      </c>
      <c r="B3832" s="3" t="s">
        <v>626</v>
      </c>
      <c r="C3832" s="3" t="s">
        <v>4735</v>
      </c>
      <c r="D3832" s="9">
        <v>25000</v>
      </c>
      <c r="E3832" s="9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8271</v>
      </c>
      <c r="O3832" s="7">
        <f t="shared" si="354"/>
        <v>0</v>
      </c>
      <c r="P3832" s="5">
        <f t="shared" si="355"/>
        <v>0</v>
      </c>
      <c r="Q3832" t="str">
        <f t="shared" si="356"/>
        <v>technology</v>
      </c>
      <c r="R3832" t="str">
        <f t="shared" si="357"/>
        <v>web</v>
      </c>
      <c r="S3832" s="13">
        <f t="shared" si="358"/>
        <v>42790.895567129628</v>
      </c>
      <c r="T3832" s="13">
        <f t="shared" si="359"/>
        <v>42820.853900462964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 s="9">
        <v>25000</v>
      </c>
      <c r="E3833" s="9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8271</v>
      </c>
      <c r="O3833" s="7">
        <f t="shared" si="354"/>
        <v>17.380000000000003</v>
      </c>
      <c r="P3833" s="5">
        <f t="shared" si="355"/>
        <v>111.41025641025641</v>
      </c>
      <c r="Q3833" t="str">
        <f t="shared" si="356"/>
        <v>technology</v>
      </c>
      <c r="R3833" t="str">
        <f t="shared" si="357"/>
        <v>web</v>
      </c>
      <c r="S3833" s="13">
        <f t="shared" si="358"/>
        <v>42198.559479166666</v>
      </c>
      <c r="T3833" s="13">
        <f t="shared" si="359"/>
        <v>42231.556944444441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 s="9">
        <v>450000</v>
      </c>
      <c r="E3834" s="9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8271</v>
      </c>
      <c r="O3834" s="7">
        <f t="shared" si="354"/>
        <v>0.02</v>
      </c>
      <c r="P3834" s="5">
        <f t="shared" si="355"/>
        <v>90</v>
      </c>
      <c r="Q3834" t="str">
        <f t="shared" si="356"/>
        <v>technology</v>
      </c>
      <c r="R3834" t="str">
        <f t="shared" si="357"/>
        <v>web</v>
      </c>
      <c r="S3834" s="13">
        <f t="shared" si="358"/>
        <v>42384.306840277779</v>
      </c>
      <c r="T3834" s="13">
        <f t="shared" si="359"/>
        <v>42443.958333333328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 s="9">
        <v>5000</v>
      </c>
      <c r="E3835" s="9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8271</v>
      </c>
      <c r="O3835" s="7">
        <f t="shared" si="354"/>
        <v>0</v>
      </c>
      <c r="P3835" s="5">
        <f t="shared" si="355"/>
        <v>0</v>
      </c>
      <c r="Q3835" t="str">
        <f t="shared" si="356"/>
        <v>technology</v>
      </c>
      <c r="R3835" t="str">
        <f t="shared" si="357"/>
        <v>web</v>
      </c>
      <c r="S3835" s="13">
        <f t="shared" si="358"/>
        <v>41803.692789351851</v>
      </c>
      <c r="T3835" s="13">
        <f t="shared" si="359"/>
        <v>41833.692789351851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 s="9">
        <v>200000</v>
      </c>
      <c r="E3836" s="9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8271</v>
      </c>
      <c r="O3836" s="7">
        <f t="shared" si="354"/>
        <v>0.17500000000000002</v>
      </c>
      <c r="P3836" s="5">
        <f t="shared" si="355"/>
        <v>116.66666666666667</v>
      </c>
      <c r="Q3836" t="str">
        <f t="shared" si="356"/>
        <v>technology</v>
      </c>
      <c r="R3836" t="str">
        <f t="shared" si="357"/>
        <v>web</v>
      </c>
      <c r="S3836" s="13">
        <f t="shared" si="358"/>
        <v>42474.637824074074</v>
      </c>
      <c r="T3836" s="13">
        <f t="shared" si="359"/>
        <v>42504.637824074074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 s="9">
        <v>11999</v>
      </c>
      <c r="E3837" s="9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8271</v>
      </c>
      <c r="O3837" s="7">
        <f t="shared" si="354"/>
        <v>8.3340278356529712E-2</v>
      </c>
      <c r="P3837" s="5">
        <f t="shared" si="355"/>
        <v>10</v>
      </c>
      <c r="Q3837" t="str">
        <f t="shared" si="356"/>
        <v>technology</v>
      </c>
      <c r="R3837" t="str">
        <f t="shared" si="357"/>
        <v>web</v>
      </c>
      <c r="S3837" s="13">
        <f t="shared" si="358"/>
        <v>42223.619456018518</v>
      </c>
      <c r="T3837" s="13">
        <f t="shared" si="359"/>
        <v>42253.215277777781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 s="9">
        <v>50000</v>
      </c>
      <c r="E3838" s="9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8271</v>
      </c>
      <c r="O3838" s="7">
        <f t="shared" si="354"/>
        <v>1.38</v>
      </c>
      <c r="P3838" s="5">
        <f t="shared" si="355"/>
        <v>76.666666666666671</v>
      </c>
      <c r="Q3838" t="str">
        <f t="shared" si="356"/>
        <v>technology</v>
      </c>
      <c r="R3838" t="str">
        <f t="shared" si="357"/>
        <v>web</v>
      </c>
      <c r="S3838" s="13">
        <f t="shared" si="358"/>
        <v>42489.772326388891</v>
      </c>
      <c r="T3838" s="13">
        <f t="shared" si="359"/>
        <v>42518.772326388891</v>
      </c>
    </row>
    <row r="3839" spans="1:20" ht="32" x14ac:dyDescent="0.2">
      <c r="A3839">
        <v>632</v>
      </c>
      <c r="B3839" s="3" t="s">
        <v>633</v>
      </c>
      <c r="C3839" s="3" t="s">
        <v>4742</v>
      </c>
      <c r="D3839" s="9">
        <v>20000</v>
      </c>
      <c r="E3839" s="9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8271</v>
      </c>
      <c r="O3839" s="7">
        <f t="shared" si="354"/>
        <v>0</v>
      </c>
      <c r="P3839" s="5">
        <f t="shared" si="355"/>
        <v>0</v>
      </c>
      <c r="Q3839" t="str">
        <f t="shared" si="356"/>
        <v>technology</v>
      </c>
      <c r="R3839" t="str">
        <f t="shared" si="357"/>
        <v>web</v>
      </c>
      <c r="S3839" s="13">
        <f t="shared" si="358"/>
        <v>42303.659317129626</v>
      </c>
      <c r="T3839" s="13">
        <f t="shared" si="359"/>
        <v>42333.700983796298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 s="9">
        <v>10000</v>
      </c>
      <c r="E3840" s="9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8271</v>
      </c>
      <c r="O3840" s="7">
        <f t="shared" si="354"/>
        <v>12.45</v>
      </c>
      <c r="P3840" s="5">
        <f t="shared" si="355"/>
        <v>49.8</v>
      </c>
      <c r="Q3840" t="str">
        <f t="shared" si="356"/>
        <v>technology</v>
      </c>
      <c r="R3840" t="str">
        <f t="shared" si="357"/>
        <v>web</v>
      </c>
      <c r="S3840" s="13">
        <f t="shared" si="358"/>
        <v>42507.29932870371</v>
      </c>
      <c r="T3840" s="13">
        <f t="shared" si="359"/>
        <v>42538.958333333328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 s="9">
        <v>5000</v>
      </c>
      <c r="E3841" s="9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8271</v>
      </c>
      <c r="O3841" s="7">
        <f t="shared" si="354"/>
        <v>0.02</v>
      </c>
      <c r="P3841" s="5">
        <f t="shared" si="355"/>
        <v>1</v>
      </c>
      <c r="Q3841" t="str">
        <f t="shared" si="356"/>
        <v>technology</v>
      </c>
      <c r="R3841" t="str">
        <f t="shared" si="357"/>
        <v>web</v>
      </c>
      <c r="S3841" s="13">
        <f t="shared" si="358"/>
        <v>42031.928576388891</v>
      </c>
      <c r="T3841" s="13">
        <f t="shared" si="359"/>
        <v>42061.928576388891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 s="9">
        <v>25000</v>
      </c>
      <c r="E3842" s="9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8271</v>
      </c>
      <c r="O3842" s="7">
        <f t="shared" ref="O3842:O3905" si="360">(E3842/D3842)*100</f>
        <v>8.0000000000000002E-3</v>
      </c>
      <c r="P3842" s="5">
        <f t="shared" ref="P3842:P3905" si="361">IFERROR(E3842/L3842,0)</f>
        <v>2</v>
      </c>
      <c r="Q3842" t="str">
        <f t="shared" ref="Q3842:Q3905" si="362">LEFT(N3842,FIND("/",N3842)-1)</f>
        <v>technology</v>
      </c>
      <c r="R3842" t="str">
        <f t="shared" ref="R3842:R3905" si="363">RIGHT(N3842,LEN(N3842)-FIND("/",N3842))</f>
        <v>web</v>
      </c>
      <c r="S3842" s="13">
        <f t="shared" ref="S3842:S3905" si="364">(((J3842/60)/60)/24)+DATE(1970,1,1)</f>
        <v>42076.092152777783</v>
      </c>
      <c r="T3842" s="13">
        <f t="shared" ref="T3842:T3905" si="365">(((I3842/60)/60)/24)+DATE(1970,1,1)</f>
        <v>42106.092152777783</v>
      </c>
    </row>
    <row r="3843" spans="1:20" ht="32" x14ac:dyDescent="0.2">
      <c r="A3843">
        <v>636</v>
      </c>
      <c r="B3843" s="3" t="s">
        <v>637</v>
      </c>
      <c r="C3843" s="3" t="s">
        <v>4746</v>
      </c>
      <c r="D3843" s="9">
        <v>2000</v>
      </c>
      <c r="E3843" s="9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8271</v>
      </c>
      <c r="O3843" s="7">
        <f t="shared" si="360"/>
        <v>0.2</v>
      </c>
      <c r="P3843" s="5">
        <f t="shared" si="361"/>
        <v>4</v>
      </c>
      <c r="Q3843" t="str">
        <f t="shared" si="362"/>
        <v>technology</v>
      </c>
      <c r="R3843" t="str">
        <f t="shared" si="363"/>
        <v>web</v>
      </c>
      <c r="S3843" s="13">
        <f t="shared" si="364"/>
        <v>42131.455439814818</v>
      </c>
      <c r="T3843" s="13">
        <f t="shared" si="365"/>
        <v>42161.44930555555</v>
      </c>
    </row>
    <row r="3844" spans="1:20" ht="48" x14ac:dyDescent="0.2">
      <c r="A3844">
        <v>637</v>
      </c>
      <c r="B3844" s="3" t="s">
        <v>638</v>
      </c>
      <c r="C3844" s="3" t="s">
        <v>4747</v>
      </c>
      <c r="D3844" s="9">
        <v>100000</v>
      </c>
      <c r="E3844" s="9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8271</v>
      </c>
      <c r="O3844" s="7">
        <f t="shared" si="360"/>
        <v>0</v>
      </c>
      <c r="P3844" s="5">
        <f t="shared" si="361"/>
        <v>0</v>
      </c>
      <c r="Q3844" t="str">
        <f t="shared" si="362"/>
        <v>technology</v>
      </c>
      <c r="R3844" t="str">
        <f t="shared" si="363"/>
        <v>web</v>
      </c>
      <c r="S3844" s="13">
        <f t="shared" si="364"/>
        <v>42762.962013888886</v>
      </c>
      <c r="T3844" s="13">
        <f t="shared" si="365"/>
        <v>42791.961111111115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 s="9">
        <v>200000</v>
      </c>
      <c r="E3845" s="9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8271</v>
      </c>
      <c r="O3845" s="7">
        <f t="shared" si="360"/>
        <v>9.0000000000000011E-3</v>
      </c>
      <c r="P3845" s="5">
        <f t="shared" si="361"/>
        <v>3</v>
      </c>
      <c r="Q3845" t="str">
        <f t="shared" si="362"/>
        <v>technology</v>
      </c>
      <c r="R3845" t="str">
        <f t="shared" si="363"/>
        <v>web</v>
      </c>
      <c r="S3845" s="13">
        <f t="shared" si="364"/>
        <v>42759.593310185184</v>
      </c>
      <c r="T3845" s="13">
        <f t="shared" si="365"/>
        <v>42819.55164351852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 s="9">
        <v>1000000</v>
      </c>
      <c r="E3846" s="9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8271</v>
      </c>
      <c r="O3846" s="7">
        <f t="shared" si="360"/>
        <v>9.9999999999999991E-5</v>
      </c>
      <c r="P3846" s="5">
        <f t="shared" si="361"/>
        <v>1</v>
      </c>
      <c r="Q3846" t="str">
        <f t="shared" si="362"/>
        <v>technology</v>
      </c>
      <c r="R3846" t="str">
        <f t="shared" si="363"/>
        <v>web</v>
      </c>
      <c r="S3846" s="13">
        <f t="shared" si="364"/>
        <v>41865.583275462966</v>
      </c>
      <c r="T3846" s="13">
        <f t="shared" si="365"/>
        <v>41925.583275462966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 s="9">
        <v>894700</v>
      </c>
      <c r="E3847" s="9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8272</v>
      </c>
      <c r="O3847" s="7">
        <f t="shared" si="360"/>
        <v>2.2157147647256061</v>
      </c>
      <c r="P3847" s="5">
        <f t="shared" si="361"/>
        <v>3304</v>
      </c>
      <c r="Q3847" t="str">
        <f t="shared" si="362"/>
        <v>technology</v>
      </c>
      <c r="R3847" t="str">
        <f t="shared" si="363"/>
        <v>wearables</v>
      </c>
      <c r="S3847" s="13">
        <f t="shared" si="364"/>
        <v>42749.059722222228</v>
      </c>
      <c r="T3847" s="13">
        <f t="shared" si="365"/>
        <v>42809.018055555556</v>
      </c>
    </row>
    <row r="3848" spans="1:20" ht="48" x14ac:dyDescent="0.2">
      <c r="A3848">
        <v>1001</v>
      </c>
      <c r="B3848" s="3" t="s">
        <v>1002</v>
      </c>
      <c r="C3848" s="3" t="s">
        <v>5111</v>
      </c>
      <c r="D3848" s="9">
        <v>5000</v>
      </c>
      <c r="E3848" s="9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8272</v>
      </c>
      <c r="O3848" s="7">
        <f t="shared" si="360"/>
        <v>104</v>
      </c>
      <c r="P3848" s="5">
        <f t="shared" si="361"/>
        <v>1300</v>
      </c>
      <c r="Q3848" t="str">
        <f t="shared" si="362"/>
        <v>technology</v>
      </c>
      <c r="R3848" t="str">
        <f t="shared" si="363"/>
        <v>wearables</v>
      </c>
      <c r="S3848" s="13">
        <f t="shared" si="364"/>
        <v>42720.720057870371</v>
      </c>
      <c r="T3848" s="13">
        <f t="shared" si="365"/>
        <v>42765.720057870371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 s="9">
        <v>9999</v>
      </c>
      <c r="E3849" s="9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8272</v>
      </c>
      <c r="O3849" s="7">
        <f t="shared" si="360"/>
        <v>29.6029602960296</v>
      </c>
      <c r="P3849" s="5">
        <f t="shared" si="361"/>
        <v>134.54545454545453</v>
      </c>
      <c r="Q3849" t="str">
        <f t="shared" si="362"/>
        <v>technology</v>
      </c>
      <c r="R3849" t="str">
        <f t="shared" si="363"/>
        <v>wearables</v>
      </c>
      <c r="S3849" s="13">
        <f t="shared" si="364"/>
        <v>42325.684189814812</v>
      </c>
      <c r="T3849" s="13">
        <f t="shared" si="365"/>
        <v>42355.249305555553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 s="9">
        <v>20000</v>
      </c>
      <c r="E3850" s="9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8272</v>
      </c>
      <c r="O3850" s="7">
        <f t="shared" si="360"/>
        <v>16.055</v>
      </c>
      <c r="P3850" s="5">
        <f t="shared" si="361"/>
        <v>214.06666666666666</v>
      </c>
      <c r="Q3850" t="str">
        <f t="shared" si="362"/>
        <v>technology</v>
      </c>
      <c r="R3850" t="str">
        <f t="shared" si="363"/>
        <v>wearables</v>
      </c>
      <c r="S3850" s="13">
        <f t="shared" si="364"/>
        <v>42780.709039351852</v>
      </c>
      <c r="T3850" s="13">
        <f t="shared" si="365"/>
        <v>42810.667372685188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 s="9">
        <v>25000</v>
      </c>
      <c r="E3851" s="9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8272</v>
      </c>
      <c r="O3851" s="7">
        <f t="shared" si="360"/>
        <v>82.207999999999998</v>
      </c>
      <c r="P3851" s="5">
        <f t="shared" si="361"/>
        <v>216.33684210526314</v>
      </c>
      <c r="Q3851" t="str">
        <f t="shared" si="362"/>
        <v>technology</v>
      </c>
      <c r="R3851" t="str">
        <f t="shared" si="363"/>
        <v>wearables</v>
      </c>
      <c r="S3851" s="13">
        <f t="shared" si="364"/>
        <v>42388.708645833336</v>
      </c>
      <c r="T3851" s="13">
        <f t="shared" si="365"/>
        <v>42418.708645833336</v>
      </c>
    </row>
    <row r="3852" spans="1:20" ht="32" x14ac:dyDescent="0.2">
      <c r="A3852">
        <v>1005</v>
      </c>
      <c r="B3852" s="3" t="s">
        <v>1006</v>
      </c>
      <c r="C3852" s="3" t="s">
        <v>5115</v>
      </c>
      <c r="D3852" s="9">
        <v>200000</v>
      </c>
      <c r="E3852" s="9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8272</v>
      </c>
      <c r="O3852" s="7">
        <f t="shared" si="360"/>
        <v>75.051000000000002</v>
      </c>
      <c r="P3852" s="5">
        <f t="shared" si="361"/>
        <v>932.31055900621118</v>
      </c>
      <c r="Q3852" t="str">
        <f t="shared" si="362"/>
        <v>technology</v>
      </c>
      <c r="R3852" t="str">
        <f t="shared" si="363"/>
        <v>wearables</v>
      </c>
      <c r="S3852" s="13">
        <f t="shared" si="364"/>
        <v>42276.624803240738</v>
      </c>
      <c r="T3852" s="13">
        <f t="shared" si="365"/>
        <v>42307.624803240738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 s="9">
        <v>4000</v>
      </c>
      <c r="E3853" s="9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8272</v>
      </c>
      <c r="O3853" s="7">
        <f t="shared" si="360"/>
        <v>5.8500000000000005</v>
      </c>
      <c r="P3853" s="5">
        <f t="shared" si="361"/>
        <v>29.25</v>
      </c>
      <c r="Q3853" t="str">
        <f t="shared" si="362"/>
        <v>technology</v>
      </c>
      <c r="R3853" t="str">
        <f t="shared" si="363"/>
        <v>wearables</v>
      </c>
      <c r="S3853" s="13">
        <f t="shared" si="364"/>
        <v>41977.040185185186</v>
      </c>
      <c r="T3853" s="13">
        <f t="shared" si="365"/>
        <v>41985.299305555556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 s="9">
        <v>30000</v>
      </c>
      <c r="E3854" s="9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8272</v>
      </c>
      <c r="O3854" s="7">
        <f t="shared" si="360"/>
        <v>44.32</v>
      </c>
      <c r="P3854" s="5">
        <f t="shared" si="361"/>
        <v>174.94736842105263</v>
      </c>
      <c r="Q3854" t="str">
        <f t="shared" si="362"/>
        <v>technology</v>
      </c>
      <c r="R3854" t="str">
        <f t="shared" si="363"/>
        <v>wearables</v>
      </c>
      <c r="S3854" s="13">
        <f t="shared" si="364"/>
        <v>42676.583599537036</v>
      </c>
      <c r="T3854" s="13">
        <f t="shared" si="365"/>
        <v>42718.6252662037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 s="9">
        <v>93500</v>
      </c>
      <c r="E3855" s="9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8272</v>
      </c>
      <c r="O3855" s="7">
        <f t="shared" si="360"/>
        <v>0.26737967914438499</v>
      </c>
      <c r="P3855" s="5">
        <f t="shared" si="361"/>
        <v>250</v>
      </c>
      <c r="Q3855" t="str">
        <f t="shared" si="362"/>
        <v>technology</v>
      </c>
      <c r="R3855" t="str">
        <f t="shared" si="363"/>
        <v>wearables</v>
      </c>
      <c r="S3855" s="13">
        <f t="shared" si="364"/>
        <v>42702.809201388889</v>
      </c>
      <c r="T3855" s="13">
        <f t="shared" si="365"/>
        <v>42732.809201388889</v>
      </c>
    </row>
    <row r="3856" spans="1:20" ht="48" x14ac:dyDescent="0.2">
      <c r="A3856">
        <v>1009</v>
      </c>
      <c r="B3856" s="3" t="s">
        <v>1010</v>
      </c>
      <c r="C3856" s="3" t="s">
        <v>5119</v>
      </c>
      <c r="D3856" s="9">
        <v>50000</v>
      </c>
      <c r="E3856" s="9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8272</v>
      </c>
      <c r="O3856" s="7">
        <f t="shared" si="360"/>
        <v>13.13</v>
      </c>
      <c r="P3856" s="5">
        <f t="shared" si="361"/>
        <v>65</v>
      </c>
      <c r="Q3856" t="str">
        <f t="shared" si="362"/>
        <v>technology</v>
      </c>
      <c r="R3856" t="str">
        <f t="shared" si="363"/>
        <v>wearables</v>
      </c>
      <c r="S3856" s="13">
        <f t="shared" si="364"/>
        <v>42510.604699074072</v>
      </c>
      <c r="T3856" s="13">
        <f t="shared" si="365"/>
        <v>42540.604699074072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 s="9">
        <v>115250</v>
      </c>
      <c r="E3857" s="9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8272</v>
      </c>
      <c r="O3857" s="7">
        <f t="shared" si="360"/>
        <v>0.19088937093275488</v>
      </c>
      <c r="P3857" s="5">
        <f t="shared" si="361"/>
        <v>55</v>
      </c>
      <c r="Q3857" t="str">
        <f t="shared" si="362"/>
        <v>technology</v>
      </c>
      <c r="R3857" t="str">
        <f t="shared" si="363"/>
        <v>wearables</v>
      </c>
      <c r="S3857" s="13">
        <f t="shared" si="364"/>
        <v>42561.829421296294</v>
      </c>
      <c r="T3857" s="13">
        <f t="shared" si="365"/>
        <v>42618.124305555553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 s="9">
        <v>20000</v>
      </c>
      <c r="E3858" s="9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8272</v>
      </c>
      <c r="O3858" s="7">
        <f t="shared" si="360"/>
        <v>0.375</v>
      </c>
      <c r="P3858" s="5">
        <f t="shared" si="361"/>
        <v>75</v>
      </c>
      <c r="Q3858" t="str">
        <f t="shared" si="362"/>
        <v>technology</v>
      </c>
      <c r="R3858" t="str">
        <f t="shared" si="363"/>
        <v>wearables</v>
      </c>
      <c r="S3858" s="13">
        <f t="shared" si="364"/>
        <v>41946.898090277777</v>
      </c>
      <c r="T3858" s="13">
        <f t="shared" si="365"/>
        <v>41991.898090277777</v>
      </c>
    </row>
    <row r="3859" spans="1:20" ht="48" x14ac:dyDescent="0.2">
      <c r="A3859">
        <v>1012</v>
      </c>
      <c r="B3859" s="3" t="s">
        <v>1013</v>
      </c>
      <c r="C3859" s="3" t="s">
        <v>5122</v>
      </c>
      <c r="D3859" s="9">
        <v>5000</v>
      </c>
      <c r="E3859" s="9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8272</v>
      </c>
      <c r="O3859" s="7">
        <f t="shared" si="360"/>
        <v>21535.021000000001</v>
      </c>
      <c r="P3859" s="5">
        <f t="shared" si="361"/>
        <v>1389.3561935483872</v>
      </c>
      <c r="Q3859" t="str">
        <f t="shared" si="362"/>
        <v>technology</v>
      </c>
      <c r="R3859" t="str">
        <f t="shared" si="363"/>
        <v>wearables</v>
      </c>
      <c r="S3859" s="13">
        <f t="shared" si="364"/>
        <v>42714.440416666665</v>
      </c>
      <c r="T3859" s="13">
        <f t="shared" si="365"/>
        <v>42759.440416666665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 s="9">
        <v>25000</v>
      </c>
      <c r="E3860" s="9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8272</v>
      </c>
      <c r="O3860" s="7">
        <f t="shared" si="360"/>
        <v>34.527999999999999</v>
      </c>
      <c r="P3860" s="5">
        <f t="shared" si="361"/>
        <v>95.911111111111111</v>
      </c>
      <c r="Q3860" t="str">
        <f t="shared" si="362"/>
        <v>technology</v>
      </c>
      <c r="R3860" t="str">
        <f t="shared" si="363"/>
        <v>wearables</v>
      </c>
      <c r="S3860" s="13">
        <f t="shared" si="364"/>
        <v>42339.833981481483</v>
      </c>
      <c r="T3860" s="13">
        <f t="shared" si="365"/>
        <v>42367.833333333328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 s="9">
        <v>10000</v>
      </c>
      <c r="E3861" s="9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8272</v>
      </c>
      <c r="O3861" s="7">
        <f t="shared" si="360"/>
        <v>30.599999999999998</v>
      </c>
      <c r="P3861" s="5">
        <f t="shared" si="361"/>
        <v>191.25</v>
      </c>
      <c r="Q3861" t="str">
        <f t="shared" si="362"/>
        <v>technology</v>
      </c>
      <c r="R3861" t="str">
        <f t="shared" si="363"/>
        <v>wearables</v>
      </c>
      <c r="S3861" s="13">
        <f t="shared" si="364"/>
        <v>41955.002488425926</v>
      </c>
      <c r="T3861" s="13">
        <f t="shared" si="365"/>
        <v>42005.002488425926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 s="9">
        <v>9000</v>
      </c>
      <c r="E3862" s="9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8272</v>
      </c>
      <c r="O3862" s="7">
        <f t="shared" si="360"/>
        <v>2.666666666666667</v>
      </c>
      <c r="P3862" s="5">
        <f t="shared" si="361"/>
        <v>40</v>
      </c>
      <c r="Q3862" t="str">
        <f t="shared" si="362"/>
        <v>technology</v>
      </c>
      <c r="R3862" t="str">
        <f t="shared" si="363"/>
        <v>wearables</v>
      </c>
      <c r="S3862" s="13">
        <f t="shared" si="364"/>
        <v>42303.878414351857</v>
      </c>
      <c r="T3862" s="13">
        <f t="shared" si="365"/>
        <v>42333.920081018514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 s="9">
        <v>100000</v>
      </c>
      <c r="E3863" s="9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8272</v>
      </c>
      <c r="O3863" s="7">
        <f t="shared" si="360"/>
        <v>2.8420000000000001</v>
      </c>
      <c r="P3863" s="5">
        <f t="shared" si="361"/>
        <v>74.78947368421052</v>
      </c>
      <c r="Q3863" t="str">
        <f t="shared" si="362"/>
        <v>technology</v>
      </c>
      <c r="R3863" t="str">
        <f t="shared" si="363"/>
        <v>wearables</v>
      </c>
      <c r="S3863" s="13">
        <f t="shared" si="364"/>
        <v>42422.107129629629</v>
      </c>
      <c r="T3863" s="13">
        <f t="shared" si="365"/>
        <v>42467.065462962957</v>
      </c>
    </row>
    <row r="3864" spans="1:20" ht="48" x14ac:dyDescent="0.2">
      <c r="A3864">
        <v>1017</v>
      </c>
      <c r="B3864" s="3" t="s">
        <v>1018</v>
      </c>
      <c r="C3864" s="3" t="s">
        <v>5127</v>
      </c>
      <c r="D3864" s="9">
        <v>250000</v>
      </c>
      <c r="E3864" s="9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8272</v>
      </c>
      <c r="O3864" s="7">
        <f t="shared" si="360"/>
        <v>22.878799999999998</v>
      </c>
      <c r="P3864" s="5">
        <f t="shared" si="361"/>
        <v>161.11830985915492</v>
      </c>
      <c r="Q3864" t="str">
        <f t="shared" si="362"/>
        <v>technology</v>
      </c>
      <c r="R3864" t="str">
        <f t="shared" si="363"/>
        <v>wearables</v>
      </c>
      <c r="S3864" s="13">
        <f t="shared" si="364"/>
        <v>42289.675173611111</v>
      </c>
      <c r="T3864" s="13">
        <f t="shared" si="365"/>
        <v>42329.716840277775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 s="9">
        <v>20000</v>
      </c>
      <c r="E3865" s="9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8272</v>
      </c>
      <c r="O3865" s="7">
        <f t="shared" si="360"/>
        <v>3.105</v>
      </c>
      <c r="P3865" s="5">
        <f t="shared" si="361"/>
        <v>88.714285714285708</v>
      </c>
      <c r="Q3865" t="str">
        <f t="shared" si="362"/>
        <v>technology</v>
      </c>
      <c r="R3865" t="str">
        <f t="shared" si="363"/>
        <v>wearables</v>
      </c>
      <c r="S3865" s="13">
        <f t="shared" si="364"/>
        <v>42535.492280092592</v>
      </c>
      <c r="T3865" s="13">
        <f t="shared" si="365"/>
        <v>42565.492280092592</v>
      </c>
    </row>
    <row r="3866" spans="1:20" ht="32" x14ac:dyDescent="0.2">
      <c r="A3866">
        <v>1019</v>
      </c>
      <c r="B3866" s="3" t="s">
        <v>1020</v>
      </c>
      <c r="C3866" s="3" t="s">
        <v>5129</v>
      </c>
      <c r="D3866" s="9">
        <v>45000</v>
      </c>
      <c r="E3866" s="9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8272</v>
      </c>
      <c r="O3866" s="7">
        <f t="shared" si="360"/>
        <v>47.333333333333336</v>
      </c>
      <c r="P3866" s="5">
        <f t="shared" si="361"/>
        <v>53.25</v>
      </c>
      <c r="Q3866" t="str">
        <f t="shared" si="362"/>
        <v>technology</v>
      </c>
      <c r="R3866" t="str">
        <f t="shared" si="363"/>
        <v>wearables</v>
      </c>
      <c r="S3866" s="13">
        <f t="shared" si="364"/>
        <v>42009.973946759259</v>
      </c>
      <c r="T3866" s="13">
        <f t="shared" si="365"/>
        <v>42039.973946759259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 s="9">
        <v>85000</v>
      </c>
      <c r="E3867" s="9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8280</v>
      </c>
      <c r="O3867" s="7">
        <f t="shared" si="360"/>
        <v>0.29411764705882354</v>
      </c>
      <c r="P3867" s="5">
        <f t="shared" si="361"/>
        <v>250</v>
      </c>
      <c r="Q3867" t="str">
        <f t="shared" si="362"/>
        <v>journalism</v>
      </c>
      <c r="R3867" t="str">
        <f t="shared" si="363"/>
        <v>audio</v>
      </c>
      <c r="S3867" s="13">
        <f t="shared" si="364"/>
        <v>42579.708437499998</v>
      </c>
      <c r="T3867" s="13">
        <f t="shared" si="365"/>
        <v>42609.708437499998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 s="9">
        <v>50</v>
      </c>
      <c r="E3868" s="9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8280</v>
      </c>
      <c r="O3868" s="7">
        <f t="shared" si="360"/>
        <v>0</v>
      </c>
      <c r="P3868" s="5">
        <f t="shared" si="361"/>
        <v>0</v>
      </c>
      <c r="Q3868" t="str">
        <f t="shared" si="362"/>
        <v>journalism</v>
      </c>
      <c r="R3868" t="str">
        <f t="shared" si="363"/>
        <v>audio</v>
      </c>
      <c r="S3868" s="13">
        <f t="shared" si="364"/>
        <v>41831.060092592597</v>
      </c>
      <c r="T3868" s="13">
        <f t="shared" si="365"/>
        <v>41851.060092592597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 s="9">
        <v>650</v>
      </c>
      <c r="E3869" s="9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8280</v>
      </c>
      <c r="O3869" s="7">
        <f t="shared" si="360"/>
        <v>1.5384615384615385</v>
      </c>
      <c r="P3869" s="5">
        <f t="shared" si="361"/>
        <v>10</v>
      </c>
      <c r="Q3869" t="str">
        <f t="shared" si="362"/>
        <v>journalism</v>
      </c>
      <c r="R3869" t="str">
        <f t="shared" si="363"/>
        <v>audio</v>
      </c>
      <c r="S3869" s="13">
        <f t="shared" si="364"/>
        <v>41851.696157407408</v>
      </c>
      <c r="T3869" s="13">
        <f t="shared" si="365"/>
        <v>41894.416666666664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 s="9">
        <v>100000</v>
      </c>
      <c r="E3870" s="9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8280</v>
      </c>
      <c r="O3870" s="7">
        <f t="shared" si="360"/>
        <v>8.5370000000000008</v>
      </c>
      <c r="P3870" s="5">
        <f t="shared" si="361"/>
        <v>29.236301369863014</v>
      </c>
      <c r="Q3870" t="str">
        <f t="shared" si="362"/>
        <v>journalism</v>
      </c>
      <c r="R3870" t="str">
        <f t="shared" si="363"/>
        <v>audio</v>
      </c>
      <c r="S3870" s="13">
        <f t="shared" si="364"/>
        <v>42114.252951388888</v>
      </c>
      <c r="T3870" s="13">
        <f t="shared" si="365"/>
        <v>42144.252951388888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 s="9">
        <v>7000</v>
      </c>
      <c r="E3871" s="9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8280</v>
      </c>
      <c r="O3871" s="7">
        <f t="shared" si="360"/>
        <v>8.5714285714285715E-2</v>
      </c>
      <c r="P3871" s="5">
        <f t="shared" si="361"/>
        <v>3</v>
      </c>
      <c r="Q3871" t="str">
        <f t="shared" si="362"/>
        <v>journalism</v>
      </c>
      <c r="R3871" t="str">
        <f t="shared" si="363"/>
        <v>audio</v>
      </c>
      <c r="S3871" s="13">
        <f t="shared" si="364"/>
        <v>42011.925937499997</v>
      </c>
      <c r="T3871" s="13">
        <f t="shared" si="365"/>
        <v>42068.852083333331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 s="9">
        <v>10000</v>
      </c>
      <c r="E3872" s="9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8280</v>
      </c>
      <c r="O3872" s="7">
        <f t="shared" si="360"/>
        <v>2.6599999999999997</v>
      </c>
      <c r="P3872" s="5">
        <f t="shared" si="361"/>
        <v>33.25</v>
      </c>
      <c r="Q3872" t="str">
        <f t="shared" si="362"/>
        <v>journalism</v>
      </c>
      <c r="R3872" t="str">
        <f t="shared" si="363"/>
        <v>audio</v>
      </c>
      <c r="S3872" s="13">
        <f t="shared" si="364"/>
        <v>41844.874421296299</v>
      </c>
      <c r="T3872" s="13">
        <f t="shared" si="365"/>
        <v>41874.874421296299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 s="9">
        <v>3000</v>
      </c>
      <c r="E3873" s="9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8280</v>
      </c>
      <c r="O3873" s="7">
        <f t="shared" si="360"/>
        <v>0</v>
      </c>
      <c r="P3873" s="5">
        <f t="shared" si="361"/>
        <v>0</v>
      </c>
      <c r="Q3873" t="str">
        <f t="shared" si="362"/>
        <v>journalism</v>
      </c>
      <c r="R3873" t="str">
        <f t="shared" si="363"/>
        <v>audio</v>
      </c>
      <c r="S3873" s="13">
        <f t="shared" si="364"/>
        <v>42319.851388888885</v>
      </c>
      <c r="T3873" s="13">
        <f t="shared" si="365"/>
        <v>42364.851388888885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 s="9">
        <v>2000</v>
      </c>
      <c r="E3874" s="9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8280</v>
      </c>
      <c r="O3874" s="7">
        <f t="shared" si="360"/>
        <v>0.05</v>
      </c>
      <c r="P3874" s="5">
        <f t="shared" si="361"/>
        <v>1</v>
      </c>
      <c r="Q3874" t="str">
        <f t="shared" si="362"/>
        <v>journalism</v>
      </c>
      <c r="R3874" t="str">
        <f t="shared" si="363"/>
        <v>audio</v>
      </c>
      <c r="S3874" s="13">
        <f t="shared" si="364"/>
        <v>41918.818460648145</v>
      </c>
      <c r="T3874" s="13">
        <f t="shared" si="365"/>
        <v>41948.860127314816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 s="9">
        <v>15000</v>
      </c>
      <c r="E3875" s="9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8280</v>
      </c>
      <c r="O3875" s="7">
        <f t="shared" si="360"/>
        <v>1.4133333333333333</v>
      </c>
      <c r="P3875" s="5">
        <f t="shared" si="361"/>
        <v>53</v>
      </c>
      <c r="Q3875" t="str">
        <f t="shared" si="362"/>
        <v>journalism</v>
      </c>
      <c r="R3875" t="str">
        <f t="shared" si="363"/>
        <v>audio</v>
      </c>
      <c r="S3875" s="13">
        <f t="shared" si="364"/>
        <v>42598.053113425922</v>
      </c>
      <c r="T3875" s="13">
        <f t="shared" si="365"/>
        <v>42638.053113425922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 s="9">
        <v>12000</v>
      </c>
      <c r="E3876" s="9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8280</v>
      </c>
      <c r="O3876" s="7">
        <f t="shared" si="360"/>
        <v>0</v>
      </c>
      <c r="P3876" s="5">
        <f t="shared" si="361"/>
        <v>0</v>
      </c>
      <c r="Q3876" t="str">
        <f t="shared" si="362"/>
        <v>journalism</v>
      </c>
      <c r="R3876" t="str">
        <f t="shared" si="363"/>
        <v>audio</v>
      </c>
      <c r="S3876" s="13">
        <f t="shared" si="364"/>
        <v>42382.431076388893</v>
      </c>
      <c r="T3876" s="13">
        <f t="shared" si="365"/>
        <v>42412.431076388893</v>
      </c>
    </row>
    <row r="3877" spans="1:20" ht="16" x14ac:dyDescent="0.2">
      <c r="A3877">
        <v>1050</v>
      </c>
      <c r="B3877" s="3" t="s">
        <v>1051</v>
      </c>
      <c r="C3877" s="3" t="s">
        <v>5160</v>
      </c>
      <c r="D3877" s="9">
        <v>2500</v>
      </c>
      <c r="E3877" s="9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8280</v>
      </c>
      <c r="O3877" s="7">
        <f t="shared" si="360"/>
        <v>0</v>
      </c>
      <c r="P3877" s="5">
        <f t="shared" si="361"/>
        <v>0</v>
      </c>
      <c r="Q3877" t="str">
        <f t="shared" si="362"/>
        <v>journalism</v>
      </c>
      <c r="R3877" t="str">
        <f t="shared" si="363"/>
        <v>audio</v>
      </c>
      <c r="S3877" s="13">
        <f t="shared" si="364"/>
        <v>42231.7971875</v>
      </c>
      <c r="T3877" s="13">
        <f t="shared" si="365"/>
        <v>42261.7971875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 s="9">
        <v>500</v>
      </c>
      <c r="E3878" s="9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8280</v>
      </c>
      <c r="O3878" s="7">
        <f t="shared" si="360"/>
        <v>0</v>
      </c>
      <c r="P3878" s="5">
        <f t="shared" si="361"/>
        <v>0</v>
      </c>
      <c r="Q3878" t="str">
        <f t="shared" si="362"/>
        <v>journalism</v>
      </c>
      <c r="R3878" t="str">
        <f t="shared" si="363"/>
        <v>audio</v>
      </c>
      <c r="S3878" s="13">
        <f t="shared" si="364"/>
        <v>41850.014178240745</v>
      </c>
      <c r="T3878" s="13">
        <f t="shared" si="365"/>
        <v>41878.014178240745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 s="9">
        <v>4336</v>
      </c>
      <c r="E3879" s="9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8280</v>
      </c>
      <c r="O3879" s="7">
        <f t="shared" si="360"/>
        <v>0</v>
      </c>
      <c r="P3879" s="5">
        <f t="shared" si="361"/>
        <v>0</v>
      </c>
      <c r="Q3879" t="str">
        <f t="shared" si="362"/>
        <v>journalism</v>
      </c>
      <c r="R3879" t="str">
        <f t="shared" si="363"/>
        <v>audio</v>
      </c>
      <c r="S3879" s="13">
        <f t="shared" si="364"/>
        <v>42483.797395833331</v>
      </c>
      <c r="T3879" s="13">
        <f t="shared" si="365"/>
        <v>42527.839583333334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 s="9">
        <v>1500</v>
      </c>
      <c r="E3880" s="9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8280</v>
      </c>
      <c r="O3880" s="7">
        <f t="shared" si="360"/>
        <v>1</v>
      </c>
      <c r="P3880" s="5">
        <f t="shared" si="361"/>
        <v>15</v>
      </c>
      <c r="Q3880" t="str">
        <f t="shared" si="362"/>
        <v>journalism</v>
      </c>
      <c r="R3880" t="str">
        <f t="shared" si="363"/>
        <v>audio</v>
      </c>
      <c r="S3880" s="13">
        <f t="shared" si="364"/>
        <v>42775.172824074078</v>
      </c>
      <c r="T3880" s="13">
        <f t="shared" si="365"/>
        <v>42800.172824074078</v>
      </c>
    </row>
    <row r="3881" spans="1:20" ht="48" x14ac:dyDescent="0.2">
      <c r="A3881">
        <v>1054</v>
      </c>
      <c r="B3881" s="3" t="s">
        <v>1055</v>
      </c>
      <c r="C3881" s="3" t="s">
        <v>5164</v>
      </c>
      <c r="D3881" s="9">
        <v>2500</v>
      </c>
      <c r="E3881" s="9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8280</v>
      </c>
      <c r="O3881" s="7">
        <f t="shared" si="360"/>
        <v>0</v>
      </c>
      <c r="P3881" s="5">
        <f t="shared" si="361"/>
        <v>0</v>
      </c>
      <c r="Q3881" t="str">
        <f t="shared" si="362"/>
        <v>journalism</v>
      </c>
      <c r="R3881" t="str">
        <f t="shared" si="363"/>
        <v>audio</v>
      </c>
      <c r="S3881" s="13">
        <f t="shared" si="364"/>
        <v>41831.851840277777</v>
      </c>
      <c r="T3881" s="13">
        <f t="shared" si="365"/>
        <v>41861.916666666664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 s="9">
        <v>3500</v>
      </c>
      <c r="E3882" s="9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8280</v>
      </c>
      <c r="O3882" s="7">
        <f t="shared" si="360"/>
        <v>0</v>
      </c>
      <c r="P3882" s="5">
        <f t="shared" si="361"/>
        <v>0</v>
      </c>
      <c r="Q3882" t="str">
        <f t="shared" si="362"/>
        <v>journalism</v>
      </c>
      <c r="R3882" t="str">
        <f t="shared" si="363"/>
        <v>audio</v>
      </c>
      <c r="S3882" s="13">
        <f t="shared" si="364"/>
        <v>42406.992418981477</v>
      </c>
      <c r="T3882" s="13">
        <f t="shared" si="365"/>
        <v>42436.992418981477</v>
      </c>
    </row>
    <row r="3883" spans="1:20" ht="48" x14ac:dyDescent="0.2">
      <c r="A3883">
        <v>1056</v>
      </c>
      <c r="B3883" s="3" t="s">
        <v>1057</v>
      </c>
      <c r="C3883" s="3" t="s">
        <v>5166</v>
      </c>
      <c r="D3883" s="9">
        <v>10000</v>
      </c>
      <c r="E3883" s="9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8280</v>
      </c>
      <c r="O3883" s="7">
        <f t="shared" si="360"/>
        <v>0</v>
      </c>
      <c r="P3883" s="5">
        <f t="shared" si="361"/>
        <v>0</v>
      </c>
      <c r="Q3883" t="str">
        <f t="shared" si="362"/>
        <v>journalism</v>
      </c>
      <c r="R3883" t="str">
        <f t="shared" si="363"/>
        <v>audio</v>
      </c>
      <c r="S3883" s="13">
        <f t="shared" si="364"/>
        <v>42058.719641203701</v>
      </c>
      <c r="T3883" s="13">
        <f t="shared" si="365"/>
        <v>42118.677974537044</v>
      </c>
    </row>
    <row r="3884" spans="1:20" ht="32" x14ac:dyDescent="0.2">
      <c r="A3884">
        <v>1057</v>
      </c>
      <c r="B3884" s="3" t="s">
        <v>1058</v>
      </c>
      <c r="C3884" s="3" t="s">
        <v>5167</v>
      </c>
      <c r="D3884" s="9">
        <v>10000</v>
      </c>
      <c r="E3884" s="9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8280</v>
      </c>
      <c r="O3884" s="7">
        <f t="shared" si="360"/>
        <v>0</v>
      </c>
      <c r="P3884" s="5">
        <f t="shared" si="361"/>
        <v>0</v>
      </c>
      <c r="Q3884" t="str">
        <f t="shared" si="362"/>
        <v>journalism</v>
      </c>
      <c r="R3884" t="str">
        <f t="shared" si="363"/>
        <v>audio</v>
      </c>
      <c r="S3884" s="13">
        <f t="shared" si="364"/>
        <v>42678.871331018512</v>
      </c>
      <c r="T3884" s="13">
        <f t="shared" si="365"/>
        <v>42708.912997685184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 s="9">
        <v>40000</v>
      </c>
      <c r="E3885" s="9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8280</v>
      </c>
      <c r="O3885" s="7">
        <f t="shared" si="360"/>
        <v>0</v>
      </c>
      <c r="P3885" s="5">
        <f t="shared" si="361"/>
        <v>0</v>
      </c>
      <c r="Q3885" t="str">
        <f t="shared" si="362"/>
        <v>journalism</v>
      </c>
      <c r="R3885" t="str">
        <f t="shared" si="363"/>
        <v>audio</v>
      </c>
      <c r="S3885" s="13">
        <f t="shared" si="364"/>
        <v>42047.900960648149</v>
      </c>
      <c r="T3885" s="13">
        <f t="shared" si="365"/>
        <v>42089</v>
      </c>
    </row>
    <row r="3886" spans="1:20" ht="16" x14ac:dyDescent="0.2">
      <c r="A3886">
        <v>1059</v>
      </c>
      <c r="B3886" s="3" t="s">
        <v>1060</v>
      </c>
      <c r="C3886" s="3" t="s">
        <v>5169</v>
      </c>
      <c r="D3886" s="9">
        <v>1100</v>
      </c>
      <c r="E3886" s="9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8280</v>
      </c>
      <c r="O3886" s="7">
        <f t="shared" si="360"/>
        <v>0</v>
      </c>
      <c r="P3886" s="5">
        <f t="shared" si="361"/>
        <v>0</v>
      </c>
      <c r="Q3886" t="str">
        <f t="shared" si="362"/>
        <v>journalism</v>
      </c>
      <c r="R3886" t="str">
        <f t="shared" si="363"/>
        <v>audio</v>
      </c>
      <c r="S3886" s="13">
        <f t="shared" si="364"/>
        <v>42046.79</v>
      </c>
      <c r="T3886" s="13">
        <f t="shared" si="365"/>
        <v>42076.748333333337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 s="9">
        <v>5000</v>
      </c>
      <c r="E3887" s="9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8280</v>
      </c>
      <c r="O3887" s="7">
        <f t="shared" si="360"/>
        <v>1</v>
      </c>
      <c r="P3887" s="5">
        <f t="shared" si="361"/>
        <v>50</v>
      </c>
      <c r="Q3887" t="str">
        <f t="shared" si="362"/>
        <v>journalism</v>
      </c>
      <c r="R3887" t="str">
        <f t="shared" si="363"/>
        <v>audio</v>
      </c>
      <c r="S3887" s="13">
        <f t="shared" si="364"/>
        <v>42079.913113425922</v>
      </c>
      <c r="T3887" s="13">
        <f t="shared" si="365"/>
        <v>42109.913113425922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 s="9">
        <v>4000</v>
      </c>
      <c r="E3888" s="9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8280</v>
      </c>
      <c r="O3888" s="7">
        <f t="shared" si="360"/>
        <v>0</v>
      </c>
      <c r="P3888" s="5">
        <f t="shared" si="361"/>
        <v>0</v>
      </c>
      <c r="Q3888" t="str">
        <f t="shared" si="362"/>
        <v>journalism</v>
      </c>
      <c r="R3888" t="str">
        <f t="shared" si="363"/>
        <v>audio</v>
      </c>
      <c r="S3888" s="13">
        <f t="shared" si="364"/>
        <v>42432.276712962965</v>
      </c>
      <c r="T3888" s="13">
        <f t="shared" si="365"/>
        <v>42492.041666666672</v>
      </c>
    </row>
    <row r="3889" spans="1:20" ht="16" x14ac:dyDescent="0.2">
      <c r="A3889">
        <v>1062</v>
      </c>
      <c r="B3889" s="3" t="s">
        <v>1063</v>
      </c>
      <c r="C3889" s="3" t="s">
        <v>5172</v>
      </c>
      <c r="D3889" s="9">
        <v>199</v>
      </c>
      <c r="E3889" s="9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8280</v>
      </c>
      <c r="O3889" s="7">
        <f t="shared" si="360"/>
        <v>95.477386934673376</v>
      </c>
      <c r="P3889" s="5">
        <f t="shared" si="361"/>
        <v>47.5</v>
      </c>
      <c r="Q3889" t="str">
        <f t="shared" si="362"/>
        <v>journalism</v>
      </c>
      <c r="R3889" t="str">
        <f t="shared" si="363"/>
        <v>audio</v>
      </c>
      <c r="S3889" s="13">
        <f t="shared" si="364"/>
        <v>42556.807187500002</v>
      </c>
      <c r="T3889" s="13">
        <f t="shared" si="365"/>
        <v>42563.807187500002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 s="9">
        <v>1000</v>
      </c>
      <c r="E3890" s="9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8280</v>
      </c>
      <c r="O3890" s="7">
        <f t="shared" si="360"/>
        <v>0</v>
      </c>
      <c r="P3890" s="5">
        <f t="shared" si="361"/>
        <v>0</v>
      </c>
      <c r="Q3890" t="str">
        <f t="shared" si="362"/>
        <v>journalism</v>
      </c>
      <c r="R3890" t="str">
        <f t="shared" si="363"/>
        <v>audio</v>
      </c>
      <c r="S3890" s="13">
        <f t="shared" si="364"/>
        <v>42583.030810185184</v>
      </c>
      <c r="T3890" s="13">
        <f t="shared" si="365"/>
        <v>42613.030810185184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 s="9">
        <v>15000</v>
      </c>
      <c r="E3891" s="9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8285</v>
      </c>
      <c r="O3891" s="7">
        <f t="shared" si="360"/>
        <v>7.0666666666666673</v>
      </c>
      <c r="P3891" s="5">
        <f t="shared" si="361"/>
        <v>58.888888888888886</v>
      </c>
      <c r="Q3891" t="str">
        <f t="shared" si="362"/>
        <v>music</v>
      </c>
      <c r="R3891" t="str">
        <f t="shared" si="363"/>
        <v>world music</v>
      </c>
      <c r="S3891" s="13">
        <f t="shared" si="364"/>
        <v>41736.549791666665</v>
      </c>
      <c r="T3891" s="13">
        <f t="shared" si="365"/>
        <v>41796.549791666665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 s="9">
        <v>3000</v>
      </c>
      <c r="E3892" s="9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8285</v>
      </c>
      <c r="O3892" s="7">
        <f t="shared" si="360"/>
        <v>4.3999999999999995</v>
      </c>
      <c r="P3892" s="5">
        <f t="shared" si="361"/>
        <v>44</v>
      </c>
      <c r="Q3892" t="str">
        <f t="shared" si="362"/>
        <v>music</v>
      </c>
      <c r="R3892" t="str">
        <f t="shared" si="363"/>
        <v>world music</v>
      </c>
      <c r="S3892" s="13">
        <f t="shared" si="364"/>
        <v>41509.905995370369</v>
      </c>
      <c r="T3892" s="13">
        <f t="shared" si="365"/>
        <v>41569.905995370369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 s="9">
        <v>50000</v>
      </c>
      <c r="E3893" s="9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8285</v>
      </c>
      <c r="O3893" s="7">
        <f t="shared" si="360"/>
        <v>3.8739999999999997</v>
      </c>
      <c r="P3893" s="5">
        <f t="shared" si="361"/>
        <v>48.424999999999997</v>
      </c>
      <c r="Q3893" t="str">
        <f t="shared" si="362"/>
        <v>music</v>
      </c>
      <c r="R3893" t="str">
        <f t="shared" si="363"/>
        <v>world music</v>
      </c>
      <c r="S3893" s="13">
        <f t="shared" si="364"/>
        <v>41715.874780092592</v>
      </c>
      <c r="T3893" s="13">
        <f t="shared" si="365"/>
        <v>41750.041666666664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 s="9">
        <v>2000</v>
      </c>
      <c r="E3894" s="9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8285</v>
      </c>
      <c r="O3894" s="7">
        <f t="shared" si="360"/>
        <v>0</v>
      </c>
      <c r="P3894" s="5">
        <f t="shared" si="361"/>
        <v>0</v>
      </c>
      <c r="Q3894" t="str">
        <f t="shared" si="362"/>
        <v>music</v>
      </c>
      <c r="R3894" t="str">
        <f t="shared" si="363"/>
        <v>world music</v>
      </c>
      <c r="S3894" s="13">
        <f t="shared" si="364"/>
        <v>41827.919166666667</v>
      </c>
      <c r="T3894" s="13">
        <f t="shared" si="365"/>
        <v>41858.291666666664</v>
      </c>
    </row>
    <row r="3895" spans="1:20" ht="32" x14ac:dyDescent="0.2">
      <c r="A3895">
        <v>1228</v>
      </c>
      <c r="B3895" s="3" t="s">
        <v>1229</v>
      </c>
      <c r="C3895" s="3" t="s">
        <v>5338</v>
      </c>
      <c r="D3895" s="9">
        <v>5000</v>
      </c>
      <c r="E3895" s="9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8285</v>
      </c>
      <c r="O3895" s="7">
        <f t="shared" si="360"/>
        <v>29.299999999999997</v>
      </c>
      <c r="P3895" s="5">
        <f t="shared" si="361"/>
        <v>61.041666666666664</v>
      </c>
      <c r="Q3895" t="str">
        <f t="shared" si="362"/>
        <v>music</v>
      </c>
      <c r="R3895" t="str">
        <f t="shared" si="363"/>
        <v>world music</v>
      </c>
      <c r="S3895" s="13">
        <f t="shared" si="364"/>
        <v>40754.729259259257</v>
      </c>
      <c r="T3895" s="13">
        <f t="shared" si="365"/>
        <v>40814.729259259257</v>
      </c>
    </row>
    <row r="3896" spans="1:20" ht="48" x14ac:dyDescent="0.2">
      <c r="A3896">
        <v>1229</v>
      </c>
      <c r="B3896" s="3" t="s">
        <v>1230</v>
      </c>
      <c r="C3896" s="3" t="s">
        <v>5339</v>
      </c>
      <c r="D3896" s="9">
        <v>2750</v>
      </c>
      <c r="E3896" s="9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8285</v>
      </c>
      <c r="O3896" s="7">
        <f t="shared" si="360"/>
        <v>0.90909090909090906</v>
      </c>
      <c r="P3896" s="5">
        <f t="shared" si="361"/>
        <v>25</v>
      </c>
      <c r="Q3896" t="str">
        <f t="shared" si="362"/>
        <v>music</v>
      </c>
      <c r="R3896" t="str">
        <f t="shared" si="363"/>
        <v>world music</v>
      </c>
      <c r="S3896" s="13">
        <f t="shared" si="364"/>
        <v>40985.459803240738</v>
      </c>
      <c r="T3896" s="13">
        <f t="shared" si="365"/>
        <v>41015.666666666664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 s="9">
        <v>500000</v>
      </c>
      <c r="E3897" s="9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8285</v>
      </c>
      <c r="O3897" s="7">
        <f t="shared" si="360"/>
        <v>0</v>
      </c>
      <c r="P3897" s="5">
        <f t="shared" si="361"/>
        <v>0</v>
      </c>
      <c r="Q3897" t="str">
        <f t="shared" si="362"/>
        <v>music</v>
      </c>
      <c r="R3897" t="str">
        <f t="shared" si="363"/>
        <v>world music</v>
      </c>
      <c r="S3897" s="13">
        <f t="shared" si="364"/>
        <v>40568.972569444442</v>
      </c>
      <c r="T3897" s="13">
        <f t="shared" si="365"/>
        <v>40598.972569444442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 s="9">
        <v>5000</v>
      </c>
      <c r="E3898" s="9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8285</v>
      </c>
      <c r="O3898" s="7">
        <f t="shared" si="360"/>
        <v>0</v>
      </c>
      <c r="P3898" s="5">
        <f t="shared" si="361"/>
        <v>0</v>
      </c>
      <c r="Q3898" t="str">
        <f t="shared" si="362"/>
        <v>music</v>
      </c>
      <c r="R3898" t="str">
        <f t="shared" si="363"/>
        <v>world music</v>
      </c>
      <c r="S3898" s="13">
        <f t="shared" si="364"/>
        <v>42193.941759259258</v>
      </c>
      <c r="T3898" s="13">
        <f t="shared" si="365"/>
        <v>42244.041666666672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 s="9">
        <v>5000</v>
      </c>
      <c r="E3899" s="9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8285</v>
      </c>
      <c r="O3899" s="7">
        <f t="shared" si="360"/>
        <v>0.8</v>
      </c>
      <c r="P3899" s="5">
        <f t="shared" si="361"/>
        <v>40</v>
      </c>
      <c r="Q3899" t="str">
        <f t="shared" si="362"/>
        <v>music</v>
      </c>
      <c r="R3899" t="str">
        <f t="shared" si="363"/>
        <v>world music</v>
      </c>
      <c r="S3899" s="13">
        <f t="shared" si="364"/>
        <v>41506.848032407412</v>
      </c>
      <c r="T3899" s="13">
        <f t="shared" si="365"/>
        <v>41553.848032407412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 s="9">
        <v>1000</v>
      </c>
      <c r="E3900" s="9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8285</v>
      </c>
      <c r="O3900" s="7">
        <f t="shared" si="360"/>
        <v>11.600000000000001</v>
      </c>
      <c r="P3900" s="5">
        <f t="shared" si="361"/>
        <v>19.333333333333332</v>
      </c>
      <c r="Q3900" t="str">
        <f t="shared" si="362"/>
        <v>music</v>
      </c>
      <c r="R3900" t="str">
        <f t="shared" si="363"/>
        <v>world music</v>
      </c>
      <c r="S3900" s="13">
        <f t="shared" si="364"/>
        <v>40939.948773148149</v>
      </c>
      <c r="T3900" s="13">
        <f t="shared" si="365"/>
        <v>40960.948773148149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 s="9">
        <v>50000</v>
      </c>
      <c r="E3901" s="9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8285</v>
      </c>
      <c r="O3901" s="7">
        <f t="shared" si="360"/>
        <v>0</v>
      </c>
      <c r="P3901" s="5">
        <f t="shared" si="361"/>
        <v>0</v>
      </c>
      <c r="Q3901" t="str">
        <f t="shared" si="362"/>
        <v>music</v>
      </c>
      <c r="R3901" t="str">
        <f t="shared" si="363"/>
        <v>world music</v>
      </c>
      <c r="S3901" s="13">
        <f t="shared" si="364"/>
        <v>42007.788680555561</v>
      </c>
      <c r="T3901" s="13">
        <f t="shared" si="365"/>
        <v>42037.788680555561</v>
      </c>
    </row>
    <row r="3902" spans="1:20" ht="48" x14ac:dyDescent="0.2">
      <c r="A3902">
        <v>1235</v>
      </c>
      <c r="B3902" s="3" t="s">
        <v>1236</v>
      </c>
      <c r="C3902" s="3" t="s">
        <v>5345</v>
      </c>
      <c r="D3902" s="9">
        <v>7534</v>
      </c>
      <c r="E3902" s="9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8285</v>
      </c>
      <c r="O3902" s="7">
        <f t="shared" si="360"/>
        <v>2.7873639500929119</v>
      </c>
      <c r="P3902" s="5">
        <f t="shared" si="361"/>
        <v>35</v>
      </c>
      <c r="Q3902" t="str">
        <f t="shared" si="362"/>
        <v>music</v>
      </c>
      <c r="R3902" t="str">
        <f t="shared" si="363"/>
        <v>world music</v>
      </c>
      <c r="S3902" s="13">
        <f t="shared" si="364"/>
        <v>41583.135405092595</v>
      </c>
      <c r="T3902" s="13">
        <f t="shared" si="365"/>
        <v>41623.135405092595</v>
      </c>
    </row>
    <row r="3903" spans="1:20" ht="16" x14ac:dyDescent="0.2">
      <c r="A3903">
        <v>1236</v>
      </c>
      <c r="B3903" s="3" t="s">
        <v>1237</v>
      </c>
      <c r="C3903" s="3" t="s">
        <v>5346</v>
      </c>
      <c r="D3903" s="9">
        <v>2500</v>
      </c>
      <c r="E3903" s="9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8285</v>
      </c>
      <c r="O3903" s="7">
        <f t="shared" si="360"/>
        <v>0</v>
      </c>
      <c r="P3903" s="5">
        <f t="shared" si="361"/>
        <v>0</v>
      </c>
      <c r="Q3903" t="str">
        <f t="shared" si="362"/>
        <v>music</v>
      </c>
      <c r="R3903" t="str">
        <f t="shared" si="363"/>
        <v>world music</v>
      </c>
      <c r="S3903" s="13">
        <f t="shared" si="364"/>
        <v>41110.680138888885</v>
      </c>
      <c r="T3903" s="13">
        <f t="shared" si="365"/>
        <v>41118.666666666664</v>
      </c>
    </row>
    <row r="3904" spans="1:20" ht="48" x14ac:dyDescent="0.2">
      <c r="A3904">
        <v>1237</v>
      </c>
      <c r="B3904" s="3" t="s">
        <v>1238</v>
      </c>
      <c r="C3904" s="3" t="s">
        <v>5347</v>
      </c>
      <c r="D3904" s="9">
        <v>25000</v>
      </c>
      <c r="E3904" s="9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8285</v>
      </c>
      <c r="O3904" s="7">
        <f t="shared" si="360"/>
        <v>0</v>
      </c>
      <c r="P3904" s="5">
        <f t="shared" si="361"/>
        <v>0</v>
      </c>
      <c r="Q3904" t="str">
        <f t="shared" si="362"/>
        <v>music</v>
      </c>
      <c r="R3904" t="str">
        <f t="shared" si="363"/>
        <v>world music</v>
      </c>
      <c r="S3904" s="13">
        <f t="shared" si="364"/>
        <v>41125.283159722225</v>
      </c>
      <c r="T3904" s="13">
        <f t="shared" si="365"/>
        <v>41145.283159722225</v>
      </c>
    </row>
    <row r="3905" spans="1:20" ht="48" x14ac:dyDescent="0.2">
      <c r="A3905">
        <v>1238</v>
      </c>
      <c r="B3905" s="3" t="s">
        <v>1239</v>
      </c>
      <c r="C3905" s="3" t="s">
        <v>5348</v>
      </c>
      <c r="D3905" s="9">
        <v>1000</v>
      </c>
      <c r="E3905" s="9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8285</v>
      </c>
      <c r="O3905" s="7">
        <f t="shared" si="360"/>
        <v>17.8</v>
      </c>
      <c r="P3905" s="5">
        <f t="shared" si="361"/>
        <v>59.333333333333336</v>
      </c>
      <c r="Q3905" t="str">
        <f t="shared" si="362"/>
        <v>music</v>
      </c>
      <c r="R3905" t="str">
        <f t="shared" si="363"/>
        <v>world music</v>
      </c>
      <c r="S3905" s="13">
        <f t="shared" si="364"/>
        <v>40731.61037037037</v>
      </c>
      <c r="T3905" s="13">
        <f t="shared" si="365"/>
        <v>40761.61037037037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 s="9">
        <v>2500</v>
      </c>
      <c r="E3906" s="9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8285</v>
      </c>
      <c r="O3906" s="7">
        <f t="shared" ref="O3906:O3969" si="366">(E3906/D3906)*100</f>
        <v>0</v>
      </c>
      <c r="P3906" s="5">
        <f t="shared" ref="P3906:P3969" si="367">IFERROR(E3906/L3906,0)</f>
        <v>0</v>
      </c>
      <c r="Q3906" t="str">
        <f t="shared" ref="Q3906:Q3969" si="368">LEFT(N3906,FIND("/",N3906)-1)</f>
        <v>music</v>
      </c>
      <c r="R3906" t="str">
        <f t="shared" ref="R3906:R3969" si="369">RIGHT(N3906,LEN(N3906)-FIND("/",N3906))</f>
        <v>world music</v>
      </c>
      <c r="S3906" s="13">
        <f t="shared" ref="S3906:S3969" si="370">(((J3906/60)/60)/24)+DATE(1970,1,1)</f>
        <v>40883.962581018517</v>
      </c>
      <c r="T3906" s="13">
        <f t="shared" ref="T3906:T3969" si="371">(((I3906/60)/60)/24)+DATE(1970,1,1)</f>
        <v>40913.962581018517</v>
      </c>
    </row>
    <row r="3907" spans="1:20" ht="32" x14ac:dyDescent="0.2">
      <c r="A3907">
        <v>1240</v>
      </c>
      <c r="B3907" s="3" t="s">
        <v>1241</v>
      </c>
      <c r="C3907" s="3" t="s">
        <v>5350</v>
      </c>
      <c r="D3907" s="9">
        <v>8000</v>
      </c>
      <c r="E3907" s="9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8285</v>
      </c>
      <c r="O3907" s="7">
        <f t="shared" si="366"/>
        <v>3.0124999999999997</v>
      </c>
      <c r="P3907" s="5">
        <f t="shared" si="367"/>
        <v>30.125</v>
      </c>
      <c r="Q3907" t="str">
        <f t="shared" si="368"/>
        <v>music</v>
      </c>
      <c r="R3907" t="str">
        <f t="shared" si="369"/>
        <v>world music</v>
      </c>
      <c r="S3907" s="13">
        <f t="shared" si="370"/>
        <v>41409.040011574078</v>
      </c>
      <c r="T3907" s="13">
        <f t="shared" si="371"/>
        <v>41467.910416666666</v>
      </c>
    </row>
    <row r="3908" spans="1:20" ht="48" x14ac:dyDescent="0.2">
      <c r="A3908">
        <v>1241</v>
      </c>
      <c r="B3908" s="3" t="s">
        <v>1242</v>
      </c>
      <c r="C3908" s="3" t="s">
        <v>5351</v>
      </c>
      <c r="D3908" s="9">
        <v>5000</v>
      </c>
      <c r="E3908" s="9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8285</v>
      </c>
      <c r="O3908" s="7">
        <f t="shared" si="366"/>
        <v>50.739999999999995</v>
      </c>
      <c r="P3908" s="5">
        <f t="shared" si="367"/>
        <v>74.617647058823536</v>
      </c>
      <c r="Q3908" t="str">
        <f t="shared" si="368"/>
        <v>music</v>
      </c>
      <c r="R3908" t="str">
        <f t="shared" si="369"/>
        <v>world music</v>
      </c>
      <c r="S3908" s="13">
        <f t="shared" si="370"/>
        <v>41923.837731481479</v>
      </c>
      <c r="T3908" s="13">
        <f t="shared" si="371"/>
        <v>41946.249305555553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 s="9">
        <v>911</v>
      </c>
      <c r="E3909" s="9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8285</v>
      </c>
      <c r="O3909" s="7">
        <f t="shared" si="366"/>
        <v>0.54884742041712409</v>
      </c>
      <c r="P3909" s="5">
        <f t="shared" si="367"/>
        <v>5</v>
      </c>
      <c r="Q3909" t="str">
        <f t="shared" si="368"/>
        <v>music</v>
      </c>
      <c r="R3909" t="str">
        <f t="shared" si="369"/>
        <v>world music</v>
      </c>
      <c r="S3909" s="13">
        <f t="shared" si="370"/>
        <v>40782.165532407409</v>
      </c>
      <c r="T3909" s="13">
        <f t="shared" si="371"/>
        <v>40797.554166666669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 s="9">
        <v>12000</v>
      </c>
      <c r="E3910" s="9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8285</v>
      </c>
      <c r="O3910" s="7">
        <f t="shared" si="366"/>
        <v>14.091666666666667</v>
      </c>
      <c r="P3910" s="5">
        <f t="shared" si="367"/>
        <v>44.5</v>
      </c>
      <c r="Q3910" t="str">
        <f t="shared" si="368"/>
        <v>music</v>
      </c>
      <c r="R3910" t="str">
        <f t="shared" si="369"/>
        <v>world music</v>
      </c>
      <c r="S3910" s="13">
        <f t="shared" si="370"/>
        <v>40671.879293981481</v>
      </c>
      <c r="T3910" s="13">
        <f t="shared" si="371"/>
        <v>40732.875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 s="9">
        <v>40000</v>
      </c>
      <c r="E3911" s="9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8272</v>
      </c>
      <c r="O3911" s="7">
        <f t="shared" si="366"/>
        <v>39.627499999999998</v>
      </c>
      <c r="P3911" s="5">
        <f t="shared" si="367"/>
        <v>152.41346153846155</v>
      </c>
      <c r="Q3911" t="str">
        <f t="shared" si="368"/>
        <v>technology</v>
      </c>
      <c r="R3911" t="str">
        <f t="shared" si="369"/>
        <v>wearables</v>
      </c>
      <c r="S3911" s="13">
        <f t="shared" si="370"/>
        <v>42747.194502314815</v>
      </c>
      <c r="T3911" s="13">
        <f t="shared" si="371"/>
        <v>42807.152835648143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 s="9">
        <v>30000</v>
      </c>
      <c r="E3912" s="9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8272</v>
      </c>
      <c r="O3912" s="7">
        <f t="shared" si="366"/>
        <v>25.976666666666663</v>
      </c>
      <c r="P3912" s="5">
        <f t="shared" si="367"/>
        <v>90.616279069767444</v>
      </c>
      <c r="Q3912" t="str">
        <f t="shared" si="368"/>
        <v>technology</v>
      </c>
      <c r="R3912" t="str">
        <f t="shared" si="369"/>
        <v>wearables</v>
      </c>
      <c r="S3912" s="13">
        <f t="shared" si="370"/>
        <v>42543.665601851855</v>
      </c>
      <c r="T3912" s="13">
        <f t="shared" si="371"/>
        <v>42572.729166666672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 s="9">
        <v>110000</v>
      </c>
      <c r="E3913" s="9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8272</v>
      </c>
      <c r="O3913" s="7">
        <f t="shared" si="366"/>
        <v>65.24636363636364</v>
      </c>
      <c r="P3913" s="5">
        <f t="shared" si="367"/>
        <v>201.60393258426967</v>
      </c>
      <c r="Q3913" t="str">
        <f t="shared" si="368"/>
        <v>technology</v>
      </c>
      <c r="R3913" t="str">
        <f t="shared" si="369"/>
        <v>wearables</v>
      </c>
      <c r="S3913" s="13">
        <f t="shared" si="370"/>
        <v>41947.457569444443</v>
      </c>
      <c r="T3913" s="13">
        <f t="shared" si="371"/>
        <v>41977.457569444443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 s="9">
        <v>50000</v>
      </c>
      <c r="E3914" s="9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8272</v>
      </c>
      <c r="O3914" s="7">
        <f t="shared" si="366"/>
        <v>11.514000000000001</v>
      </c>
      <c r="P3914" s="5">
        <f t="shared" si="367"/>
        <v>127.93333333333334</v>
      </c>
      <c r="Q3914" t="str">
        <f t="shared" si="368"/>
        <v>technology</v>
      </c>
      <c r="R3914" t="str">
        <f t="shared" si="369"/>
        <v>wearables</v>
      </c>
      <c r="S3914" s="13">
        <f t="shared" si="370"/>
        <v>42387.503229166665</v>
      </c>
      <c r="T3914" s="13">
        <f t="shared" si="371"/>
        <v>42417.503229166665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 s="9">
        <v>10000</v>
      </c>
      <c r="E3915" s="9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8272</v>
      </c>
      <c r="O3915" s="7">
        <f t="shared" si="366"/>
        <v>11.360000000000001</v>
      </c>
      <c r="P3915" s="5">
        <f t="shared" si="367"/>
        <v>29.894736842105264</v>
      </c>
      <c r="Q3915" t="str">
        <f t="shared" si="368"/>
        <v>technology</v>
      </c>
      <c r="R3915" t="str">
        <f t="shared" si="369"/>
        <v>wearables</v>
      </c>
      <c r="S3915" s="13">
        <f t="shared" si="370"/>
        <v>42611.613564814819</v>
      </c>
      <c r="T3915" s="13">
        <f t="shared" si="371"/>
        <v>42651.613564814819</v>
      </c>
    </row>
    <row r="3916" spans="1:20" ht="32" x14ac:dyDescent="0.2">
      <c r="A3916">
        <v>1309</v>
      </c>
      <c r="B3916" s="3" t="s">
        <v>1310</v>
      </c>
      <c r="C3916" s="3" t="s">
        <v>5419</v>
      </c>
      <c r="D3916" s="9">
        <v>11500</v>
      </c>
      <c r="E3916" s="9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8272</v>
      </c>
      <c r="O3916" s="7">
        <f t="shared" si="366"/>
        <v>111.99130434782609</v>
      </c>
      <c r="P3916" s="5">
        <f t="shared" si="367"/>
        <v>367.97142857142859</v>
      </c>
      <c r="Q3916" t="str">
        <f t="shared" si="368"/>
        <v>technology</v>
      </c>
      <c r="R3916" t="str">
        <f t="shared" si="369"/>
        <v>wearables</v>
      </c>
      <c r="S3916" s="13">
        <f t="shared" si="370"/>
        <v>42257.882731481484</v>
      </c>
      <c r="T3916" s="13">
        <f t="shared" si="371"/>
        <v>42292.882731481484</v>
      </c>
    </row>
    <row r="3917" spans="1:20" ht="32" x14ac:dyDescent="0.2">
      <c r="A3917">
        <v>1310</v>
      </c>
      <c r="B3917" s="3" t="s">
        <v>1311</v>
      </c>
      <c r="C3917" s="3" t="s">
        <v>5420</v>
      </c>
      <c r="D3917" s="9">
        <v>20000</v>
      </c>
      <c r="E3917" s="9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8272</v>
      </c>
      <c r="O3917" s="7">
        <f t="shared" si="366"/>
        <v>15.5</v>
      </c>
      <c r="P3917" s="5">
        <f t="shared" si="367"/>
        <v>129.16666666666666</v>
      </c>
      <c r="Q3917" t="str">
        <f t="shared" si="368"/>
        <v>technology</v>
      </c>
      <c r="R3917" t="str">
        <f t="shared" si="369"/>
        <v>wearables</v>
      </c>
      <c r="S3917" s="13">
        <f t="shared" si="370"/>
        <v>42556.667245370365</v>
      </c>
      <c r="T3917" s="13">
        <f t="shared" si="371"/>
        <v>42601.667245370365</v>
      </c>
    </row>
    <row r="3918" spans="1:20" ht="48" x14ac:dyDescent="0.2">
      <c r="A3918">
        <v>1311</v>
      </c>
      <c r="B3918" s="3" t="s">
        <v>1312</v>
      </c>
      <c r="C3918" s="3" t="s">
        <v>5421</v>
      </c>
      <c r="D3918" s="9">
        <v>250000</v>
      </c>
      <c r="E3918" s="9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8272</v>
      </c>
      <c r="O3918" s="7">
        <f t="shared" si="366"/>
        <v>32.027999999999999</v>
      </c>
      <c r="P3918" s="5">
        <f t="shared" si="367"/>
        <v>800.7</v>
      </c>
      <c r="Q3918" t="str">
        <f t="shared" si="368"/>
        <v>technology</v>
      </c>
      <c r="R3918" t="str">
        <f t="shared" si="369"/>
        <v>wearables</v>
      </c>
      <c r="S3918" s="13">
        <f t="shared" si="370"/>
        <v>42669.802303240736</v>
      </c>
      <c r="T3918" s="13">
        <f t="shared" si="371"/>
        <v>42704.843969907408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 s="9">
        <v>4600</v>
      </c>
      <c r="E3919" s="9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8272</v>
      </c>
      <c r="O3919" s="7">
        <f t="shared" si="366"/>
        <v>0.60869565217391308</v>
      </c>
      <c r="P3919" s="5">
        <f t="shared" si="367"/>
        <v>28</v>
      </c>
      <c r="Q3919" t="str">
        <f t="shared" si="368"/>
        <v>technology</v>
      </c>
      <c r="R3919" t="str">
        <f t="shared" si="369"/>
        <v>wearables</v>
      </c>
      <c r="S3919" s="13">
        <f t="shared" si="370"/>
        <v>42082.702800925923</v>
      </c>
      <c r="T3919" s="13">
        <f t="shared" si="371"/>
        <v>42112.702800925923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 s="9">
        <v>40000</v>
      </c>
      <c r="E3920" s="9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8272</v>
      </c>
      <c r="O3920" s="7">
        <f t="shared" si="366"/>
        <v>31.114999999999998</v>
      </c>
      <c r="P3920" s="5">
        <f t="shared" si="367"/>
        <v>102.01639344262296</v>
      </c>
      <c r="Q3920" t="str">
        <f t="shared" si="368"/>
        <v>technology</v>
      </c>
      <c r="R3920" t="str">
        <f t="shared" si="369"/>
        <v>wearables</v>
      </c>
      <c r="S3920" s="13">
        <f t="shared" si="370"/>
        <v>42402.709652777776</v>
      </c>
      <c r="T3920" s="13">
        <f t="shared" si="371"/>
        <v>42432.709652777776</v>
      </c>
    </row>
    <row r="3921" spans="1:20" ht="48" x14ac:dyDescent="0.2">
      <c r="A3921">
        <v>1314</v>
      </c>
      <c r="B3921" s="3" t="s">
        <v>1315</v>
      </c>
      <c r="C3921" s="3" t="s">
        <v>5424</v>
      </c>
      <c r="D3921" s="9">
        <v>180000</v>
      </c>
      <c r="E3921" s="9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8272</v>
      </c>
      <c r="O3921" s="7">
        <f t="shared" si="366"/>
        <v>1.1266666666666667</v>
      </c>
      <c r="P3921" s="5">
        <f t="shared" si="367"/>
        <v>184.36363636363637</v>
      </c>
      <c r="Q3921" t="str">
        <f t="shared" si="368"/>
        <v>technology</v>
      </c>
      <c r="R3921" t="str">
        <f t="shared" si="369"/>
        <v>wearables</v>
      </c>
      <c r="S3921" s="13">
        <f t="shared" si="370"/>
        <v>42604.669675925921</v>
      </c>
      <c r="T3921" s="13">
        <f t="shared" si="371"/>
        <v>42664.669675925921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 s="9">
        <v>100000</v>
      </c>
      <c r="E3922" s="9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8272</v>
      </c>
      <c r="O3922" s="7">
        <f t="shared" si="366"/>
        <v>40.404000000000003</v>
      </c>
      <c r="P3922" s="5">
        <f t="shared" si="367"/>
        <v>162.91935483870967</v>
      </c>
      <c r="Q3922" t="str">
        <f t="shared" si="368"/>
        <v>technology</v>
      </c>
      <c r="R3922" t="str">
        <f t="shared" si="369"/>
        <v>wearables</v>
      </c>
      <c r="S3922" s="13">
        <f t="shared" si="370"/>
        <v>42278.498240740737</v>
      </c>
      <c r="T3922" s="13">
        <f t="shared" si="371"/>
        <v>42314.041666666672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 s="9">
        <v>75000</v>
      </c>
      <c r="E3923" s="9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8272</v>
      </c>
      <c r="O3923" s="7">
        <f t="shared" si="366"/>
        <v>1.3333333333333333E-3</v>
      </c>
      <c r="P3923" s="5">
        <f t="shared" si="367"/>
        <v>1</v>
      </c>
      <c r="Q3923" t="str">
        <f t="shared" si="368"/>
        <v>technology</v>
      </c>
      <c r="R3923" t="str">
        <f t="shared" si="369"/>
        <v>wearables</v>
      </c>
      <c r="S3923" s="13">
        <f t="shared" si="370"/>
        <v>42393.961909722217</v>
      </c>
      <c r="T3923" s="13">
        <f t="shared" si="371"/>
        <v>42428.961909722217</v>
      </c>
    </row>
    <row r="3924" spans="1:20" ht="48" x14ac:dyDescent="0.2">
      <c r="A3924">
        <v>1317</v>
      </c>
      <c r="B3924" s="3" t="s">
        <v>1318</v>
      </c>
      <c r="C3924" s="3" t="s">
        <v>5427</v>
      </c>
      <c r="D3924" s="9">
        <v>200000</v>
      </c>
      <c r="E3924" s="9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8272</v>
      </c>
      <c r="O3924" s="7">
        <f t="shared" si="366"/>
        <v>5.7334999999999994</v>
      </c>
      <c r="P3924" s="5">
        <f t="shared" si="367"/>
        <v>603.52631578947364</v>
      </c>
      <c r="Q3924" t="str">
        <f t="shared" si="368"/>
        <v>technology</v>
      </c>
      <c r="R3924" t="str">
        <f t="shared" si="369"/>
        <v>wearables</v>
      </c>
      <c r="S3924" s="13">
        <f t="shared" si="370"/>
        <v>42520.235486111109</v>
      </c>
      <c r="T3924" s="13">
        <f t="shared" si="371"/>
        <v>42572.583333333328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 s="9">
        <v>40000</v>
      </c>
      <c r="E3925" s="9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8272</v>
      </c>
      <c r="O3925" s="7">
        <f t="shared" si="366"/>
        <v>15.324999999999999</v>
      </c>
      <c r="P3925" s="5">
        <f t="shared" si="367"/>
        <v>45.407407407407405</v>
      </c>
      <c r="Q3925" t="str">
        <f t="shared" si="368"/>
        <v>technology</v>
      </c>
      <c r="R3925" t="str">
        <f t="shared" si="369"/>
        <v>wearables</v>
      </c>
      <c r="S3925" s="13">
        <f t="shared" si="370"/>
        <v>41985.043657407412</v>
      </c>
      <c r="T3925" s="13">
        <f t="shared" si="371"/>
        <v>42015.043657407412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 s="9">
        <v>5800</v>
      </c>
      <c r="E3926" s="9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8272</v>
      </c>
      <c r="O3926" s="7">
        <f t="shared" si="366"/>
        <v>15.103448275862069</v>
      </c>
      <c r="P3926" s="5">
        <f t="shared" si="367"/>
        <v>97.333333333333329</v>
      </c>
      <c r="Q3926" t="str">
        <f t="shared" si="368"/>
        <v>technology</v>
      </c>
      <c r="R3926" t="str">
        <f t="shared" si="369"/>
        <v>wearables</v>
      </c>
      <c r="S3926" s="13">
        <f t="shared" si="370"/>
        <v>41816.812094907407</v>
      </c>
      <c r="T3926" s="13">
        <f t="shared" si="371"/>
        <v>41831.666666666664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 s="9">
        <v>100000</v>
      </c>
      <c r="E3927" s="9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8272</v>
      </c>
      <c r="O3927" s="7">
        <f t="shared" si="366"/>
        <v>0.503</v>
      </c>
      <c r="P3927" s="5">
        <f t="shared" si="367"/>
        <v>167.66666666666666</v>
      </c>
      <c r="Q3927" t="str">
        <f t="shared" si="368"/>
        <v>technology</v>
      </c>
      <c r="R3927" t="str">
        <f t="shared" si="369"/>
        <v>wearables</v>
      </c>
      <c r="S3927" s="13">
        <f t="shared" si="370"/>
        <v>42705.690347222218</v>
      </c>
      <c r="T3927" s="13">
        <f t="shared" si="371"/>
        <v>42734.958333333328</v>
      </c>
    </row>
    <row r="3928" spans="1:20" ht="48" x14ac:dyDescent="0.2">
      <c r="A3928">
        <v>1321</v>
      </c>
      <c r="B3928" s="3" t="s">
        <v>1322</v>
      </c>
      <c r="C3928" s="3" t="s">
        <v>5431</v>
      </c>
      <c r="D3928" s="9">
        <v>462000</v>
      </c>
      <c r="E3928" s="9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8272</v>
      </c>
      <c r="O3928" s="7">
        <f t="shared" si="366"/>
        <v>1.3028138528138529</v>
      </c>
      <c r="P3928" s="5">
        <f t="shared" si="367"/>
        <v>859.85714285714289</v>
      </c>
      <c r="Q3928" t="str">
        <f t="shared" si="368"/>
        <v>technology</v>
      </c>
      <c r="R3928" t="str">
        <f t="shared" si="369"/>
        <v>wearables</v>
      </c>
      <c r="S3928" s="13">
        <f t="shared" si="370"/>
        <v>42697.74927083333</v>
      </c>
      <c r="T3928" s="13">
        <f t="shared" si="371"/>
        <v>42727.74927083333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 s="9">
        <v>35000</v>
      </c>
      <c r="E3929" s="9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8272</v>
      </c>
      <c r="O3929" s="7">
        <f t="shared" si="366"/>
        <v>0.30285714285714288</v>
      </c>
      <c r="P3929" s="5">
        <f t="shared" si="367"/>
        <v>26.5</v>
      </c>
      <c r="Q3929" t="str">
        <f t="shared" si="368"/>
        <v>technology</v>
      </c>
      <c r="R3929" t="str">
        <f t="shared" si="369"/>
        <v>wearables</v>
      </c>
      <c r="S3929" s="13">
        <f t="shared" si="370"/>
        <v>42115.656539351854</v>
      </c>
      <c r="T3929" s="13">
        <f t="shared" si="371"/>
        <v>42145.656539351854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 s="9">
        <v>15000</v>
      </c>
      <c r="E3930" s="9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8272</v>
      </c>
      <c r="O3930" s="7">
        <f t="shared" si="366"/>
        <v>8.8800000000000008</v>
      </c>
      <c r="P3930" s="5">
        <f t="shared" si="367"/>
        <v>30.272727272727273</v>
      </c>
      <c r="Q3930" t="str">
        <f t="shared" si="368"/>
        <v>technology</v>
      </c>
      <c r="R3930" t="str">
        <f t="shared" si="369"/>
        <v>wearables</v>
      </c>
      <c r="S3930" s="13">
        <f t="shared" si="370"/>
        <v>42451.698449074072</v>
      </c>
      <c r="T3930" s="13">
        <f t="shared" si="371"/>
        <v>42486.288194444445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 s="9">
        <v>50000</v>
      </c>
      <c r="E3931" s="9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8272</v>
      </c>
      <c r="O3931" s="7">
        <f t="shared" si="366"/>
        <v>9.84</v>
      </c>
      <c r="P3931" s="5">
        <f t="shared" si="367"/>
        <v>54.666666666666664</v>
      </c>
      <c r="Q3931" t="str">
        <f t="shared" si="368"/>
        <v>technology</v>
      </c>
      <c r="R3931" t="str">
        <f t="shared" si="369"/>
        <v>wearables</v>
      </c>
      <c r="S3931" s="13">
        <f t="shared" si="370"/>
        <v>42626.633703703701</v>
      </c>
      <c r="T3931" s="13">
        <f t="shared" si="371"/>
        <v>42656.633703703701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 s="9">
        <v>20000</v>
      </c>
      <c r="E3932" s="9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8272</v>
      </c>
      <c r="O3932" s="7">
        <f t="shared" si="366"/>
        <v>2.4299999999999997</v>
      </c>
      <c r="P3932" s="5">
        <f t="shared" si="367"/>
        <v>60.75</v>
      </c>
      <c r="Q3932" t="str">
        <f t="shared" si="368"/>
        <v>technology</v>
      </c>
      <c r="R3932" t="str">
        <f t="shared" si="369"/>
        <v>wearables</v>
      </c>
      <c r="S3932" s="13">
        <f t="shared" si="370"/>
        <v>42704.086053240739</v>
      </c>
      <c r="T3932" s="13">
        <f t="shared" si="371"/>
        <v>42734.086053240739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 s="9">
        <v>100000</v>
      </c>
      <c r="E3933" s="9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8272</v>
      </c>
      <c r="O3933" s="7">
        <f t="shared" si="366"/>
        <v>1.1299999999999999</v>
      </c>
      <c r="P3933" s="5">
        <f t="shared" si="367"/>
        <v>102.72727272727273</v>
      </c>
      <c r="Q3933" t="str">
        <f t="shared" si="368"/>
        <v>technology</v>
      </c>
      <c r="R3933" t="str">
        <f t="shared" si="369"/>
        <v>wearables</v>
      </c>
      <c r="S3933" s="13">
        <f t="shared" si="370"/>
        <v>41974.791990740734</v>
      </c>
      <c r="T3933" s="13">
        <f t="shared" si="371"/>
        <v>42019.791990740734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 s="9">
        <v>48000</v>
      </c>
      <c r="E3934" s="9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8272</v>
      </c>
      <c r="O3934" s="7">
        <f t="shared" si="366"/>
        <v>3.5520833333333335</v>
      </c>
      <c r="P3934" s="5">
        <f t="shared" si="367"/>
        <v>41.585365853658537</v>
      </c>
      <c r="Q3934" t="str">
        <f t="shared" si="368"/>
        <v>technology</v>
      </c>
      <c r="R3934" t="str">
        <f t="shared" si="369"/>
        <v>wearables</v>
      </c>
      <c r="S3934" s="13">
        <f t="shared" si="370"/>
        <v>42123.678645833337</v>
      </c>
      <c r="T3934" s="13">
        <f t="shared" si="371"/>
        <v>42153.678645833337</v>
      </c>
    </row>
    <row r="3935" spans="1:20" ht="48" x14ac:dyDescent="0.2">
      <c r="A3935">
        <v>1328</v>
      </c>
      <c r="B3935" s="3" t="s">
        <v>1329</v>
      </c>
      <c r="C3935" s="3" t="s">
        <v>5438</v>
      </c>
      <c r="D3935" s="9">
        <v>75000</v>
      </c>
      <c r="E3935" s="9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8272</v>
      </c>
      <c r="O3935" s="7">
        <f t="shared" si="366"/>
        <v>2.3306666666666667</v>
      </c>
      <c r="P3935" s="5">
        <f t="shared" si="367"/>
        <v>116.53333333333333</v>
      </c>
      <c r="Q3935" t="str">
        <f t="shared" si="368"/>
        <v>technology</v>
      </c>
      <c r="R3935" t="str">
        <f t="shared" si="369"/>
        <v>wearables</v>
      </c>
      <c r="S3935" s="13">
        <f t="shared" si="370"/>
        <v>42612.642754629633</v>
      </c>
      <c r="T3935" s="13">
        <f t="shared" si="371"/>
        <v>42657.642754629633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 s="9">
        <v>50000</v>
      </c>
      <c r="E3936" s="9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8272</v>
      </c>
      <c r="O3936" s="7">
        <f t="shared" si="366"/>
        <v>0.81600000000000006</v>
      </c>
      <c r="P3936" s="5">
        <f t="shared" si="367"/>
        <v>45.333333333333336</v>
      </c>
      <c r="Q3936" t="str">
        <f t="shared" si="368"/>
        <v>technology</v>
      </c>
      <c r="R3936" t="str">
        <f t="shared" si="369"/>
        <v>wearables</v>
      </c>
      <c r="S3936" s="13">
        <f t="shared" si="370"/>
        <v>41935.221585648149</v>
      </c>
      <c r="T3936" s="13">
        <f t="shared" si="371"/>
        <v>41975.263252314813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 s="9">
        <v>35000</v>
      </c>
      <c r="E3937" s="9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8272</v>
      </c>
      <c r="O3937" s="7">
        <f t="shared" si="366"/>
        <v>22.494285714285713</v>
      </c>
      <c r="P3937" s="5">
        <f t="shared" si="367"/>
        <v>157.46</v>
      </c>
      <c r="Q3937" t="str">
        <f t="shared" si="368"/>
        <v>technology</v>
      </c>
      <c r="R3937" t="str">
        <f t="shared" si="369"/>
        <v>wearables</v>
      </c>
      <c r="S3937" s="13">
        <f t="shared" si="370"/>
        <v>42522.276724537034</v>
      </c>
      <c r="T3937" s="13">
        <f t="shared" si="371"/>
        <v>42553.166666666672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 s="9">
        <v>250000</v>
      </c>
      <c r="E3938" s="9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8272</v>
      </c>
      <c r="O3938" s="7">
        <f t="shared" si="366"/>
        <v>1.3668</v>
      </c>
      <c r="P3938" s="5">
        <f t="shared" si="367"/>
        <v>100.5</v>
      </c>
      <c r="Q3938" t="str">
        <f t="shared" si="368"/>
        <v>technology</v>
      </c>
      <c r="R3938" t="str">
        <f t="shared" si="369"/>
        <v>wearables</v>
      </c>
      <c r="S3938" s="13">
        <f t="shared" si="370"/>
        <v>42569.50409722222</v>
      </c>
      <c r="T3938" s="13">
        <f t="shared" si="371"/>
        <v>42599.50409722222</v>
      </c>
    </row>
    <row r="3939" spans="1:20" ht="48" x14ac:dyDescent="0.2">
      <c r="A3939">
        <v>1332</v>
      </c>
      <c r="B3939" s="3" t="s">
        <v>1333</v>
      </c>
      <c r="C3939" s="3" t="s">
        <v>5442</v>
      </c>
      <c r="D3939" s="9">
        <v>10115</v>
      </c>
      <c r="E3939" s="9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8272</v>
      </c>
      <c r="O3939" s="7">
        <f t="shared" si="366"/>
        <v>0</v>
      </c>
      <c r="P3939" s="5">
        <f t="shared" si="367"/>
        <v>0</v>
      </c>
      <c r="Q3939" t="str">
        <f t="shared" si="368"/>
        <v>technology</v>
      </c>
      <c r="R3939" t="str">
        <f t="shared" si="369"/>
        <v>wearables</v>
      </c>
      <c r="S3939" s="13">
        <f t="shared" si="370"/>
        <v>42732.060277777782</v>
      </c>
      <c r="T3939" s="13">
        <f t="shared" si="371"/>
        <v>42762.060277777782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 s="9">
        <v>2500</v>
      </c>
      <c r="E3940" s="9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8272</v>
      </c>
      <c r="O3940" s="7">
        <f t="shared" si="366"/>
        <v>0</v>
      </c>
      <c r="P3940" s="5">
        <f t="shared" si="367"/>
        <v>0</v>
      </c>
      <c r="Q3940" t="str">
        <f t="shared" si="368"/>
        <v>technology</v>
      </c>
      <c r="R3940" t="str">
        <f t="shared" si="369"/>
        <v>wearables</v>
      </c>
      <c r="S3940" s="13">
        <f t="shared" si="370"/>
        <v>41806.106770833336</v>
      </c>
      <c r="T3940" s="13">
        <f t="shared" si="371"/>
        <v>41836.106770833336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 s="9">
        <v>133000</v>
      </c>
      <c r="E3941" s="9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8272</v>
      </c>
      <c r="O3941" s="7">
        <f t="shared" si="366"/>
        <v>10.754135338345865</v>
      </c>
      <c r="P3941" s="5">
        <f t="shared" si="367"/>
        <v>51.822463768115945</v>
      </c>
      <c r="Q3941" t="str">
        <f t="shared" si="368"/>
        <v>technology</v>
      </c>
      <c r="R3941" t="str">
        <f t="shared" si="369"/>
        <v>wearables</v>
      </c>
      <c r="S3941" s="13">
        <f t="shared" si="370"/>
        <v>42410.774155092593</v>
      </c>
      <c r="T3941" s="13">
        <f t="shared" si="371"/>
        <v>42440.774155092593</v>
      </c>
    </row>
    <row r="3942" spans="1:20" ht="48" x14ac:dyDescent="0.2">
      <c r="A3942">
        <v>1335</v>
      </c>
      <c r="B3942" s="3" t="s">
        <v>1336</v>
      </c>
      <c r="C3942" s="3" t="s">
        <v>5445</v>
      </c>
      <c r="D3942" s="9">
        <v>25000</v>
      </c>
      <c r="E3942" s="9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8272</v>
      </c>
      <c r="O3942" s="7">
        <f t="shared" si="366"/>
        <v>19.759999999999998</v>
      </c>
      <c r="P3942" s="5">
        <f t="shared" si="367"/>
        <v>308.75</v>
      </c>
      <c r="Q3942" t="str">
        <f t="shared" si="368"/>
        <v>technology</v>
      </c>
      <c r="R3942" t="str">
        <f t="shared" si="369"/>
        <v>wearables</v>
      </c>
      <c r="S3942" s="13">
        <f t="shared" si="370"/>
        <v>42313.936365740738</v>
      </c>
      <c r="T3942" s="13">
        <f t="shared" si="371"/>
        <v>42343.936365740738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 s="9">
        <v>100000</v>
      </c>
      <c r="E3943" s="9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8272</v>
      </c>
      <c r="O3943" s="7">
        <f t="shared" si="366"/>
        <v>84.946999999999989</v>
      </c>
      <c r="P3943" s="5">
        <f t="shared" si="367"/>
        <v>379.22767857142856</v>
      </c>
      <c r="Q3943" t="str">
        <f t="shared" si="368"/>
        <v>technology</v>
      </c>
      <c r="R3943" t="str">
        <f t="shared" si="369"/>
        <v>wearables</v>
      </c>
      <c r="S3943" s="13">
        <f t="shared" si="370"/>
        <v>41955.863750000004</v>
      </c>
      <c r="T3943" s="13">
        <f t="shared" si="371"/>
        <v>41990.863750000004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 s="9">
        <v>50000</v>
      </c>
      <c r="E3944" s="9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8272</v>
      </c>
      <c r="O3944" s="7">
        <f t="shared" si="366"/>
        <v>49.381999999999998</v>
      </c>
      <c r="P3944" s="5">
        <f t="shared" si="367"/>
        <v>176.36428571428573</v>
      </c>
      <c r="Q3944" t="str">
        <f t="shared" si="368"/>
        <v>technology</v>
      </c>
      <c r="R3944" t="str">
        <f t="shared" si="369"/>
        <v>wearables</v>
      </c>
      <c r="S3944" s="13">
        <f t="shared" si="370"/>
        <v>42767.577303240745</v>
      </c>
      <c r="T3944" s="13">
        <f t="shared" si="371"/>
        <v>42797.577303240745</v>
      </c>
    </row>
    <row r="3945" spans="1:20" ht="48" x14ac:dyDescent="0.2">
      <c r="A3945">
        <v>1338</v>
      </c>
      <c r="B3945" s="3" t="s">
        <v>1339</v>
      </c>
      <c r="C3945" s="3" t="s">
        <v>5448</v>
      </c>
      <c r="D3945" s="9">
        <v>30000</v>
      </c>
      <c r="E3945" s="9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8272</v>
      </c>
      <c r="O3945" s="7">
        <f t="shared" si="366"/>
        <v>3.3033333333333332</v>
      </c>
      <c r="P3945" s="5">
        <f t="shared" si="367"/>
        <v>66.066666666666663</v>
      </c>
      <c r="Q3945" t="str">
        <f t="shared" si="368"/>
        <v>technology</v>
      </c>
      <c r="R3945" t="str">
        <f t="shared" si="369"/>
        <v>wearables</v>
      </c>
      <c r="S3945" s="13">
        <f t="shared" si="370"/>
        <v>42188.803622685184</v>
      </c>
      <c r="T3945" s="13">
        <f t="shared" si="371"/>
        <v>42218.803622685184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 s="9">
        <v>50000</v>
      </c>
      <c r="E3946" s="9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8272</v>
      </c>
      <c r="O3946" s="7">
        <f t="shared" si="366"/>
        <v>6.6339999999999995</v>
      </c>
      <c r="P3946" s="5">
        <f t="shared" si="367"/>
        <v>89.648648648648646</v>
      </c>
      <c r="Q3946" t="str">
        <f t="shared" si="368"/>
        <v>technology</v>
      </c>
      <c r="R3946" t="str">
        <f t="shared" si="369"/>
        <v>wearables</v>
      </c>
      <c r="S3946" s="13">
        <f t="shared" si="370"/>
        <v>41936.647164351853</v>
      </c>
      <c r="T3946" s="13">
        <f t="shared" si="371"/>
        <v>41981.688831018517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 s="9">
        <v>1680</v>
      </c>
      <c r="E3947" s="9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8272</v>
      </c>
      <c r="O3947" s="7">
        <f t="shared" si="366"/>
        <v>0</v>
      </c>
      <c r="P3947" s="5">
        <f t="shared" si="367"/>
        <v>0</v>
      </c>
      <c r="Q3947" t="str">
        <f t="shared" si="368"/>
        <v>technology</v>
      </c>
      <c r="R3947" t="str">
        <f t="shared" si="369"/>
        <v>wearables</v>
      </c>
      <c r="S3947" s="13">
        <f t="shared" si="370"/>
        <v>41836.595520833333</v>
      </c>
      <c r="T3947" s="13">
        <f t="shared" si="371"/>
        <v>41866.595520833333</v>
      </c>
    </row>
    <row r="3948" spans="1:20" ht="48" x14ac:dyDescent="0.2">
      <c r="A3948">
        <v>1341</v>
      </c>
      <c r="B3948" s="3" t="s">
        <v>1342</v>
      </c>
      <c r="C3948" s="3" t="s">
        <v>5451</v>
      </c>
      <c r="D3948" s="9">
        <v>25000</v>
      </c>
      <c r="E3948" s="9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8272</v>
      </c>
      <c r="O3948" s="7">
        <f t="shared" si="366"/>
        <v>70.36</v>
      </c>
      <c r="P3948" s="5">
        <f t="shared" si="367"/>
        <v>382.39130434782606</v>
      </c>
      <c r="Q3948" t="str">
        <f t="shared" si="368"/>
        <v>technology</v>
      </c>
      <c r="R3948" t="str">
        <f t="shared" si="369"/>
        <v>wearables</v>
      </c>
      <c r="S3948" s="13">
        <f t="shared" si="370"/>
        <v>42612.624039351853</v>
      </c>
      <c r="T3948" s="13">
        <f t="shared" si="371"/>
        <v>42644.624039351853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 s="9">
        <v>50000</v>
      </c>
      <c r="E3949" s="9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8272</v>
      </c>
      <c r="O3949" s="7">
        <f t="shared" si="366"/>
        <v>0.2</v>
      </c>
      <c r="P3949" s="5">
        <f t="shared" si="367"/>
        <v>100</v>
      </c>
      <c r="Q3949" t="str">
        <f t="shared" si="368"/>
        <v>technology</v>
      </c>
      <c r="R3949" t="str">
        <f t="shared" si="369"/>
        <v>wearables</v>
      </c>
      <c r="S3949" s="13">
        <f t="shared" si="370"/>
        <v>42172.816423611104</v>
      </c>
      <c r="T3949" s="13">
        <f t="shared" si="371"/>
        <v>42202.816423611104</v>
      </c>
    </row>
    <row r="3950" spans="1:20" ht="48" x14ac:dyDescent="0.2">
      <c r="A3950">
        <v>1343</v>
      </c>
      <c r="B3950" s="3" t="s">
        <v>1344</v>
      </c>
      <c r="C3950" s="3" t="s">
        <v>5453</v>
      </c>
      <c r="D3950" s="9">
        <v>50000</v>
      </c>
      <c r="E3950" s="9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8272</v>
      </c>
      <c r="O3950" s="7">
        <f t="shared" si="366"/>
        <v>102.298</v>
      </c>
      <c r="P3950" s="5">
        <f t="shared" si="367"/>
        <v>158.35603715170279</v>
      </c>
      <c r="Q3950" t="str">
        <f t="shared" si="368"/>
        <v>technology</v>
      </c>
      <c r="R3950" t="str">
        <f t="shared" si="369"/>
        <v>wearables</v>
      </c>
      <c r="S3950" s="13">
        <f t="shared" si="370"/>
        <v>42542.526423611111</v>
      </c>
      <c r="T3950" s="13">
        <f t="shared" si="371"/>
        <v>42601.165972222225</v>
      </c>
    </row>
    <row r="3951" spans="1:20" ht="32" x14ac:dyDescent="0.2">
      <c r="A3951">
        <v>1451</v>
      </c>
      <c r="B3951" s="3" t="s">
        <v>1452</v>
      </c>
      <c r="C3951" s="3" t="s">
        <v>5561</v>
      </c>
      <c r="D3951" s="9">
        <v>18950</v>
      </c>
      <c r="E3951" s="9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8286</v>
      </c>
      <c r="O3951" s="7">
        <f t="shared" si="366"/>
        <v>1.0554089709762533E-2</v>
      </c>
      <c r="P3951" s="5">
        <f t="shared" si="367"/>
        <v>1</v>
      </c>
      <c r="Q3951" t="str">
        <f t="shared" si="368"/>
        <v>publishing</v>
      </c>
      <c r="R3951" t="str">
        <f t="shared" si="369"/>
        <v>translations</v>
      </c>
      <c r="S3951" s="13">
        <f t="shared" si="370"/>
        <v>41931.959016203706</v>
      </c>
      <c r="T3951" s="13">
        <f t="shared" si="371"/>
        <v>41962.00068287037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 s="9">
        <v>14000</v>
      </c>
      <c r="E3952" s="9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8286</v>
      </c>
      <c r="O3952" s="7">
        <f t="shared" si="366"/>
        <v>0</v>
      </c>
      <c r="P3952" s="5">
        <f t="shared" si="367"/>
        <v>0</v>
      </c>
      <c r="Q3952" t="str">
        <f t="shared" si="368"/>
        <v>publishing</v>
      </c>
      <c r="R3952" t="str">
        <f t="shared" si="369"/>
        <v>translations</v>
      </c>
      <c r="S3952" s="13">
        <f t="shared" si="370"/>
        <v>41818.703275462962</v>
      </c>
      <c r="T3952" s="13">
        <f t="shared" si="371"/>
        <v>41848.703275462962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 s="9">
        <v>25000</v>
      </c>
      <c r="E3953" s="9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8286</v>
      </c>
      <c r="O3953" s="7">
        <f t="shared" si="366"/>
        <v>0</v>
      </c>
      <c r="P3953" s="5">
        <f t="shared" si="367"/>
        <v>0</v>
      </c>
      <c r="Q3953" t="str">
        <f t="shared" si="368"/>
        <v>publishing</v>
      </c>
      <c r="R3953" t="str">
        <f t="shared" si="369"/>
        <v>translations</v>
      </c>
      <c r="S3953" s="13">
        <f t="shared" si="370"/>
        <v>42795.696145833332</v>
      </c>
      <c r="T3953" s="13">
        <f t="shared" si="371"/>
        <v>42840.654479166667</v>
      </c>
    </row>
    <row r="3954" spans="1:20" ht="48" x14ac:dyDescent="0.2">
      <c r="A3954">
        <v>1454</v>
      </c>
      <c r="B3954" s="3" t="s">
        <v>1455</v>
      </c>
      <c r="C3954" s="3" t="s">
        <v>5564</v>
      </c>
      <c r="D3954" s="9">
        <v>1750</v>
      </c>
      <c r="E3954" s="9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8286</v>
      </c>
      <c r="O3954" s="7">
        <f t="shared" si="366"/>
        <v>0.85714285714285721</v>
      </c>
      <c r="P3954" s="5">
        <f t="shared" si="367"/>
        <v>15</v>
      </c>
      <c r="Q3954" t="str">
        <f t="shared" si="368"/>
        <v>publishing</v>
      </c>
      <c r="R3954" t="str">
        <f t="shared" si="369"/>
        <v>translations</v>
      </c>
      <c r="S3954" s="13">
        <f t="shared" si="370"/>
        <v>42463.866666666669</v>
      </c>
      <c r="T3954" s="13">
        <f t="shared" si="371"/>
        <v>42484.915972222225</v>
      </c>
    </row>
    <row r="3955" spans="1:20" ht="48" x14ac:dyDescent="0.2">
      <c r="A3955">
        <v>1455</v>
      </c>
      <c r="B3955" s="3" t="s">
        <v>1456</v>
      </c>
      <c r="C3955" s="3" t="s">
        <v>5565</v>
      </c>
      <c r="D3955" s="9">
        <v>15000</v>
      </c>
      <c r="E3955" s="9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8286</v>
      </c>
      <c r="O3955" s="7">
        <f t="shared" si="366"/>
        <v>10.5</v>
      </c>
      <c r="P3955" s="5">
        <f t="shared" si="367"/>
        <v>225</v>
      </c>
      <c r="Q3955" t="str">
        <f t="shared" si="368"/>
        <v>publishing</v>
      </c>
      <c r="R3955" t="str">
        <f t="shared" si="369"/>
        <v>translations</v>
      </c>
      <c r="S3955" s="13">
        <f t="shared" si="370"/>
        <v>41832.672685185185</v>
      </c>
      <c r="T3955" s="13">
        <f t="shared" si="371"/>
        <v>41887.568749999999</v>
      </c>
    </row>
    <row r="3956" spans="1:20" ht="16" x14ac:dyDescent="0.2">
      <c r="A3956">
        <v>1456</v>
      </c>
      <c r="B3956" s="3" t="s">
        <v>1457</v>
      </c>
      <c r="C3956" s="3" t="s">
        <v>5566</v>
      </c>
      <c r="D3956" s="9">
        <v>5000</v>
      </c>
      <c r="E3956" s="9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8286</v>
      </c>
      <c r="O3956" s="7">
        <f t="shared" si="366"/>
        <v>2.9000000000000004</v>
      </c>
      <c r="P3956" s="5">
        <f t="shared" si="367"/>
        <v>48.333333333333336</v>
      </c>
      <c r="Q3956" t="str">
        <f t="shared" si="368"/>
        <v>publishing</v>
      </c>
      <c r="R3956" t="str">
        <f t="shared" si="369"/>
        <v>translations</v>
      </c>
      <c r="S3956" s="13">
        <f t="shared" si="370"/>
        <v>42708.668576388889</v>
      </c>
      <c r="T3956" s="13">
        <f t="shared" si="371"/>
        <v>42738.668576388889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 s="9">
        <v>6000</v>
      </c>
      <c r="E3957" s="9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8286</v>
      </c>
      <c r="O3957" s="7">
        <f t="shared" si="366"/>
        <v>0</v>
      </c>
      <c r="P3957" s="5">
        <f t="shared" si="367"/>
        <v>0</v>
      </c>
      <c r="Q3957" t="str">
        <f t="shared" si="368"/>
        <v>publishing</v>
      </c>
      <c r="R3957" t="str">
        <f t="shared" si="369"/>
        <v>translations</v>
      </c>
      <c r="S3957" s="13">
        <f t="shared" si="370"/>
        <v>42289.89634259259</v>
      </c>
      <c r="T3957" s="13">
        <f t="shared" si="371"/>
        <v>42319.938009259262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 s="9">
        <v>5000</v>
      </c>
      <c r="E3958" s="9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8286</v>
      </c>
      <c r="O3958" s="7">
        <f t="shared" si="366"/>
        <v>0</v>
      </c>
      <c r="P3958" s="5">
        <f t="shared" si="367"/>
        <v>0</v>
      </c>
      <c r="Q3958" t="str">
        <f t="shared" si="368"/>
        <v>publishing</v>
      </c>
      <c r="R3958" t="str">
        <f t="shared" si="369"/>
        <v>translations</v>
      </c>
      <c r="S3958" s="13">
        <f t="shared" si="370"/>
        <v>41831.705555555556</v>
      </c>
      <c r="T3958" s="13">
        <f t="shared" si="371"/>
        <v>41862.166666666664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 s="9">
        <v>37000</v>
      </c>
      <c r="E3959" s="9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8286</v>
      </c>
      <c r="O3959" s="7">
        <f t="shared" si="366"/>
        <v>0</v>
      </c>
      <c r="P3959" s="5">
        <f t="shared" si="367"/>
        <v>0</v>
      </c>
      <c r="Q3959" t="str">
        <f t="shared" si="368"/>
        <v>publishing</v>
      </c>
      <c r="R3959" t="str">
        <f t="shared" si="369"/>
        <v>translations</v>
      </c>
      <c r="S3959" s="13">
        <f t="shared" si="370"/>
        <v>42312.204814814817</v>
      </c>
      <c r="T3959" s="13">
        <f t="shared" si="371"/>
        <v>42340.725694444445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 s="9">
        <v>25000000</v>
      </c>
      <c r="E3960" s="9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8286</v>
      </c>
      <c r="O3960" s="7">
        <f t="shared" si="366"/>
        <v>0</v>
      </c>
      <c r="P3960" s="5">
        <f t="shared" si="367"/>
        <v>0</v>
      </c>
      <c r="Q3960" t="str">
        <f t="shared" si="368"/>
        <v>publishing</v>
      </c>
      <c r="R3960" t="str">
        <f t="shared" si="369"/>
        <v>translations</v>
      </c>
      <c r="S3960" s="13">
        <f t="shared" si="370"/>
        <v>41915.896967592591</v>
      </c>
      <c r="T3960" s="13">
        <f t="shared" si="371"/>
        <v>41973.989583333328</v>
      </c>
    </row>
    <row r="3961" spans="1:20" ht="48" x14ac:dyDescent="0.2">
      <c r="A3961">
        <v>1561</v>
      </c>
      <c r="B3961" s="3" t="s">
        <v>1562</v>
      </c>
      <c r="C3961" s="3" t="s">
        <v>5671</v>
      </c>
      <c r="D3961" s="9">
        <v>10000</v>
      </c>
      <c r="E3961" s="9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8289</v>
      </c>
      <c r="O3961" s="7">
        <f t="shared" si="366"/>
        <v>0.67</v>
      </c>
      <c r="P3961" s="5">
        <f t="shared" si="367"/>
        <v>67</v>
      </c>
      <c r="Q3961" t="str">
        <f t="shared" si="368"/>
        <v>publishing</v>
      </c>
      <c r="R3961" t="str">
        <f t="shared" si="369"/>
        <v>art books</v>
      </c>
      <c r="S3961" s="13">
        <f t="shared" si="370"/>
        <v>41555.041701388887</v>
      </c>
      <c r="T3961" s="13">
        <f t="shared" si="371"/>
        <v>41585.083368055559</v>
      </c>
    </row>
    <row r="3962" spans="1:20" ht="48" x14ac:dyDescent="0.2">
      <c r="A3962">
        <v>1562</v>
      </c>
      <c r="B3962" s="3" t="s">
        <v>1563</v>
      </c>
      <c r="C3962" s="3" t="s">
        <v>5672</v>
      </c>
      <c r="D3962" s="9">
        <v>4000</v>
      </c>
      <c r="E3962" s="9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8289</v>
      </c>
      <c r="O3962" s="7">
        <f t="shared" si="366"/>
        <v>0</v>
      </c>
      <c r="P3962" s="5">
        <f t="shared" si="367"/>
        <v>0</v>
      </c>
      <c r="Q3962" t="str">
        <f t="shared" si="368"/>
        <v>publishing</v>
      </c>
      <c r="R3962" t="str">
        <f t="shared" si="369"/>
        <v>art books</v>
      </c>
      <c r="S3962" s="13">
        <f t="shared" si="370"/>
        <v>40079.566157407404</v>
      </c>
      <c r="T3962" s="13">
        <f t="shared" si="371"/>
        <v>40149.034722222219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 s="9">
        <v>6000</v>
      </c>
      <c r="E3963" s="9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8289</v>
      </c>
      <c r="O3963" s="7">
        <f t="shared" si="366"/>
        <v>1.4166666666666665</v>
      </c>
      <c r="P3963" s="5">
        <f t="shared" si="367"/>
        <v>42.5</v>
      </c>
      <c r="Q3963" t="str">
        <f t="shared" si="368"/>
        <v>publishing</v>
      </c>
      <c r="R3963" t="str">
        <f t="shared" si="369"/>
        <v>art books</v>
      </c>
      <c r="S3963" s="13">
        <f t="shared" si="370"/>
        <v>41652.742488425924</v>
      </c>
      <c r="T3963" s="13">
        <f t="shared" si="371"/>
        <v>41712.700821759259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 s="9">
        <v>10000</v>
      </c>
      <c r="E3964" s="9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8289</v>
      </c>
      <c r="O3964" s="7">
        <f t="shared" si="366"/>
        <v>0.1</v>
      </c>
      <c r="P3964" s="5">
        <f t="shared" si="367"/>
        <v>10</v>
      </c>
      <c r="Q3964" t="str">
        <f t="shared" si="368"/>
        <v>publishing</v>
      </c>
      <c r="R3964" t="str">
        <f t="shared" si="369"/>
        <v>art books</v>
      </c>
      <c r="S3964" s="13">
        <f t="shared" si="370"/>
        <v>42121.367002314815</v>
      </c>
      <c r="T3964" s="13">
        <f t="shared" si="371"/>
        <v>42152.836805555555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 s="9">
        <v>4000</v>
      </c>
      <c r="E3965" s="9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8289</v>
      </c>
      <c r="O3965" s="7">
        <f t="shared" si="366"/>
        <v>2.5</v>
      </c>
      <c r="P3965" s="5">
        <f t="shared" si="367"/>
        <v>100</v>
      </c>
      <c r="Q3965" t="str">
        <f t="shared" si="368"/>
        <v>publishing</v>
      </c>
      <c r="R3965" t="str">
        <f t="shared" si="369"/>
        <v>art books</v>
      </c>
      <c r="S3965" s="13">
        <f t="shared" si="370"/>
        <v>40672.729872685188</v>
      </c>
      <c r="T3965" s="13">
        <f t="shared" si="371"/>
        <v>40702.729872685188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 s="9">
        <v>30000</v>
      </c>
      <c r="E3966" s="9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8289</v>
      </c>
      <c r="O3966" s="7">
        <f t="shared" si="366"/>
        <v>21.25</v>
      </c>
      <c r="P3966" s="5">
        <f t="shared" si="367"/>
        <v>108.05084745762711</v>
      </c>
      <c r="Q3966" t="str">
        <f t="shared" si="368"/>
        <v>publishing</v>
      </c>
      <c r="R3966" t="str">
        <f t="shared" si="369"/>
        <v>art books</v>
      </c>
      <c r="S3966" s="13">
        <f t="shared" si="370"/>
        <v>42549.916712962964</v>
      </c>
      <c r="T3966" s="13">
        <f t="shared" si="371"/>
        <v>42578.916666666672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 s="9">
        <v>8500</v>
      </c>
      <c r="E3967" s="9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8289</v>
      </c>
      <c r="O3967" s="7">
        <f t="shared" si="366"/>
        <v>4.117647058823529</v>
      </c>
      <c r="P3967" s="5">
        <f t="shared" si="367"/>
        <v>26.923076923076923</v>
      </c>
      <c r="Q3967" t="str">
        <f t="shared" si="368"/>
        <v>publishing</v>
      </c>
      <c r="R3967" t="str">
        <f t="shared" si="369"/>
        <v>art books</v>
      </c>
      <c r="S3967" s="13">
        <f t="shared" si="370"/>
        <v>41671.936863425923</v>
      </c>
      <c r="T3967" s="13">
        <f t="shared" si="371"/>
        <v>41687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 s="9">
        <v>25000</v>
      </c>
      <c r="E3968" s="9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8289</v>
      </c>
      <c r="O3968" s="7">
        <f t="shared" si="366"/>
        <v>13.639999999999999</v>
      </c>
      <c r="P3968" s="5">
        <f t="shared" si="367"/>
        <v>155</v>
      </c>
      <c r="Q3968" t="str">
        <f t="shared" si="368"/>
        <v>publishing</v>
      </c>
      <c r="R3968" t="str">
        <f t="shared" si="369"/>
        <v>art books</v>
      </c>
      <c r="S3968" s="13">
        <f t="shared" si="370"/>
        <v>41962.062326388885</v>
      </c>
      <c r="T3968" s="13">
        <f t="shared" si="371"/>
        <v>41997.062326388885</v>
      </c>
    </row>
    <row r="3969" spans="1:20" ht="16" x14ac:dyDescent="0.2">
      <c r="A3969">
        <v>1569</v>
      </c>
      <c r="B3969" s="3" t="s">
        <v>1570</v>
      </c>
      <c r="C3969" s="3" t="s">
        <v>5679</v>
      </c>
      <c r="D3969" s="9">
        <v>30000</v>
      </c>
      <c r="E3969" s="9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8289</v>
      </c>
      <c r="O3969" s="7">
        <f t="shared" si="366"/>
        <v>0</v>
      </c>
      <c r="P3969" s="5">
        <f t="shared" si="367"/>
        <v>0</v>
      </c>
      <c r="Q3969" t="str">
        <f t="shared" si="368"/>
        <v>publishing</v>
      </c>
      <c r="R3969" t="str">
        <f t="shared" si="369"/>
        <v>art books</v>
      </c>
      <c r="S3969" s="13">
        <f t="shared" si="370"/>
        <v>41389.679560185185</v>
      </c>
      <c r="T3969" s="13">
        <f t="shared" si="371"/>
        <v>41419.679560185185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 s="9">
        <v>6000</v>
      </c>
      <c r="E3970" s="9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8289</v>
      </c>
      <c r="O3970" s="7">
        <f t="shared" ref="O3970:O4033" si="372">(E3970/D3970)*100</f>
        <v>41.4</v>
      </c>
      <c r="P3970" s="5">
        <f t="shared" ref="P3970:P4033" si="373">IFERROR(E3970/L3970,0)</f>
        <v>47.769230769230766</v>
      </c>
      <c r="Q3970" t="str">
        <f t="shared" ref="Q3970:Q4033" si="374">LEFT(N3970,FIND("/",N3970)-1)</f>
        <v>publishing</v>
      </c>
      <c r="R3970" t="str">
        <f t="shared" ref="R3970:R4033" si="375">RIGHT(N3970,LEN(N3970)-FIND("/",N3970))</f>
        <v>art books</v>
      </c>
      <c r="S3970" s="13">
        <f t="shared" ref="S3970:S4033" si="376">(((J3970/60)/60)/24)+DATE(1970,1,1)</f>
        <v>42438.813449074078</v>
      </c>
      <c r="T3970" s="13">
        <f t="shared" ref="T3970:T4033" si="377">(((I3970/60)/60)/24)+DATE(1970,1,1)</f>
        <v>42468.771782407406</v>
      </c>
    </row>
    <row r="3971" spans="1:20" ht="48" x14ac:dyDescent="0.2">
      <c r="A3971">
        <v>1571</v>
      </c>
      <c r="B3971" s="3" t="s">
        <v>1572</v>
      </c>
      <c r="C3971" s="3" t="s">
        <v>5681</v>
      </c>
      <c r="D3971" s="9">
        <v>12100</v>
      </c>
      <c r="E3971" s="9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8289</v>
      </c>
      <c r="O3971" s="7">
        <f t="shared" si="372"/>
        <v>0.66115702479338845</v>
      </c>
      <c r="P3971" s="5">
        <f t="shared" si="373"/>
        <v>20</v>
      </c>
      <c r="Q3971" t="str">
        <f t="shared" si="374"/>
        <v>publishing</v>
      </c>
      <c r="R3971" t="str">
        <f t="shared" si="375"/>
        <v>art books</v>
      </c>
      <c r="S3971" s="13">
        <f t="shared" si="376"/>
        <v>42144.769479166673</v>
      </c>
      <c r="T3971" s="13">
        <f t="shared" si="377"/>
        <v>42174.769479166673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 s="9">
        <v>2500</v>
      </c>
      <c r="E3972" s="9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8289</v>
      </c>
      <c r="O3972" s="7">
        <f t="shared" si="372"/>
        <v>5</v>
      </c>
      <c r="P3972" s="5">
        <f t="shared" si="373"/>
        <v>41.666666666666664</v>
      </c>
      <c r="Q3972" t="str">
        <f t="shared" si="374"/>
        <v>publishing</v>
      </c>
      <c r="R3972" t="str">
        <f t="shared" si="375"/>
        <v>art books</v>
      </c>
      <c r="S3972" s="13">
        <f t="shared" si="376"/>
        <v>42404.033090277779</v>
      </c>
      <c r="T3972" s="13">
        <f t="shared" si="377"/>
        <v>42428.999305555553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 s="9">
        <v>9000</v>
      </c>
      <c r="E3973" s="9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8289</v>
      </c>
      <c r="O3973" s="7">
        <f t="shared" si="372"/>
        <v>2.4777777777777779</v>
      </c>
      <c r="P3973" s="5">
        <f t="shared" si="373"/>
        <v>74.333333333333329</v>
      </c>
      <c r="Q3973" t="str">
        <f t="shared" si="374"/>
        <v>publishing</v>
      </c>
      <c r="R3973" t="str">
        <f t="shared" si="375"/>
        <v>art books</v>
      </c>
      <c r="S3973" s="13">
        <f t="shared" si="376"/>
        <v>42786.000023148154</v>
      </c>
      <c r="T3973" s="13">
        <f t="shared" si="377"/>
        <v>42826.165972222225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 s="9">
        <v>10000</v>
      </c>
      <c r="E3974" s="9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8289</v>
      </c>
      <c r="O3974" s="7">
        <f t="shared" si="372"/>
        <v>5.0599999999999996</v>
      </c>
      <c r="P3974" s="5">
        <f t="shared" si="373"/>
        <v>84.333333333333329</v>
      </c>
      <c r="Q3974" t="str">
        <f t="shared" si="374"/>
        <v>publishing</v>
      </c>
      <c r="R3974" t="str">
        <f t="shared" si="375"/>
        <v>art books</v>
      </c>
      <c r="S3974" s="13">
        <f t="shared" si="376"/>
        <v>42017.927418981482</v>
      </c>
      <c r="T3974" s="13">
        <f t="shared" si="377"/>
        <v>42052.927418981482</v>
      </c>
    </row>
    <row r="3975" spans="1:20" ht="48" x14ac:dyDescent="0.2">
      <c r="A3975">
        <v>1575</v>
      </c>
      <c r="B3975" s="3" t="s">
        <v>1576</v>
      </c>
      <c r="C3975" s="3" t="s">
        <v>5685</v>
      </c>
      <c r="D3975" s="9">
        <v>10000</v>
      </c>
      <c r="E3975" s="9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8289</v>
      </c>
      <c r="O3975" s="7">
        <f t="shared" si="372"/>
        <v>22.91</v>
      </c>
      <c r="P3975" s="5">
        <f t="shared" si="373"/>
        <v>65.457142857142856</v>
      </c>
      <c r="Q3975" t="str">
        <f t="shared" si="374"/>
        <v>publishing</v>
      </c>
      <c r="R3975" t="str">
        <f t="shared" si="375"/>
        <v>art books</v>
      </c>
      <c r="S3975" s="13">
        <f t="shared" si="376"/>
        <v>41799.524259259262</v>
      </c>
      <c r="T3975" s="13">
        <f t="shared" si="377"/>
        <v>41829.524259259262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 s="9">
        <v>5000</v>
      </c>
      <c r="E3976" s="9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8289</v>
      </c>
      <c r="O3976" s="7">
        <f t="shared" si="372"/>
        <v>13</v>
      </c>
      <c r="P3976" s="5">
        <f t="shared" si="373"/>
        <v>65</v>
      </c>
      <c r="Q3976" t="str">
        <f t="shared" si="374"/>
        <v>publishing</v>
      </c>
      <c r="R3976" t="str">
        <f t="shared" si="375"/>
        <v>art books</v>
      </c>
      <c r="S3976" s="13">
        <f t="shared" si="376"/>
        <v>42140.879259259258</v>
      </c>
      <c r="T3976" s="13">
        <f t="shared" si="377"/>
        <v>42185.879259259258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 s="9">
        <v>10000</v>
      </c>
      <c r="E3977" s="9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8289</v>
      </c>
      <c r="O3977" s="7">
        <f t="shared" si="372"/>
        <v>0.54999999999999993</v>
      </c>
      <c r="P3977" s="5">
        <f t="shared" si="373"/>
        <v>27.5</v>
      </c>
      <c r="Q3977" t="str">
        <f t="shared" si="374"/>
        <v>publishing</v>
      </c>
      <c r="R3977" t="str">
        <f t="shared" si="375"/>
        <v>art books</v>
      </c>
      <c r="S3977" s="13">
        <f t="shared" si="376"/>
        <v>41054.847777777781</v>
      </c>
      <c r="T3977" s="13">
        <f t="shared" si="377"/>
        <v>41114.847777777781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 s="9">
        <v>1897</v>
      </c>
      <c r="E3978" s="9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8289</v>
      </c>
      <c r="O3978" s="7">
        <f t="shared" si="372"/>
        <v>10.806536636794938</v>
      </c>
      <c r="P3978" s="5">
        <f t="shared" si="373"/>
        <v>51.25</v>
      </c>
      <c r="Q3978" t="str">
        <f t="shared" si="374"/>
        <v>publishing</v>
      </c>
      <c r="R3978" t="str">
        <f t="shared" si="375"/>
        <v>art books</v>
      </c>
      <c r="S3978" s="13">
        <f t="shared" si="376"/>
        <v>40399.065868055557</v>
      </c>
      <c r="T3978" s="13">
        <f t="shared" si="377"/>
        <v>40423.083333333336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 s="9">
        <v>3333</v>
      </c>
      <c r="E3979" s="9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8289</v>
      </c>
      <c r="O3979" s="7">
        <f t="shared" si="372"/>
        <v>0.84008400840084008</v>
      </c>
      <c r="P3979" s="5">
        <f t="shared" si="373"/>
        <v>14</v>
      </c>
      <c r="Q3979" t="str">
        <f t="shared" si="374"/>
        <v>publishing</v>
      </c>
      <c r="R3979" t="str">
        <f t="shared" si="375"/>
        <v>art books</v>
      </c>
      <c r="S3979" s="13">
        <f t="shared" si="376"/>
        <v>41481.996423611112</v>
      </c>
      <c r="T3979" s="13">
        <f t="shared" si="377"/>
        <v>41514.996423611112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 s="9">
        <v>1750</v>
      </c>
      <c r="E3980" s="9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8289</v>
      </c>
      <c r="O3980" s="7">
        <f t="shared" si="372"/>
        <v>0</v>
      </c>
      <c r="P3980" s="5">
        <f t="shared" si="373"/>
        <v>0</v>
      </c>
      <c r="Q3980" t="str">
        <f t="shared" si="374"/>
        <v>publishing</v>
      </c>
      <c r="R3980" t="str">
        <f t="shared" si="375"/>
        <v>art books</v>
      </c>
      <c r="S3980" s="13">
        <f t="shared" si="376"/>
        <v>40990.050069444449</v>
      </c>
      <c r="T3980" s="13">
        <f t="shared" si="377"/>
        <v>41050.050069444449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 s="9">
        <v>5000</v>
      </c>
      <c r="E3981" s="9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8271</v>
      </c>
      <c r="O3981" s="7">
        <f t="shared" si="372"/>
        <v>0</v>
      </c>
      <c r="P3981" s="5">
        <f t="shared" si="373"/>
        <v>0</v>
      </c>
      <c r="Q3981" t="str">
        <f t="shared" si="374"/>
        <v>technology</v>
      </c>
      <c r="R3981" t="str">
        <f t="shared" si="375"/>
        <v>web</v>
      </c>
      <c r="S3981" s="13">
        <f t="shared" si="376"/>
        <v>42167.813703703709</v>
      </c>
      <c r="T3981" s="13">
        <f t="shared" si="377"/>
        <v>42197.813703703709</v>
      </c>
    </row>
    <row r="3982" spans="1:20" ht="48" x14ac:dyDescent="0.2">
      <c r="A3982">
        <v>2342</v>
      </c>
      <c r="B3982" s="3" t="s">
        <v>2343</v>
      </c>
      <c r="C3982" s="3" t="s">
        <v>6452</v>
      </c>
      <c r="D3982" s="9">
        <v>5500</v>
      </c>
      <c r="E3982" s="9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8271</v>
      </c>
      <c r="O3982" s="7">
        <f t="shared" si="372"/>
        <v>0</v>
      </c>
      <c r="P3982" s="5">
        <f t="shared" si="373"/>
        <v>0</v>
      </c>
      <c r="Q3982" t="str">
        <f t="shared" si="374"/>
        <v>technology</v>
      </c>
      <c r="R3982" t="str">
        <f t="shared" si="375"/>
        <v>web</v>
      </c>
      <c r="S3982" s="13">
        <f t="shared" si="376"/>
        <v>41897.702199074076</v>
      </c>
      <c r="T3982" s="13">
        <f t="shared" si="377"/>
        <v>41918.208333333336</v>
      </c>
    </row>
    <row r="3983" spans="1:20" ht="48" x14ac:dyDescent="0.2">
      <c r="A3983">
        <v>2343</v>
      </c>
      <c r="B3983" s="3" t="s">
        <v>2344</v>
      </c>
      <c r="C3983" s="3" t="s">
        <v>6453</v>
      </c>
      <c r="D3983" s="9">
        <v>10000</v>
      </c>
      <c r="E3983" s="9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8271</v>
      </c>
      <c r="O3983" s="7">
        <f t="shared" si="372"/>
        <v>3</v>
      </c>
      <c r="P3983" s="5">
        <f t="shared" si="373"/>
        <v>300</v>
      </c>
      <c r="Q3983" t="str">
        <f t="shared" si="374"/>
        <v>technology</v>
      </c>
      <c r="R3983" t="str">
        <f t="shared" si="375"/>
        <v>web</v>
      </c>
      <c r="S3983" s="13">
        <f t="shared" si="376"/>
        <v>42327.825289351851</v>
      </c>
      <c r="T3983" s="13">
        <f t="shared" si="377"/>
        <v>42377.82430555555</v>
      </c>
    </row>
    <row r="3984" spans="1:20" ht="48" x14ac:dyDescent="0.2">
      <c r="A3984">
        <v>2344</v>
      </c>
      <c r="B3984" s="3" t="s">
        <v>2345</v>
      </c>
      <c r="C3984" s="3" t="s">
        <v>6454</v>
      </c>
      <c r="D3984" s="9">
        <v>1000</v>
      </c>
      <c r="E3984" s="9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8271</v>
      </c>
      <c r="O3984" s="7">
        <f t="shared" si="372"/>
        <v>0.1</v>
      </c>
      <c r="P3984" s="5">
        <f t="shared" si="373"/>
        <v>1</v>
      </c>
      <c r="Q3984" t="str">
        <f t="shared" si="374"/>
        <v>technology</v>
      </c>
      <c r="R3984" t="str">
        <f t="shared" si="375"/>
        <v>web</v>
      </c>
      <c r="S3984" s="13">
        <f t="shared" si="376"/>
        <v>42515.727650462963</v>
      </c>
      <c r="T3984" s="13">
        <f t="shared" si="377"/>
        <v>42545.727650462963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 s="9">
        <v>3000</v>
      </c>
      <c r="E3985" s="9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8271</v>
      </c>
      <c r="O3985" s="7">
        <f t="shared" si="372"/>
        <v>0</v>
      </c>
      <c r="P3985" s="5">
        <f t="shared" si="373"/>
        <v>0</v>
      </c>
      <c r="Q3985" t="str">
        <f t="shared" si="374"/>
        <v>technology</v>
      </c>
      <c r="R3985" t="str">
        <f t="shared" si="375"/>
        <v>web</v>
      </c>
      <c r="S3985" s="13">
        <f t="shared" si="376"/>
        <v>42060.001805555556</v>
      </c>
      <c r="T3985" s="13">
        <f t="shared" si="377"/>
        <v>42094.985416666663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 s="9">
        <v>60000</v>
      </c>
      <c r="E3986" s="9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8271</v>
      </c>
      <c r="O3986" s="7">
        <f t="shared" si="372"/>
        <v>6.5000000000000002E-2</v>
      </c>
      <c r="P3986" s="5">
        <f t="shared" si="373"/>
        <v>13</v>
      </c>
      <c r="Q3986" t="str">
        <f t="shared" si="374"/>
        <v>technology</v>
      </c>
      <c r="R3986" t="str">
        <f t="shared" si="375"/>
        <v>web</v>
      </c>
      <c r="S3986" s="13">
        <f t="shared" si="376"/>
        <v>42615.79896990741</v>
      </c>
      <c r="T3986" s="13">
        <f t="shared" si="377"/>
        <v>42660.79896990741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 s="9">
        <v>1000</v>
      </c>
      <c r="E3987" s="9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8271</v>
      </c>
      <c r="O3987" s="7">
        <f t="shared" si="372"/>
        <v>1.5</v>
      </c>
      <c r="P3987" s="5">
        <f t="shared" si="373"/>
        <v>15</v>
      </c>
      <c r="Q3987" t="str">
        <f t="shared" si="374"/>
        <v>technology</v>
      </c>
      <c r="R3987" t="str">
        <f t="shared" si="375"/>
        <v>web</v>
      </c>
      <c r="S3987" s="13">
        <f t="shared" si="376"/>
        <v>42577.607361111113</v>
      </c>
      <c r="T3987" s="13">
        <f t="shared" si="377"/>
        <v>42607.607361111113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 s="9">
        <v>70000</v>
      </c>
      <c r="E3988" s="9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8271</v>
      </c>
      <c r="O3988" s="7">
        <f t="shared" si="372"/>
        <v>0.38571428571428573</v>
      </c>
      <c r="P3988" s="5">
        <f t="shared" si="373"/>
        <v>54</v>
      </c>
      <c r="Q3988" t="str">
        <f t="shared" si="374"/>
        <v>technology</v>
      </c>
      <c r="R3988" t="str">
        <f t="shared" si="375"/>
        <v>web</v>
      </c>
      <c r="S3988" s="13">
        <f t="shared" si="376"/>
        <v>42360.932152777779</v>
      </c>
      <c r="T3988" s="13">
        <f t="shared" si="377"/>
        <v>42420.932152777779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 s="9">
        <v>474900</v>
      </c>
      <c r="E3989" s="9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8271</v>
      </c>
      <c r="O3989" s="7">
        <f t="shared" si="372"/>
        <v>0</v>
      </c>
      <c r="P3989" s="5">
        <f t="shared" si="373"/>
        <v>0</v>
      </c>
      <c r="Q3989" t="str">
        <f t="shared" si="374"/>
        <v>technology</v>
      </c>
      <c r="R3989" t="str">
        <f t="shared" si="375"/>
        <v>web</v>
      </c>
      <c r="S3989" s="13">
        <f t="shared" si="376"/>
        <v>42198.775787037041</v>
      </c>
      <c r="T3989" s="13">
        <f t="shared" si="377"/>
        <v>42227.775787037041</v>
      </c>
    </row>
    <row r="3990" spans="1:20" ht="32" x14ac:dyDescent="0.2">
      <c r="A3990">
        <v>2350</v>
      </c>
      <c r="B3990" s="3" t="s">
        <v>2351</v>
      </c>
      <c r="C3990" s="3" t="s">
        <v>6460</v>
      </c>
      <c r="D3990" s="9">
        <v>50000</v>
      </c>
      <c r="E3990" s="9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8271</v>
      </c>
      <c r="O3990" s="7">
        <f t="shared" si="372"/>
        <v>0</v>
      </c>
      <c r="P3990" s="5">
        <f t="shared" si="373"/>
        <v>0</v>
      </c>
      <c r="Q3990" t="str">
        <f t="shared" si="374"/>
        <v>technology</v>
      </c>
      <c r="R3990" t="str">
        <f t="shared" si="375"/>
        <v>web</v>
      </c>
      <c r="S3990" s="13">
        <f t="shared" si="376"/>
        <v>42708.842245370368</v>
      </c>
      <c r="T3990" s="13">
        <f t="shared" si="377"/>
        <v>42738.842245370368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 s="9">
        <v>18900</v>
      </c>
      <c r="E3991" s="9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8271</v>
      </c>
      <c r="O3991" s="7">
        <f t="shared" si="372"/>
        <v>0.5714285714285714</v>
      </c>
      <c r="P3991" s="5">
        <f t="shared" si="373"/>
        <v>15.428571428571429</v>
      </c>
      <c r="Q3991" t="str">
        <f t="shared" si="374"/>
        <v>technology</v>
      </c>
      <c r="R3991" t="str">
        <f t="shared" si="375"/>
        <v>web</v>
      </c>
      <c r="S3991" s="13">
        <f t="shared" si="376"/>
        <v>42094.101145833338</v>
      </c>
      <c r="T3991" s="13">
        <f t="shared" si="377"/>
        <v>42124.101145833338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 s="9">
        <v>2000</v>
      </c>
      <c r="E3992" s="9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8271</v>
      </c>
      <c r="O3992" s="7">
        <f t="shared" si="372"/>
        <v>0</v>
      </c>
      <c r="P3992" s="5">
        <f t="shared" si="373"/>
        <v>0</v>
      </c>
      <c r="Q3992" t="str">
        <f t="shared" si="374"/>
        <v>technology</v>
      </c>
      <c r="R3992" t="str">
        <f t="shared" si="375"/>
        <v>web</v>
      </c>
      <c r="S3992" s="13">
        <f t="shared" si="376"/>
        <v>42101.633703703701</v>
      </c>
      <c r="T3992" s="13">
        <f t="shared" si="377"/>
        <v>42161.633703703701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 s="9">
        <v>1000</v>
      </c>
      <c r="E3993" s="9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8271</v>
      </c>
      <c r="O3993" s="7">
        <f t="shared" si="372"/>
        <v>0</v>
      </c>
      <c r="P3993" s="5">
        <f t="shared" si="373"/>
        <v>0</v>
      </c>
      <c r="Q3993" t="str">
        <f t="shared" si="374"/>
        <v>technology</v>
      </c>
      <c r="R3993" t="str">
        <f t="shared" si="375"/>
        <v>web</v>
      </c>
      <c r="S3993" s="13">
        <f t="shared" si="376"/>
        <v>42103.676180555558</v>
      </c>
      <c r="T3993" s="13">
        <f t="shared" si="377"/>
        <v>42115.676180555558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 s="9">
        <v>35000</v>
      </c>
      <c r="E3994" s="9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8271</v>
      </c>
      <c r="O3994" s="7">
        <f t="shared" si="372"/>
        <v>7.1428571428571425E-2</v>
      </c>
      <c r="P3994" s="5">
        <f t="shared" si="373"/>
        <v>25</v>
      </c>
      <c r="Q3994" t="str">
        <f t="shared" si="374"/>
        <v>technology</v>
      </c>
      <c r="R3994" t="str">
        <f t="shared" si="375"/>
        <v>web</v>
      </c>
      <c r="S3994" s="13">
        <f t="shared" si="376"/>
        <v>41954.722916666666</v>
      </c>
      <c r="T3994" s="13">
        <f t="shared" si="377"/>
        <v>42014.722916666666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 s="9">
        <v>8000</v>
      </c>
      <c r="E3995" s="9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8271</v>
      </c>
      <c r="O3995" s="7">
        <f t="shared" si="372"/>
        <v>0.6875</v>
      </c>
      <c r="P3995" s="5">
        <f t="shared" si="373"/>
        <v>27.5</v>
      </c>
      <c r="Q3995" t="str">
        <f t="shared" si="374"/>
        <v>technology</v>
      </c>
      <c r="R3995" t="str">
        <f t="shared" si="375"/>
        <v>web</v>
      </c>
      <c r="S3995" s="13">
        <f t="shared" si="376"/>
        <v>42096.918240740735</v>
      </c>
      <c r="T3995" s="13">
        <f t="shared" si="377"/>
        <v>42126.918240740735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 s="9">
        <v>10000</v>
      </c>
      <c r="E3996" s="9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8271</v>
      </c>
      <c r="O3996" s="7">
        <f t="shared" si="372"/>
        <v>0</v>
      </c>
      <c r="P3996" s="5">
        <f t="shared" si="373"/>
        <v>0</v>
      </c>
      <c r="Q3996" t="str">
        <f t="shared" si="374"/>
        <v>technology</v>
      </c>
      <c r="R3996" t="str">
        <f t="shared" si="375"/>
        <v>web</v>
      </c>
      <c r="S3996" s="13">
        <f t="shared" si="376"/>
        <v>42130.78361111111</v>
      </c>
      <c r="T3996" s="13">
        <f t="shared" si="377"/>
        <v>42160.78361111111</v>
      </c>
    </row>
    <row r="3997" spans="1:20" ht="32" x14ac:dyDescent="0.2">
      <c r="A3997">
        <v>2357</v>
      </c>
      <c r="B3997" s="3" t="s">
        <v>2358</v>
      </c>
      <c r="C3997" s="3" t="s">
        <v>6467</v>
      </c>
      <c r="D3997" s="9">
        <v>27000</v>
      </c>
      <c r="E3997" s="9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8271</v>
      </c>
      <c r="O3997" s="7">
        <f t="shared" si="372"/>
        <v>0</v>
      </c>
      <c r="P3997" s="5">
        <f t="shared" si="373"/>
        <v>0</v>
      </c>
      <c r="Q3997" t="str">
        <f t="shared" si="374"/>
        <v>technology</v>
      </c>
      <c r="R3997" t="str">
        <f t="shared" si="375"/>
        <v>web</v>
      </c>
      <c r="S3997" s="13">
        <f t="shared" si="376"/>
        <v>42264.620115740734</v>
      </c>
      <c r="T3997" s="13">
        <f t="shared" si="377"/>
        <v>42294.620115740734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 s="9">
        <v>1500</v>
      </c>
      <c r="E3998" s="9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8271</v>
      </c>
      <c r="O3998" s="7">
        <f t="shared" si="372"/>
        <v>0</v>
      </c>
      <c r="P3998" s="5">
        <f t="shared" si="373"/>
        <v>0</v>
      </c>
      <c r="Q3998" t="str">
        <f t="shared" si="374"/>
        <v>technology</v>
      </c>
      <c r="R3998" t="str">
        <f t="shared" si="375"/>
        <v>web</v>
      </c>
      <c r="S3998" s="13">
        <f t="shared" si="376"/>
        <v>41978.930972222224</v>
      </c>
      <c r="T3998" s="13">
        <f t="shared" si="377"/>
        <v>42035.027083333334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 s="9">
        <v>7500</v>
      </c>
      <c r="E3999" s="9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8271</v>
      </c>
      <c r="O3999" s="7">
        <f t="shared" si="372"/>
        <v>14.680000000000001</v>
      </c>
      <c r="P3999" s="5">
        <f t="shared" si="373"/>
        <v>367</v>
      </c>
      <c r="Q3999" t="str">
        <f t="shared" si="374"/>
        <v>technology</v>
      </c>
      <c r="R3999" t="str">
        <f t="shared" si="375"/>
        <v>web</v>
      </c>
      <c r="S3999" s="13">
        <f t="shared" si="376"/>
        <v>42159.649583333332</v>
      </c>
      <c r="T3999" s="13">
        <f t="shared" si="377"/>
        <v>42219.649583333332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 s="9">
        <v>5000</v>
      </c>
      <c r="E4000" s="9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8271</v>
      </c>
      <c r="O4000" s="7">
        <f t="shared" si="372"/>
        <v>0.04</v>
      </c>
      <c r="P4000" s="5">
        <f t="shared" si="373"/>
        <v>2</v>
      </c>
      <c r="Q4000" t="str">
        <f t="shared" si="374"/>
        <v>technology</v>
      </c>
      <c r="R4000" t="str">
        <f t="shared" si="375"/>
        <v>web</v>
      </c>
      <c r="S4000" s="13">
        <f t="shared" si="376"/>
        <v>42377.70694444445</v>
      </c>
      <c r="T4000" s="13">
        <f t="shared" si="377"/>
        <v>42407.70694444445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 s="9">
        <v>200</v>
      </c>
      <c r="E4001" s="9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8271</v>
      </c>
      <c r="O4001" s="7">
        <f t="shared" si="372"/>
        <v>0</v>
      </c>
      <c r="P4001" s="5">
        <f t="shared" si="373"/>
        <v>0</v>
      </c>
      <c r="Q4001" t="str">
        <f t="shared" si="374"/>
        <v>technology</v>
      </c>
      <c r="R4001" t="str">
        <f t="shared" si="375"/>
        <v>web</v>
      </c>
      <c r="S4001" s="13">
        <f t="shared" si="376"/>
        <v>42466.858888888892</v>
      </c>
      <c r="T4001" s="13">
        <f t="shared" si="377"/>
        <v>42490.916666666672</v>
      </c>
    </row>
    <row r="4002" spans="1:20" ht="32" x14ac:dyDescent="0.2">
      <c r="A4002">
        <v>2362</v>
      </c>
      <c r="B4002" s="3" t="s">
        <v>2363</v>
      </c>
      <c r="C4002" s="3" t="s">
        <v>6472</v>
      </c>
      <c r="D4002" s="9">
        <v>420</v>
      </c>
      <c r="E4002" s="9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8271</v>
      </c>
      <c r="O4002" s="7">
        <f t="shared" si="372"/>
        <v>28.571428571428569</v>
      </c>
      <c r="P4002" s="5">
        <f t="shared" si="373"/>
        <v>60</v>
      </c>
      <c r="Q4002" t="str">
        <f t="shared" si="374"/>
        <v>technology</v>
      </c>
      <c r="R4002" t="str">
        <f t="shared" si="375"/>
        <v>web</v>
      </c>
      <c r="S4002" s="13">
        <f t="shared" si="376"/>
        <v>41954.688310185185</v>
      </c>
      <c r="T4002" s="13">
        <f t="shared" si="377"/>
        <v>41984.688310185185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 s="9">
        <v>175000</v>
      </c>
      <c r="E4003" s="9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8271</v>
      </c>
      <c r="O4003" s="7">
        <f t="shared" si="372"/>
        <v>0</v>
      </c>
      <c r="P4003" s="5">
        <f t="shared" si="373"/>
        <v>0</v>
      </c>
      <c r="Q4003" t="str">
        <f t="shared" si="374"/>
        <v>technology</v>
      </c>
      <c r="R4003" t="str">
        <f t="shared" si="375"/>
        <v>web</v>
      </c>
      <c r="S4003" s="13">
        <f t="shared" si="376"/>
        <v>42322.011574074073</v>
      </c>
      <c r="T4003" s="13">
        <f t="shared" si="377"/>
        <v>42367.011574074073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 s="9">
        <v>128</v>
      </c>
      <c r="E4004" s="9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8271</v>
      </c>
      <c r="O4004" s="7">
        <f t="shared" si="372"/>
        <v>0</v>
      </c>
      <c r="P4004" s="5">
        <f t="shared" si="373"/>
        <v>0</v>
      </c>
      <c r="Q4004" t="str">
        <f t="shared" si="374"/>
        <v>technology</v>
      </c>
      <c r="R4004" t="str">
        <f t="shared" si="375"/>
        <v>web</v>
      </c>
      <c r="S4004" s="13">
        <f t="shared" si="376"/>
        <v>42248.934675925921</v>
      </c>
      <c r="T4004" s="13">
        <f t="shared" si="377"/>
        <v>42303.934675925921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 s="9">
        <v>1000</v>
      </c>
      <c r="E4005" s="9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8271</v>
      </c>
      <c r="O4005" s="7">
        <f t="shared" si="372"/>
        <v>0</v>
      </c>
      <c r="P4005" s="5">
        <f t="shared" si="373"/>
        <v>0</v>
      </c>
      <c r="Q4005" t="str">
        <f t="shared" si="374"/>
        <v>technology</v>
      </c>
      <c r="R4005" t="str">
        <f t="shared" si="375"/>
        <v>web</v>
      </c>
      <c r="S4005" s="13">
        <f t="shared" si="376"/>
        <v>42346.736400462964</v>
      </c>
      <c r="T4005" s="13">
        <f t="shared" si="377"/>
        <v>42386.958333333328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 s="9">
        <v>25000</v>
      </c>
      <c r="E4006" s="9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8271</v>
      </c>
      <c r="O4006" s="7">
        <f t="shared" si="372"/>
        <v>10.52</v>
      </c>
      <c r="P4006" s="5">
        <f t="shared" si="373"/>
        <v>97.407407407407405</v>
      </c>
      <c r="Q4006" t="str">
        <f t="shared" si="374"/>
        <v>technology</v>
      </c>
      <c r="R4006" t="str">
        <f t="shared" si="375"/>
        <v>web</v>
      </c>
      <c r="S4006" s="13">
        <f t="shared" si="376"/>
        <v>42268.531631944439</v>
      </c>
      <c r="T4006" s="13">
        <f t="shared" si="377"/>
        <v>42298.531631944439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 s="9">
        <v>50000</v>
      </c>
      <c r="E4007" s="9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8271</v>
      </c>
      <c r="O4007" s="7">
        <f t="shared" si="372"/>
        <v>1.34</v>
      </c>
      <c r="P4007" s="5">
        <f t="shared" si="373"/>
        <v>47.857142857142854</v>
      </c>
      <c r="Q4007" t="str">
        <f t="shared" si="374"/>
        <v>technology</v>
      </c>
      <c r="R4007" t="str">
        <f t="shared" si="375"/>
        <v>web</v>
      </c>
      <c r="S4007" s="13">
        <f t="shared" si="376"/>
        <v>42425.970092592594</v>
      </c>
      <c r="T4007" s="13">
        <f t="shared" si="377"/>
        <v>42485.928425925929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 s="9">
        <v>40000</v>
      </c>
      <c r="E4008" s="9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8271</v>
      </c>
      <c r="O4008" s="7">
        <f t="shared" si="372"/>
        <v>0.25</v>
      </c>
      <c r="P4008" s="5">
        <f t="shared" si="373"/>
        <v>50</v>
      </c>
      <c r="Q4008" t="str">
        <f t="shared" si="374"/>
        <v>technology</v>
      </c>
      <c r="R4008" t="str">
        <f t="shared" si="375"/>
        <v>web</v>
      </c>
      <c r="S4008" s="13">
        <f t="shared" si="376"/>
        <v>42063.721817129626</v>
      </c>
      <c r="T4008" s="13">
        <f t="shared" si="377"/>
        <v>42108.680150462969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 s="9">
        <v>25000</v>
      </c>
      <c r="E4009" s="9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8271</v>
      </c>
      <c r="O4009" s="7">
        <f t="shared" si="372"/>
        <v>0</v>
      </c>
      <c r="P4009" s="5">
        <f t="shared" si="373"/>
        <v>0</v>
      </c>
      <c r="Q4009" t="str">
        <f t="shared" si="374"/>
        <v>technology</v>
      </c>
      <c r="R4009" t="str">
        <f t="shared" si="375"/>
        <v>web</v>
      </c>
      <c r="S4009" s="13">
        <f t="shared" si="376"/>
        <v>42380.812627314815</v>
      </c>
      <c r="T4009" s="13">
        <f t="shared" si="377"/>
        <v>42410.812627314815</v>
      </c>
    </row>
    <row r="4010" spans="1:20" ht="48" x14ac:dyDescent="0.2">
      <c r="A4010">
        <v>2370</v>
      </c>
      <c r="B4010" s="3" t="s">
        <v>2371</v>
      </c>
      <c r="C4010" s="3" t="s">
        <v>6480</v>
      </c>
      <c r="D4010" s="9">
        <v>25000</v>
      </c>
      <c r="E4010" s="9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0.32800000000000001</v>
      </c>
      <c r="P4010" s="5">
        <f t="shared" si="373"/>
        <v>20.5</v>
      </c>
      <c r="Q4010" t="str">
        <f t="shared" si="374"/>
        <v>technology</v>
      </c>
      <c r="R4010" t="str">
        <f t="shared" si="375"/>
        <v>web</v>
      </c>
      <c r="S4010" s="13">
        <f t="shared" si="376"/>
        <v>41961.18913194444</v>
      </c>
      <c r="T4010" s="13">
        <f t="shared" si="377"/>
        <v>41991.18913194444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 s="9">
        <v>2000</v>
      </c>
      <c r="E4011" s="9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8271</v>
      </c>
      <c r="O4011" s="7">
        <f t="shared" si="372"/>
        <v>0</v>
      </c>
      <c r="P4011" s="5">
        <f t="shared" si="373"/>
        <v>0</v>
      </c>
      <c r="Q4011" t="str">
        <f t="shared" si="374"/>
        <v>technology</v>
      </c>
      <c r="R4011" t="str">
        <f t="shared" si="375"/>
        <v>web</v>
      </c>
      <c r="S4011" s="13">
        <f t="shared" si="376"/>
        <v>42150.777731481481</v>
      </c>
      <c r="T4011" s="13">
        <f t="shared" si="377"/>
        <v>42180.777731481481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 s="9">
        <v>5500</v>
      </c>
      <c r="E4012" s="9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8271</v>
      </c>
      <c r="O4012" s="7">
        <f t="shared" si="372"/>
        <v>3.2727272727272729</v>
      </c>
      <c r="P4012" s="5">
        <f t="shared" si="373"/>
        <v>30</v>
      </c>
      <c r="Q4012" t="str">
        <f t="shared" si="374"/>
        <v>technology</v>
      </c>
      <c r="R4012" t="str">
        <f t="shared" si="375"/>
        <v>web</v>
      </c>
      <c r="S4012" s="13">
        <f t="shared" si="376"/>
        <v>42088.069108796291</v>
      </c>
      <c r="T4012" s="13">
        <f t="shared" si="377"/>
        <v>42118.069108796291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 s="9">
        <v>850000</v>
      </c>
      <c r="E4013" s="9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8271</v>
      </c>
      <c r="O4013" s="7">
        <f t="shared" si="372"/>
        <v>5.8823529411764705E-3</v>
      </c>
      <c r="P4013" s="5">
        <f t="shared" si="373"/>
        <v>50</v>
      </c>
      <c r="Q4013" t="str">
        <f t="shared" si="374"/>
        <v>technology</v>
      </c>
      <c r="R4013" t="str">
        <f t="shared" si="375"/>
        <v>web</v>
      </c>
      <c r="S4013" s="13">
        <f t="shared" si="376"/>
        <v>42215.662314814821</v>
      </c>
      <c r="T4013" s="13">
        <f t="shared" si="377"/>
        <v>42245.662314814821</v>
      </c>
    </row>
    <row r="4014" spans="1:20" ht="48" x14ac:dyDescent="0.2">
      <c r="A4014">
        <v>2374</v>
      </c>
      <c r="B4014" s="3" t="s">
        <v>2375</v>
      </c>
      <c r="C4014" s="3" t="s">
        <v>6484</v>
      </c>
      <c r="D4014" s="9">
        <v>22000</v>
      </c>
      <c r="E4014" s="9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8271</v>
      </c>
      <c r="O4014" s="7">
        <f t="shared" si="372"/>
        <v>4.5454545454545456E-2</v>
      </c>
      <c r="P4014" s="5">
        <f t="shared" si="373"/>
        <v>10</v>
      </c>
      <c r="Q4014" t="str">
        <f t="shared" si="374"/>
        <v>technology</v>
      </c>
      <c r="R4014" t="str">
        <f t="shared" si="375"/>
        <v>web</v>
      </c>
      <c r="S4014" s="13">
        <f t="shared" si="376"/>
        <v>42017.843287037031</v>
      </c>
      <c r="T4014" s="13">
        <f t="shared" si="377"/>
        <v>42047.843287037031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 s="9">
        <v>10000</v>
      </c>
      <c r="E4015" s="9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8271</v>
      </c>
      <c r="O4015" s="7">
        <f t="shared" si="372"/>
        <v>0</v>
      </c>
      <c r="P4015" s="5">
        <f t="shared" si="373"/>
        <v>0</v>
      </c>
      <c r="Q4015" t="str">
        <f t="shared" si="374"/>
        <v>technology</v>
      </c>
      <c r="R4015" t="str">
        <f t="shared" si="375"/>
        <v>web</v>
      </c>
      <c r="S4015" s="13">
        <f t="shared" si="376"/>
        <v>42592.836076388892</v>
      </c>
      <c r="T4015" s="13">
        <f t="shared" si="377"/>
        <v>42622.836076388892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 s="9">
        <v>3000</v>
      </c>
      <c r="E4016" s="9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8271</v>
      </c>
      <c r="O4016" s="7">
        <f t="shared" si="372"/>
        <v>10.877666666666666</v>
      </c>
      <c r="P4016" s="5">
        <f t="shared" si="373"/>
        <v>81.582499999999996</v>
      </c>
      <c r="Q4016" t="str">
        <f t="shared" si="374"/>
        <v>technology</v>
      </c>
      <c r="R4016" t="str">
        <f t="shared" si="375"/>
        <v>web</v>
      </c>
      <c r="S4016" s="13">
        <f t="shared" si="376"/>
        <v>42318.925532407404</v>
      </c>
      <c r="T4016" s="13">
        <f t="shared" si="377"/>
        <v>42348.925532407404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 s="9">
        <v>2500</v>
      </c>
      <c r="E4017" s="9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8271</v>
      </c>
      <c r="O4017" s="7">
        <f t="shared" si="372"/>
        <v>0</v>
      </c>
      <c r="P4017" s="5">
        <f t="shared" si="373"/>
        <v>0</v>
      </c>
      <c r="Q4017" t="str">
        <f t="shared" si="374"/>
        <v>technology</v>
      </c>
      <c r="R4017" t="str">
        <f t="shared" si="375"/>
        <v>web</v>
      </c>
      <c r="S4017" s="13">
        <f t="shared" si="376"/>
        <v>42669.870173611111</v>
      </c>
      <c r="T4017" s="13">
        <f t="shared" si="377"/>
        <v>42699.911840277782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 s="9">
        <v>110000</v>
      </c>
      <c r="E4018" s="9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8271</v>
      </c>
      <c r="O4018" s="7">
        <f t="shared" si="372"/>
        <v>0</v>
      </c>
      <c r="P4018" s="5">
        <f t="shared" si="373"/>
        <v>0</v>
      </c>
      <c r="Q4018" t="str">
        <f t="shared" si="374"/>
        <v>technology</v>
      </c>
      <c r="R4018" t="str">
        <f t="shared" si="375"/>
        <v>web</v>
      </c>
      <c r="S4018" s="13">
        <f t="shared" si="376"/>
        <v>42213.013078703705</v>
      </c>
      <c r="T4018" s="13">
        <f t="shared" si="377"/>
        <v>42242.013078703705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 s="9">
        <v>30000</v>
      </c>
      <c r="E4019" s="9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8271</v>
      </c>
      <c r="O4019" s="7">
        <f t="shared" si="372"/>
        <v>0</v>
      </c>
      <c r="P4019" s="5">
        <f t="shared" si="373"/>
        <v>0</v>
      </c>
      <c r="Q4019" t="str">
        <f t="shared" si="374"/>
        <v>technology</v>
      </c>
      <c r="R4019" t="str">
        <f t="shared" si="375"/>
        <v>web</v>
      </c>
      <c r="S4019" s="13">
        <f t="shared" si="376"/>
        <v>42237.016388888893</v>
      </c>
      <c r="T4019" s="13">
        <f t="shared" si="377"/>
        <v>42282.016388888893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 s="9">
        <v>15000</v>
      </c>
      <c r="E4020" s="9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8271</v>
      </c>
      <c r="O4020" s="7">
        <f t="shared" si="372"/>
        <v>0.36666666666666664</v>
      </c>
      <c r="P4020" s="5">
        <f t="shared" si="373"/>
        <v>18.333333333333332</v>
      </c>
      <c r="Q4020" t="str">
        <f t="shared" si="374"/>
        <v>technology</v>
      </c>
      <c r="R4020" t="str">
        <f t="shared" si="375"/>
        <v>web</v>
      </c>
      <c r="S4020" s="13">
        <f t="shared" si="376"/>
        <v>42248.793310185181</v>
      </c>
      <c r="T4020" s="13">
        <f t="shared" si="377"/>
        <v>42278.793310185181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 s="9">
        <v>86350</v>
      </c>
      <c r="E4021" s="9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8271</v>
      </c>
      <c r="O4021" s="7">
        <f t="shared" si="372"/>
        <v>1.8193398957730169</v>
      </c>
      <c r="P4021" s="5">
        <f t="shared" si="373"/>
        <v>224.42857142857142</v>
      </c>
      <c r="Q4021" t="str">
        <f t="shared" si="374"/>
        <v>technology</v>
      </c>
      <c r="R4021" t="str">
        <f t="shared" si="375"/>
        <v>web</v>
      </c>
      <c r="S4021" s="13">
        <f t="shared" si="376"/>
        <v>42074.935740740737</v>
      </c>
      <c r="T4021" s="13">
        <f t="shared" si="377"/>
        <v>42104.935740740737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 s="9">
        <v>3000</v>
      </c>
      <c r="E4022" s="9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8271</v>
      </c>
      <c r="O4022" s="7">
        <f t="shared" si="372"/>
        <v>2.5</v>
      </c>
      <c r="P4022" s="5">
        <f t="shared" si="373"/>
        <v>37.5</v>
      </c>
      <c r="Q4022" t="str">
        <f t="shared" si="374"/>
        <v>technology</v>
      </c>
      <c r="R4022" t="str">
        <f t="shared" si="375"/>
        <v>web</v>
      </c>
      <c r="S4022" s="13">
        <f t="shared" si="376"/>
        <v>42195.187534722223</v>
      </c>
      <c r="T4022" s="13">
        <f t="shared" si="377"/>
        <v>42220.187534722223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 s="9">
        <v>10000</v>
      </c>
      <c r="E4023" s="9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8271</v>
      </c>
      <c r="O4023" s="7">
        <f t="shared" si="372"/>
        <v>4.3499999999999996</v>
      </c>
      <c r="P4023" s="5">
        <f t="shared" si="373"/>
        <v>145</v>
      </c>
      <c r="Q4023" t="str">
        <f t="shared" si="374"/>
        <v>technology</v>
      </c>
      <c r="R4023" t="str">
        <f t="shared" si="375"/>
        <v>web</v>
      </c>
      <c r="S4023" s="13">
        <f t="shared" si="376"/>
        <v>42027.056793981479</v>
      </c>
      <c r="T4023" s="13">
        <f t="shared" si="377"/>
        <v>42057.056793981479</v>
      </c>
    </row>
    <row r="4024" spans="1:20" ht="48" x14ac:dyDescent="0.2">
      <c r="A4024">
        <v>2384</v>
      </c>
      <c r="B4024" s="3" t="s">
        <v>2385</v>
      </c>
      <c r="C4024" s="3" t="s">
        <v>6494</v>
      </c>
      <c r="D4024" s="9">
        <v>1000</v>
      </c>
      <c r="E4024" s="9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8271</v>
      </c>
      <c r="O4024" s="7">
        <f t="shared" si="372"/>
        <v>0.8</v>
      </c>
      <c r="P4024" s="5">
        <f t="shared" si="373"/>
        <v>1</v>
      </c>
      <c r="Q4024" t="str">
        <f t="shared" si="374"/>
        <v>technology</v>
      </c>
      <c r="R4024" t="str">
        <f t="shared" si="375"/>
        <v>web</v>
      </c>
      <c r="S4024" s="13">
        <f t="shared" si="376"/>
        <v>41927.067627314813</v>
      </c>
      <c r="T4024" s="13">
        <f t="shared" si="377"/>
        <v>41957.109293981484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 s="9">
        <v>65000</v>
      </c>
      <c r="E4025" s="9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8271</v>
      </c>
      <c r="O4025" s="7">
        <f t="shared" si="372"/>
        <v>1.2123076923076923</v>
      </c>
      <c r="P4025" s="5">
        <f t="shared" si="373"/>
        <v>112.57142857142857</v>
      </c>
      <c r="Q4025" t="str">
        <f t="shared" si="374"/>
        <v>technology</v>
      </c>
      <c r="R4025" t="str">
        <f t="shared" si="375"/>
        <v>web</v>
      </c>
      <c r="S4025" s="13">
        <f t="shared" si="376"/>
        <v>42191.70175925926</v>
      </c>
      <c r="T4025" s="13">
        <f t="shared" si="377"/>
        <v>42221.70175925926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 s="9">
        <v>30000</v>
      </c>
      <c r="E4026" s="9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372"/>
        <v>0</v>
      </c>
      <c r="P4026" s="5">
        <f t="shared" si="373"/>
        <v>0</v>
      </c>
      <c r="Q4026" t="str">
        <f t="shared" si="374"/>
        <v>technology</v>
      </c>
      <c r="R4026" t="str">
        <f t="shared" si="375"/>
        <v>web</v>
      </c>
      <c r="S4026" s="13">
        <f t="shared" si="376"/>
        <v>41954.838240740741</v>
      </c>
      <c r="T4026" s="13">
        <f t="shared" si="377"/>
        <v>42014.838240740741</v>
      </c>
    </row>
    <row r="4027" spans="1:20" ht="48" x14ac:dyDescent="0.2">
      <c r="A4027">
        <v>2387</v>
      </c>
      <c r="B4027" s="3" t="s">
        <v>2388</v>
      </c>
      <c r="C4027" s="3" t="s">
        <v>6497</v>
      </c>
      <c r="D4027" s="9">
        <v>150000</v>
      </c>
      <c r="E4027" s="9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8271</v>
      </c>
      <c r="O4027" s="7">
        <f t="shared" si="372"/>
        <v>0.68399999999999994</v>
      </c>
      <c r="P4027" s="5">
        <f t="shared" si="373"/>
        <v>342</v>
      </c>
      <c r="Q4027" t="str">
        <f t="shared" si="374"/>
        <v>technology</v>
      </c>
      <c r="R4027" t="str">
        <f t="shared" si="375"/>
        <v>web</v>
      </c>
      <c r="S4027" s="13">
        <f t="shared" si="376"/>
        <v>42528.626620370371</v>
      </c>
      <c r="T4027" s="13">
        <f t="shared" si="377"/>
        <v>42573.626620370371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 s="9">
        <v>37000</v>
      </c>
      <c r="E4028" s="9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8271</v>
      </c>
      <c r="O4028" s="7">
        <f t="shared" si="372"/>
        <v>1.2513513513513512</v>
      </c>
      <c r="P4028" s="5">
        <f t="shared" si="373"/>
        <v>57.875</v>
      </c>
      <c r="Q4028" t="str">
        <f t="shared" si="374"/>
        <v>technology</v>
      </c>
      <c r="R4028" t="str">
        <f t="shared" si="375"/>
        <v>web</v>
      </c>
      <c r="S4028" s="13">
        <f t="shared" si="376"/>
        <v>41989.853692129633</v>
      </c>
      <c r="T4028" s="13">
        <f t="shared" si="377"/>
        <v>42019.811805555553</v>
      </c>
    </row>
    <row r="4029" spans="1:20" ht="48" x14ac:dyDescent="0.2">
      <c r="A4029">
        <v>2389</v>
      </c>
      <c r="B4029" s="3" t="s">
        <v>2390</v>
      </c>
      <c r="C4029" s="3" t="s">
        <v>6499</v>
      </c>
      <c r="D4029" s="9">
        <v>16000</v>
      </c>
      <c r="E4029" s="9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8271</v>
      </c>
      <c r="O4029" s="7">
        <f t="shared" si="372"/>
        <v>0.1875</v>
      </c>
      <c r="P4029" s="5">
        <f t="shared" si="373"/>
        <v>30</v>
      </c>
      <c r="Q4029" t="str">
        <f t="shared" si="374"/>
        <v>technology</v>
      </c>
      <c r="R4029" t="str">
        <f t="shared" si="375"/>
        <v>web</v>
      </c>
      <c r="S4029" s="13">
        <f t="shared" si="376"/>
        <v>42179.653379629628</v>
      </c>
      <c r="T4029" s="13">
        <f t="shared" si="377"/>
        <v>42210.915972222225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 s="9">
        <v>510000</v>
      </c>
      <c r="E4030" s="9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372"/>
        <v>0</v>
      </c>
      <c r="P4030" s="5">
        <f t="shared" si="373"/>
        <v>0</v>
      </c>
      <c r="Q4030" t="str">
        <f t="shared" si="374"/>
        <v>technology</v>
      </c>
      <c r="R4030" t="str">
        <f t="shared" si="375"/>
        <v>web</v>
      </c>
      <c r="S4030" s="13">
        <f t="shared" si="376"/>
        <v>41968.262314814812</v>
      </c>
      <c r="T4030" s="13">
        <f t="shared" si="377"/>
        <v>42008.262314814812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 s="9">
        <v>20000</v>
      </c>
      <c r="E4031" s="9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8271</v>
      </c>
      <c r="O4031" s="7">
        <f t="shared" si="372"/>
        <v>0.125</v>
      </c>
      <c r="P4031" s="5">
        <f t="shared" si="373"/>
        <v>25</v>
      </c>
      <c r="Q4031" t="str">
        <f t="shared" si="374"/>
        <v>technology</v>
      </c>
      <c r="R4031" t="str">
        <f t="shared" si="375"/>
        <v>web</v>
      </c>
      <c r="S4031" s="13">
        <f t="shared" si="376"/>
        <v>42064.794490740736</v>
      </c>
      <c r="T4031" s="13">
        <f t="shared" si="377"/>
        <v>42094.752824074079</v>
      </c>
    </row>
    <row r="4032" spans="1:20" ht="48" x14ac:dyDescent="0.2">
      <c r="A4032">
        <v>2392</v>
      </c>
      <c r="B4032" s="3" t="s">
        <v>2393</v>
      </c>
      <c r="C4032" s="3" t="s">
        <v>6502</v>
      </c>
      <c r="D4032" s="9">
        <v>4200</v>
      </c>
      <c r="E4032" s="9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372"/>
        <v>0</v>
      </c>
      <c r="P4032" s="5">
        <f t="shared" si="373"/>
        <v>0</v>
      </c>
      <c r="Q4032" t="str">
        <f t="shared" si="374"/>
        <v>technology</v>
      </c>
      <c r="R4032" t="str">
        <f t="shared" si="375"/>
        <v>web</v>
      </c>
      <c r="S4032" s="13">
        <f t="shared" si="376"/>
        <v>42276.120636574073</v>
      </c>
      <c r="T4032" s="13">
        <f t="shared" si="377"/>
        <v>42306.120636574073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 s="9">
        <v>100000</v>
      </c>
      <c r="E4033" s="9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8271</v>
      </c>
      <c r="O4033" s="7">
        <f t="shared" si="372"/>
        <v>0.05</v>
      </c>
      <c r="P4033" s="5">
        <f t="shared" si="373"/>
        <v>50</v>
      </c>
      <c r="Q4033" t="str">
        <f t="shared" si="374"/>
        <v>technology</v>
      </c>
      <c r="R4033" t="str">
        <f t="shared" si="375"/>
        <v>web</v>
      </c>
      <c r="S4033" s="13">
        <f t="shared" si="376"/>
        <v>42194.648344907408</v>
      </c>
      <c r="T4033" s="13">
        <f t="shared" si="377"/>
        <v>42224.648344907408</v>
      </c>
    </row>
    <row r="4034" spans="1:20" ht="48" x14ac:dyDescent="0.2">
      <c r="A4034">
        <v>2394</v>
      </c>
      <c r="B4034" s="3" t="s">
        <v>2395</v>
      </c>
      <c r="C4034" s="3" t="s">
        <v>6504</v>
      </c>
      <c r="D4034" s="9">
        <v>5000</v>
      </c>
      <c r="E4034" s="9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8271</v>
      </c>
      <c r="O4034" s="7">
        <f t="shared" ref="O4034:O4097" si="378">(E4034/D4034)*100</f>
        <v>0.06</v>
      </c>
      <c r="P4034" s="5">
        <f t="shared" ref="P4034:P4097" si="379">IFERROR(E4034/L4034,0)</f>
        <v>1.5</v>
      </c>
      <c r="Q4034" t="str">
        <f t="shared" ref="Q4034:Q4097" si="380">LEFT(N4034,FIND("/",N4034)-1)</f>
        <v>technology</v>
      </c>
      <c r="R4034" t="str">
        <f t="shared" ref="R4034:R4097" si="381">RIGHT(N4034,LEN(N4034)-FIND("/",N4034))</f>
        <v>web</v>
      </c>
      <c r="S4034" s="13">
        <f t="shared" ref="S4034:S4097" si="382">(((J4034/60)/60)/24)+DATE(1970,1,1)</f>
        <v>42031.362187499995</v>
      </c>
      <c r="T4034" s="13">
        <f t="shared" ref="T4034:T4097" si="383">(((I4034/60)/60)/24)+DATE(1970,1,1)</f>
        <v>42061.362187499995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 s="9">
        <v>33000</v>
      </c>
      <c r="E4035" s="9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8271</v>
      </c>
      <c r="O4035" s="7">
        <f t="shared" si="378"/>
        <v>0</v>
      </c>
      <c r="P4035" s="5">
        <f t="shared" si="379"/>
        <v>0</v>
      </c>
      <c r="Q4035" t="str">
        <f t="shared" si="380"/>
        <v>technology</v>
      </c>
      <c r="R4035" t="str">
        <f t="shared" si="381"/>
        <v>web</v>
      </c>
      <c r="S4035" s="13">
        <f t="shared" si="382"/>
        <v>42717.121377314819</v>
      </c>
      <c r="T4035" s="13">
        <f t="shared" si="383"/>
        <v>42745.372916666667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 s="9">
        <v>5000</v>
      </c>
      <c r="E4036" s="9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8271</v>
      </c>
      <c r="O4036" s="7">
        <f t="shared" si="378"/>
        <v>0.2</v>
      </c>
      <c r="P4036" s="5">
        <f t="shared" si="379"/>
        <v>10</v>
      </c>
      <c r="Q4036" t="str">
        <f t="shared" si="380"/>
        <v>technology</v>
      </c>
      <c r="R4036" t="str">
        <f t="shared" si="381"/>
        <v>web</v>
      </c>
      <c r="S4036" s="13">
        <f t="shared" si="382"/>
        <v>42262.849050925928</v>
      </c>
      <c r="T4036" s="13">
        <f t="shared" si="383"/>
        <v>42292.849050925928</v>
      </c>
    </row>
    <row r="4037" spans="1:20" ht="48" x14ac:dyDescent="0.2">
      <c r="A4037">
        <v>2397</v>
      </c>
      <c r="B4037" s="3" t="s">
        <v>2398</v>
      </c>
      <c r="C4037" s="3" t="s">
        <v>6507</v>
      </c>
      <c r="D4037" s="9">
        <v>124000</v>
      </c>
      <c r="E4037" s="9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8271</v>
      </c>
      <c r="O4037" s="7">
        <f t="shared" si="378"/>
        <v>0</v>
      </c>
      <c r="P4037" s="5">
        <f t="shared" si="379"/>
        <v>0</v>
      </c>
      <c r="Q4037" t="str">
        <f t="shared" si="380"/>
        <v>technology</v>
      </c>
      <c r="R4037" t="str">
        <f t="shared" si="381"/>
        <v>web</v>
      </c>
      <c r="S4037" s="13">
        <f t="shared" si="382"/>
        <v>41976.88490740741</v>
      </c>
      <c r="T4037" s="13">
        <f t="shared" si="383"/>
        <v>42006.88490740741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 s="9">
        <v>4000</v>
      </c>
      <c r="E4038" s="9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8271</v>
      </c>
      <c r="O4038" s="7">
        <f t="shared" si="378"/>
        <v>0</v>
      </c>
      <c r="P4038" s="5">
        <f t="shared" si="379"/>
        <v>0</v>
      </c>
      <c r="Q4038" t="str">
        <f t="shared" si="380"/>
        <v>technology</v>
      </c>
      <c r="R4038" t="str">
        <f t="shared" si="381"/>
        <v>web</v>
      </c>
      <c r="S4038" s="13">
        <f t="shared" si="382"/>
        <v>42157.916481481487</v>
      </c>
      <c r="T4038" s="13">
        <f t="shared" si="383"/>
        <v>42187.916481481487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 s="9">
        <v>13000</v>
      </c>
      <c r="E4039" s="9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8271</v>
      </c>
      <c r="O4039" s="7">
        <f t="shared" si="378"/>
        <v>0</v>
      </c>
      <c r="P4039" s="5">
        <f t="shared" si="379"/>
        <v>0</v>
      </c>
      <c r="Q4039" t="str">
        <f t="shared" si="380"/>
        <v>technology</v>
      </c>
      <c r="R4039" t="str">
        <f t="shared" si="381"/>
        <v>web</v>
      </c>
      <c r="S4039" s="13">
        <f t="shared" si="382"/>
        <v>41956.853078703702</v>
      </c>
      <c r="T4039" s="13">
        <f t="shared" si="383"/>
        <v>41991.853078703702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 s="9">
        <v>50000</v>
      </c>
      <c r="E4040" s="9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8271</v>
      </c>
      <c r="O4040" s="7">
        <f t="shared" si="378"/>
        <v>0</v>
      </c>
      <c r="P4040" s="5">
        <f t="shared" si="379"/>
        <v>0</v>
      </c>
      <c r="Q4040" t="str">
        <f t="shared" si="380"/>
        <v>technology</v>
      </c>
      <c r="R4040" t="str">
        <f t="shared" si="381"/>
        <v>web</v>
      </c>
      <c r="S4040" s="13">
        <f t="shared" si="382"/>
        <v>42444.268101851849</v>
      </c>
      <c r="T4040" s="13">
        <f t="shared" si="383"/>
        <v>42474.268101851849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 s="9">
        <v>100000</v>
      </c>
      <c r="E4041" s="9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8283</v>
      </c>
      <c r="O4041" s="7">
        <f t="shared" si="378"/>
        <v>0</v>
      </c>
      <c r="P4041" s="5">
        <f t="shared" si="379"/>
        <v>0</v>
      </c>
      <c r="Q4041" t="str">
        <f t="shared" si="380"/>
        <v>food</v>
      </c>
      <c r="R4041" t="str">
        <f t="shared" si="381"/>
        <v>food trucks</v>
      </c>
      <c r="S4041" s="13">
        <f t="shared" si="382"/>
        <v>42260.528807870374</v>
      </c>
      <c r="T4041" s="13">
        <f t="shared" si="383"/>
        <v>42290.528807870374</v>
      </c>
    </row>
    <row r="4042" spans="1:20" ht="48" x14ac:dyDescent="0.2">
      <c r="A4042">
        <v>2562</v>
      </c>
      <c r="B4042" s="3" t="s">
        <v>2562</v>
      </c>
      <c r="C4042" s="3" t="s">
        <v>6672</v>
      </c>
      <c r="D4042" s="9">
        <v>10000</v>
      </c>
      <c r="E4042" s="9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8283</v>
      </c>
      <c r="O4042" s="7">
        <f t="shared" si="378"/>
        <v>0.75</v>
      </c>
      <c r="P4042" s="5">
        <f t="shared" si="379"/>
        <v>25</v>
      </c>
      <c r="Q4042" t="str">
        <f t="shared" si="380"/>
        <v>food</v>
      </c>
      <c r="R4042" t="str">
        <f t="shared" si="381"/>
        <v>food trucks</v>
      </c>
      <c r="S4042" s="13">
        <f t="shared" si="382"/>
        <v>42594.524756944447</v>
      </c>
      <c r="T4042" s="13">
        <f t="shared" si="383"/>
        <v>42654.524756944447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 s="9">
        <v>20000</v>
      </c>
      <c r="E4043" s="9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8283</v>
      </c>
      <c r="O4043" s="7">
        <f t="shared" si="378"/>
        <v>0</v>
      </c>
      <c r="P4043" s="5">
        <f t="shared" si="379"/>
        <v>0</v>
      </c>
      <c r="Q4043" t="str">
        <f t="shared" si="380"/>
        <v>food</v>
      </c>
      <c r="R4043" t="str">
        <f t="shared" si="381"/>
        <v>food trucks</v>
      </c>
      <c r="S4043" s="13">
        <f t="shared" si="382"/>
        <v>42155.139479166668</v>
      </c>
      <c r="T4043" s="13">
        <f t="shared" si="383"/>
        <v>42215.139479166668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 s="9">
        <v>40000</v>
      </c>
      <c r="E4044" s="9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8283</v>
      </c>
      <c r="O4044" s="7">
        <f t="shared" si="378"/>
        <v>0</v>
      </c>
      <c r="P4044" s="5">
        <f t="shared" si="379"/>
        <v>0</v>
      </c>
      <c r="Q4044" t="str">
        <f t="shared" si="380"/>
        <v>food</v>
      </c>
      <c r="R4044" t="str">
        <f t="shared" si="381"/>
        <v>food trucks</v>
      </c>
      <c r="S4044" s="13">
        <f t="shared" si="382"/>
        <v>41822.040497685186</v>
      </c>
      <c r="T4044" s="13">
        <f t="shared" si="383"/>
        <v>41852.040497685186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 s="9">
        <v>10000</v>
      </c>
      <c r="E4045" s="9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8283</v>
      </c>
      <c r="O4045" s="7">
        <f t="shared" si="378"/>
        <v>1</v>
      </c>
      <c r="P4045" s="5">
        <f t="shared" si="379"/>
        <v>100</v>
      </c>
      <c r="Q4045" t="str">
        <f t="shared" si="380"/>
        <v>food</v>
      </c>
      <c r="R4045" t="str">
        <f t="shared" si="381"/>
        <v>food trucks</v>
      </c>
      <c r="S4045" s="13">
        <f t="shared" si="382"/>
        <v>42440.650335648148</v>
      </c>
      <c r="T4045" s="13">
        <f t="shared" si="383"/>
        <v>42499.868055555555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 s="9">
        <v>35000</v>
      </c>
      <c r="E4046" s="9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8283</v>
      </c>
      <c r="O4046" s="7">
        <f t="shared" si="378"/>
        <v>0</v>
      </c>
      <c r="P4046" s="5">
        <f t="shared" si="379"/>
        <v>0</v>
      </c>
      <c r="Q4046" t="str">
        <f t="shared" si="380"/>
        <v>food</v>
      </c>
      <c r="R4046" t="str">
        <f t="shared" si="381"/>
        <v>food trucks</v>
      </c>
      <c r="S4046" s="13">
        <f t="shared" si="382"/>
        <v>41842.980879629627</v>
      </c>
      <c r="T4046" s="13">
        <f t="shared" si="383"/>
        <v>41872.980879629627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 s="9">
        <v>45000</v>
      </c>
      <c r="E4047" s="9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8283</v>
      </c>
      <c r="O4047" s="7">
        <f t="shared" si="378"/>
        <v>0.26666666666666666</v>
      </c>
      <c r="P4047" s="5">
        <f t="shared" si="379"/>
        <v>60</v>
      </c>
      <c r="Q4047" t="str">
        <f t="shared" si="380"/>
        <v>food</v>
      </c>
      <c r="R4047" t="str">
        <f t="shared" si="381"/>
        <v>food trucks</v>
      </c>
      <c r="S4047" s="13">
        <f t="shared" si="382"/>
        <v>42087.878912037035</v>
      </c>
      <c r="T4047" s="13">
        <f t="shared" si="383"/>
        <v>42117.878912037035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 s="9">
        <v>10000</v>
      </c>
      <c r="E4048" s="9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8283</v>
      </c>
      <c r="O4048" s="7">
        <f t="shared" si="378"/>
        <v>0.5</v>
      </c>
      <c r="P4048" s="5">
        <f t="shared" si="379"/>
        <v>50</v>
      </c>
      <c r="Q4048" t="str">
        <f t="shared" si="380"/>
        <v>food</v>
      </c>
      <c r="R4048" t="str">
        <f t="shared" si="381"/>
        <v>food trucks</v>
      </c>
      <c r="S4048" s="13">
        <f t="shared" si="382"/>
        <v>42584.666597222225</v>
      </c>
      <c r="T4048" s="13">
        <f t="shared" si="383"/>
        <v>42614.666597222225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 s="9">
        <v>6500</v>
      </c>
      <c r="E4049" s="9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8283</v>
      </c>
      <c r="O4049" s="7">
        <f t="shared" si="378"/>
        <v>2.2307692307692308</v>
      </c>
      <c r="P4049" s="5">
        <f t="shared" si="379"/>
        <v>72.5</v>
      </c>
      <c r="Q4049" t="str">
        <f t="shared" si="380"/>
        <v>food</v>
      </c>
      <c r="R4049" t="str">
        <f t="shared" si="381"/>
        <v>food trucks</v>
      </c>
      <c r="S4049" s="13">
        <f t="shared" si="382"/>
        <v>42234.105462962965</v>
      </c>
      <c r="T4049" s="13">
        <f t="shared" si="383"/>
        <v>42264.105462962965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 s="9">
        <v>7000</v>
      </c>
      <c r="E4050" s="9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8283</v>
      </c>
      <c r="O4050" s="7">
        <f t="shared" si="378"/>
        <v>0.84285714285714297</v>
      </c>
      <c r="P4050" s="5">
        <f t="shared" si="379"/>
        <v>29.5</v>
      </c>
      <c r="Q4050" t="str">
        <f t="shared" si="380"/>
        <v>food</v>
      </c>
      <c r="R4050" t="str">
        <f t="shared" si="381"/>
        <v>food trucks</v>
      </c>
      <c r="S4050" s="13">
        <f t="shared" si="382"/>
        <v>42744.903182870374</v>
      </c>
      <c r="T4050" s="13">
        <f t="shared" si="383"/>
        <v>42774.903182870374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 s="9">
        <v>100000</v>
      </c>
      <c r="E4051" s="9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8283</v>
      </c>
      <c r="O4051" s="7">
        <f t="shared" si="378"/>
        <v>0.25</v>
      </c>
      <c r="P4051" s="5">
        <f t="shared" si="379"/>
        <v>62.5</v>
      </c>
      <c r="Q4051" t="str">
        <f t="shared" si="380"/>
        <v>food</v>
      </c>
      <c r="R4051" t="str">
        <f t="shared" si="381"/>
        <v>food trucks</v>
      </c>
      <c r="S4051" s="13">
        <f t="shared" si="382"/>
        <v>42449.341678240744</v>
      </c>
      <c r="T4051" s="13">
        <f t="shared" si="383"/>
        <v>42509.341678240744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 s="9">
        <v>30000</v>
      </c>
      <c r="E4052" s="9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8283</v>
      </c>
      <c r="O4052" s="7">
        <f t="shared" si="378"/>
        <v>0</v>
      </c>
      <c r="P4052" s="5">
        <f t="shared" si="379"/>
        <v>0</v>
      </c>
      <c r="Q4052" t="str">
        <f t="shared" si="380"/>
        <v>food</v>
      </c>
      <c r="R4052" t="str">
        <f t="shared" si="381"/>
        <v>food trucks</v>
      </c>
      <c r="S4052" s="13">
        <f t="shared" si="382"/>
        <v>42077.119409722218</v>
      </c>
      <c r="T4052" s="13">
        <f t="shared" si="383"/>
        <v>42107.119409722218</v>
      </c>
    </row>
    <row r="4053" spans="1:20" ht="48" x14ac:dyDescent="0.2">
      <c r="A4053">
        <v>2573</v>
      </c>
      <c r="B4053" s="3" t="s">
        <v>2573</v>
      </c>
      <c r="C4053" s="3" t="s">
        <v>6683</v>
      </c>
      <c r="D4053" s="9">
        <v>8000</v>
      </c>
      <c r="E4053" s="9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8283</v>
      </c>
      <c r="O4053" s="7">
        <f t="shared" si="378"/>
        <v>0</v>
      </c>
      <c r="P4053" s="5">
        <f t="shared" si="379"/>
        <v>0</v>
      </c>
      <c r="Q4053" t="str">
        <f t="shared" si="380"/>
        <v>food</v>
      </c>
      <c r="R4053" t="str">
        <f t="shared" si="381"/>
        <v>food trucks</v>
      </c>
      <c r="S4053" s="13">
        <f t="shared" si="382"/>
        <v>41829.592002314814</v>
      </c>
      <c r="T4053" s="13">
        <f t="shared" si="383"/>
        <v>41874.592002314814</v>
      </c>
    </row>
    <row r="4054" spans="1:20" ht="48" x14ac:dyDescent="0.2">
      <c r="A4054">
        <v>2574</v>
      </c>
      <c r="B4054" s="3" t="s">
        <v>2574</v>
      </c>
      <c r="C4054" s="3" t="s">
        <v>6684</v>
      </c>
      <c r="D4054" s="9">
        <v>10000</v>
      </c>
      <c r="E4054" s="9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8283</v>
      </c>
      <c r="O4054" s="7">
        <f t="shared" si="378"/>
        <v>0</v>
      </c>
      <c r="P4054" s="5">
        <f t="shared" si="379"/>
        <v>0</v>
      </c>
      <c r="Q4054" t="str">
        <f t="shared" si="380"/>
        <v>food</v>
      </c>
      <c r="R4054" t="str">
        <f t="shared" si="381"/>
        <v>food trucks</v>
      </c>
      <c r="S4054" s="13">
        <f t="shared" si="382"/>
        <v>42487.825752314813</v>
      </c>
      <c r="T4054" s="13">
        <f t="shared" si="383"/>
        <v>42508.825752314813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 s="9">
        <v>85000</v>
      </c>
      <c r="E4055" s="9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8283</v>
      </c>
      <c r="O4055" s="7">
        <f t="shared" si="378"/>
        <v>0</v>
      </c>
      <c r="P4055" s="5">
        <f t="shared" si="379"/>
        <v>0</v>
      </c>
      <c r="Q4055" t="str">
        <f t="shared" si="380"/>
        <v>food</v>
      </c>
      <c r="R4055" t="str">
        <f t="shared" si="381"/>
        <v>food trucks</v>
      </c>
      <c r="S4055" s="13">
        <f t="shared" si="382"/>
        <v>41986.108726851846</v>
      </c>
      <c r="T4055" s="13">
        <f t="shared" si="383"/>
        <v>42016.108726851846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 s="9">
        <v>10000</v>
      </c>
      <c r="E4056" s="9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8283</v>
      </c>
      <c r="O4056" s="7">
        <f t="shared" si="378"/>
        <v>0</v>
      </c>
      <c r="P4056" s="5">
        <f t="shared" si="379"/>
        <v>0</v>
      </c>
      <c r="Q4056" t="str">
        <f t="shared" si="380"/>
        <v>food</v>
      </c>
      <c r="R4056" t="str">
        <f t="shared" si="381"/>
        <v>food trucks</v>
      </c>
      <c r="S4056" s="13">
        <f t="shared" si="382"/>
        <v>42060.00980324074</v>
      </c>
      <c r="T4056" s="13">
        <f t="shared" si="383"/>
        <v>42104.968136574069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 s="9">
        <v>15000</v>
      </c>
      <c r="E4057" s="9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8283</v>
      </c>
      <c r="O4057" s="7">
        <f t="shared" si="378"/>
        <v>0</v>
      </c>
      <c r="P4057" s="5">
        <f t="shared" si="379"/>
        <v>0</v>
      </c>
      <c r="Q4057" t="str">
        <f t="shared" si="380"/>
        <v>food</v>
      </c>
      <c r="R4057" t="str">
        <f t="shared" si="381"/>
        <v>food trucks</v>
      </c>
      <c r="S4057" s="13">
        <f t="shared" si="382"/>
        <v>41830.820567129631</v>
      </c>
      <c r="T4057" s="13">
        <f t="shared" si="383"/>
        <v>41855.820567129631</v>
      </c>
    </row>
    <row r="4058" spans="1:20" ht="48" x14ac:dyDescent="0.2">
      <c r="A4058">
        <v>2578</v>
      </c>
      <c r="B4058" s="3" t="s">
        <v>2578</v>
      </c>
      <c r="C4058" s="3" t="s">
        <v>6688</v>
      </c>
      <c r="D4058" s="9">
        <v>6000</v>
      </c>
      <c r="E4058" s="9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8283</v>
      </c>
      <c r="O4058" s="7">
        <f t="shared" si="378"/>
        <v>0</v>
      </c>
      <c r="P4058" s="5">
        <f t="shared" si="379"/>
        <v>0</v>
      </c>
      <c r="Q4058" t="str">
        <f t="shared" si="380"/>
        <v>food</v>
      </c>
      <c r="R4058" t="str">
        <f t="shared" si="381"/>
        <v>food trucks</v>
      </c>
      <c r="S4058" s="13">
        <f t="shared" si="382"/>
        <v>42238.022905092599</v>
      </c>
      <c r="T4058" s="13">
        <f t="shared" si="383"/>
        <v>42286.708333333328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 s="9">
        <v>200000</v>
      </c>
      <c r="E4059" s="9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8283</v>
      </c>
      <c r="O4059" s="7">
        <f t="shared" si="378"/>
        <v>0.13849999999999998</v>
      </c>
      <c r="P4059" s="5">
        <f t="shared" si="379"/>
        <v>23.083333333333332</v>
      </c>
      <c r="Q4059" t="str">
        <f t="shared" si="380"/>
        <v>food</v>
      </c>
      <c r="R4059" t="str">
        <f t="shared" si="381"/>
        <v>food trucks</v>
      </c>
      <c r="S4059" s="13">
        <f t="shared" si="382"/>
        <v>41837.829895833333</v>
      </c>
      <c r="T4059" s="13">
        <f t="shared" si="383"/>
        <v>41897.829895833333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 s="9">
        <v>8500</v>
      </c>
      <c r="E4060" s="9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8283</v>
      </c>
      <c r="O4060" s="7">
        <f t="shared" si="378"/>
        <v>0.6</v>
      </c>
      <c r="P4060" s="5">
        <f t="shared" si="379"/>
        <v>25.5</v>
      </c>
      <c r="Q4060" t="str">
        <f t="shared" si="380"/>
        <v>food</v>
      </c>
      <c r="R4060" t="str">
        <f t="shared" si="381"/>
        <v>food trucks</v>
      </c>
      <c r="S4060" s="13">
        <f t="shared" si="382"/>
        <v>42110.326423611114</v>
      </c>
      <c r="T4060" s="13">
        <f t="shared" si="383"/>
        <v>42140.125</v>
      </c>
    </row>
    <row r="4061" spans="1:20" ht="48" x14ac:dyDescent="0.2">
      <c r="A4061">
        <v>2643</v>
      </c>
      <c r="B4061" s="3" t="s">
        <v>2643</v>
      </c>
      <c r="C4061" s="3" t="s">
        <v>6753</v>
      </c>
      <c r="D4061" s="9">
        <v>1000000</v>
      </c>
      <c r="E4061" s="9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8300</v>
      </c>
      <c r="O4061" s="7">
        <f t="shared" si="378"/>
        <v>33.559730999999999</v>
      </c>
      <c r="P4061" s="5">
        <f t="shared" si="379"/>
        <v>223.58248500999335</v>
      </c>
      <c r="Q4061" t="str">
        <f t="shared" si="380"/>
        <v>technology</v>
      </c>
      <c r="R4061" t="str">
        <f t="shared" si="381"/>
        <v>space exploration</v>
      </c>
      <c r="S4061" s="13">
        <f t="shared" si="382"/>
        <v>42689.582349537035</v>
      </c>
      <c r="T4061" s="13">
        <f t="shared" si="383"/>
        <v>42725.332638888889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 s="9">
        <v>100000</v>
      </c>
      <c r="E4062" s="9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8300</v>
      </c>
      <c r="O4062" s="7">
        <f t="shared" si="378"/>
        <v>2.0529999999999999</v>
      </c>
      <c r="P4062" s="5">
        <f t="shared" si="379"/>
        <v>39.480769230769234</v>
      </c>
      <c r="Q4062" t="str">
        <f t="shared" si="380"/>
        <v>technology</v>
      </c>
      <c r="R4062" t="str">
        <f t="shared" si="381"/>
        <v>space exploration</v>
      </c>
      <c r="S4062" s="13">
        <f t="shared" si="382"/>
        <v>42774.792071759264</v>
      </c>
      <c r="T4062" s="13">
        <f t="shared" si="383"/>
        <v>42804.792071759264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 s="9">
        <v>20000</v>
      </c>
      <c r="E4063" s="9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8300</v>
      </c>
      <c r="O4063" s="7">
        <f t="shared" si="378"/>
        <v>10.5</v>
      </c>
      <c r="P4063" s="5">
        <f t="shared" si="379"/>
        <v>91.304347826086953</v>
      </c>
      <c r="Q4063" t="str">
        <f t="shared" si="380"/>
        <v>technology</v>
      </c>
      <c r="R4063" t="str">
        <f t="shared" si="381"/>
        <v>space exploration</v>
      </c>
      <c r="S4063" s="13">
        <f t="shared" si="382"/>
        <v>41921.842627314814</v>
      </c>
      <c r="T4063" s="13">
        <f t="shared" si="383"/>
        <v>41951.884293981479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 s="9">
        <v>500000</v>
      </c>
      <c r="E4064" s="9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8300</v>
      </c>
      <c r="O4064" s="7">
        <f t="shared" si="378"/>
        <v>8.4172840000000004</v>
      </c>
      <c r="P4064" s="5">
        <f t="shared" si="379"/>
        <v>78.666205607476627</v>
      </c>
      <c r="Q4064" t="str">
        <f t="shared" si="380"/>
        <v>technology</v>
      </c>
      <c r="R4064" t="str">
        <f t="shared" si="381"/>
        <v>space exploration</v>
      </c>
      <c r="S4064" s="13">
        <f t="shared" si="382"/>
        <v>42226.313298611116</v>
      </c>
      <c r="T4064" s="13">
        <f t="shared" si="383"/>
        <v>42256.313298611116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 s="9">
        <v>2500</v>
      </c>
      <c r="E4065" s="9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8300</v>
      </c>
      <c r="O4065" s="7">
        <f t="shared" si="378"/>
        <v>1.44</v>
      </c>
      <c r="P4065" s="5">
        <f t="shared" si="379"/>
        <v>12</v>
      </c>
      <c r="Q4065" t="str">
        <f t="shared" si="380"/>
        <v>technology</v>
      </c>
      <c r="R4065" t="str">
        <f t="shared" si="381"/>
        <v>space exploration</v>
      </c>
      <c r="S4065" s="13">
        <f t="shared" si="382"/>
        <v>42200.261793981481</v>
      </c>
      <c r="T4065" s="13">
        <f t="shared" si="383"/>
        <v>42230.261793981481</v>
      </c>
    </row>
    <row r="4066" spans="1:20" ht="48" x14ac:dyDescent="0.2">
      <c r="A4066">
        <v>2648</v>
      </c>
      <c r="B4066" s="3" t="s">
        <v>2648</v>
      </c>
      <c r="C4066" s="3" t="s">
        <v>6758</v>
      </c>
      <c r="D4066" s="9">
        <v>12000</v>
      </c>
      <c r="E4066" s="9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8300</v>
      </c>
      <c r="O4066" s="7">
        <f t="shared" si="378"/>
        <v>0.88333333333333341</v>
      </c>
      <c r="P4066" s="5">
        <f t="shared" si="379"/>
        <v>17.666666666666668</v>
      </c>
      <c r="Q4066" t="str">
        <f t="shared" si="380"/>
        <v>technology</v>
      </c>
      <c r="R4066" t="str">
        <f t="shared" si="381"/>
        <v>space exploration</v>
      </c>
      <c r="S4066" s="13">
        <f t="shared" si="382"/>
        <v>42408.714814814812</v>
      </c>
      <c r="T4066" s="13">
        <f t="shared" si="383"/>
        <v>42438.714814814812</v>
      </c>
    </row>
    <row r="4067" spans="1:20" ht="16" x14ac:dyDescent="0.2">
      <c r="A4067">
        <v>2649</v>
      </c>
      <c r="B4067" s="3" t="s">
        <v>2649</v>
      </c>
      <c r="C4067" s="3" t="s">
        <v>6759</v>
      </c>
      <c r="D4067" s="9">
        <v>125000</v>
      </c>
      <c r="E4067" s="9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8300</v>
      </c>
      <c r="O4067" s="7">
        <f t="shared" si="378"/>
        <v>9.920000000000001E-2</v>
      </c>
      <c r="P4067" s="5">
        <f t="shared" si="379"/>
        <v>41.333333333333336</v>
      </c>
      <c r="Q4067" t="str">
        <f t="shared" si="380"/>
        <v>technology</v>
      </c>
      <c r="R4067" t="str">
        <f t="shared" si="381"/>
        <v>space exploration</v>
      </c>
      <c r="S4067" s="13">
        <f t="shared" si="382"/>
        <v>42341.99700231482</v>
      </c>
      <c r="T4067" s="13">
        <f t="shared" si="383"/>
        <v>42401.99700231482</v>
      </c>
    </row>
    <row r="4068" spans="1:20" ht="48" x14ac:dyDescent="0.2">
      <c r="A4068">
        <v>2650</v>
      </c>
      <c r="B4068" s="3" t="s">
        <v>2650</v>
      </c>
      <c r="C4068" s="3" t="s">
        <v>6760</v>
      </c>
      <c r="D4068" s="9">
        <v>60000</v>
      </c>
      <c r="E4068" s="9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8300</v>
      </c>
      <c r="O4068" s="7">
        <f t="shared" si="378"/>
        <v>0.59666666666666668</v>
      </c>
      <c r="P4068" s="5">
        <f t="shared" si="379"/>
        <v>71.599999999999994</v>
      </c>
      <c r="Q4068" t="str">
        <f t="shared" si="380"/>
        <v>technology</v>
      </c>
      <c r="R4068" t="str">
        <f t="shared" si="381"/>
        <v>space exploration</v>
      </c>
      <c r="S4068" s="13">
        <f t="shared" si="382"/>
        <v>42695.624340277776</v>
      </c>
      <c r="T4068" s="13">
        <f t="shared" si="383"/>
        <v>42725.624340277776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 s="9">
        <v>280000</v>
      </c>
      <c r="E4069" s="9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8300</v>
      </c>
      <c r="O4069" s="7">
        <f t="shared" si="378"/>
        <v>1.8689285714285715</v>
      </c>
      <c r="P4069" s="5">
        <f t="shared" si="379"/>
        <v>307.8235294117647</v>
      </c>
      <c r="Q4069" t="str">
        <f t="shared" si="380"/>
        <v>technology</v>
      </c>
      <c r="R4069" t="str">
        <f t="shared" si="381"/>
        <v>space exploration</v>
      </c>
      <c r="S4069" s="13">
        <f t="shared" si="382"/>
        <v>42327.805659722217</v>
      </c>
      <c r="T4069" s="13">
        <f t="shared" si="383"/>
        <v>42355.805659722217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 s="9">
        <v>100000</v>
      </c>
      <c r="E4070" s="9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8300</v>
      </c>
      <c r="O4070" s="7">
        <f t="shared" si="378"/>
        <v>0.88500000000000001</v>
      </c>
      <c r="P4070" s="5">
        <f t="shared" si="379"/>
        <v>80.454545454545453</v>
      </c>
      <c r="Q4070" t="str">
        <f t="shared" si="380"/>
        <v>technology</v>
      </c>
      <c r="R4070" t="str">
        <f t="shared" si="381"/>
        <v>space exploration</v>
      </c>
      <c r="S4070" s="13">
        <f t="shared" si="382"/>
        <v>41953.158854166672</v>
      </c>
      <c r="T4070" s="13">
        <f t="shared" si="383"/>
        <v>41983.158854166672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 s="9">
        <v>51000</v>
      </c>
      <c r="E4071" s="9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8300</v>
      </c>
      <c r="O4071" s="7">
        <f t="shared" si="378"/>
        <v>11.52156862745098</v>
      </c>
      <c r="P4071" s="5">
        <f t="shared" si="379"/>
        <v>83.942857142857136</v>
      </c>
      <c r="Q4071" t="str">
        <f t="shared" si="380"/>
        <v>technology</v>
      </c>
      <c r="R4071" t="str">
        <f t="shared" si="381"/>
        <v>space exploration</v>
      </c>
      <c r="S4071" s="13">
        <f t="shared" si="382"/>
        <v>41771.651932870373</v>
      </c>
      <c r="T4071" s="13">
        <f t="shared" si="383"/>
        <v>41803.166666666664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 s="9">
        <v>100000</v>
      </c>
      <c r="E4072" s="9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8300</v>
      </c>
      <c r="O4072" s="7">
        <f t="shared" si="378"/>
        <v>5.1000000000000004E-2</v>
      </c>
      <c r="P4072" s="5">
        <f t="shared" si="379"/>
        <v>8.5</v>
      </c>
      <c r="Q4072" t="str">
        <f t="shared" si="380"/>
        <v>technology</v>
      </c>
      <c r="R4072" t="str">
        <f t="shared" si="381"/>
        <v>space exploration</v>
      </c>
      <c r="S4072" s="13">
        <f t="shared" si="382"/>
        <v>42055.600995370376</v>
      </c>
      <c r="T4072" s="13">
        <f t="shared" si="383"/>
        <v>42115.559328703705</v>
      </c>
    </row>
    <row r="4073" spans="1:20" ht="16" x14ac:dyDescent="0.2">
      <c r="A4073">
        <v>2655</v>
      </c>
      <c r="B4073" s="3" t="s">
        <v>2655</v>
      </c>
      <c r="C4073" s="3" t="s">
        <v>6765</v>
      </c>
      <c r="D4073" s="9">
        <v>15000</v>
      </c>
      <c r="E4073" s="9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8300</v>
      </c>
      <c r="O4073" s="7">
        <f t="shared" si="378"/>
        <v>21.033333333333335</v>
      </c>
      <c r="P4073" s="5">
        <f t="shared" si="379"/>
        <v>73.372093023255815</v>
      </c>
      <c r="Q4073" t="str">
        <f t="shared" si="380"/>
        <v>technology</v>
      </c>
      <c r="R4073" t="str">
        <f t="shared" si="381"/>
        <v>space exploration</v>
      </c>
      <c r="S4073" s="13">
        <f t="shared" si="382"/>
        <v>42381.866284722222</v>
      </c>
      <c r="T4073" s="13">
        <f t="shared" si="383"/>
        <v>42409.833333333328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 s="9">
        <v>150000</v>
      </c>
      <c r="E4074" s="9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8300</v>
      </c>
      <c r="O4074" s="7">
        <f t="shared" si="378"/>
        <v>11.436666666666667</v>
      </c>
      <c r="P4074" s="5">
        <f t="shared" si="379"/>
        <v>112.86184210526316</v>
      </c>
      <c r="Q4074" t="str">
        <f t="shared" si="380"/>
        <v>technology</v>
      </c>
      <c r="R4074" t="str">
        <f t="shared" si="381"/>
        <v>space exploration</v>
      </c>
      <c r="S4074" s="13">
        <f t="shared" si="382"/>
        <v>42767.688518518517</v>
      </c>
      <c r="T4074" s="13">
        <f t="shared" si="383"/>
        <v>42806.791666666672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 s="9">
        <v>30000</v>
      </c>
      <c r="E4075" s="9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8300</v>
      </c>
      <c r="O4075" s="7">
        <f t="shared" si="378"/>
        <v>18.737933333333334</v>
      </c>
      <c r="P4075" s="5">
        <f t="shared" si="379"/>
        <v>95.277627118644077</v>
      </c>
      <c r="Q4075" t="str">
        <f t="shared" si="380"/>
        <v>technology</v>
      </c>
      <c r="R4075" t="str">
        <f t="shared" si="381"/>
        <v>space exploration</v>
      </c>
      <c r="S4075" s="13">
        <f t="shared" si="382"/>
        <v>42551.928854166668</v>
      </c>
      <c r="T4075" s="13">
        <f t="shared" si="383"/>
        <v>42585.0625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 s="9">
        <v>98000</v>
      </c>
      <c r="E4076" s="9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8300</v>
      </c>
      <c r="O4076" s="7">
        <f t="shared" si="378"/>
        <v>9.285714285714286E-2</v>
      </c>
      <c r="P4076" s="5">
        <f t="shared" si="379"/>
        <v>22.75</v>
      </c>
      <c r="Q4076" t="str">
        <f t="shared" si="380"/>
        <v>technology</v>
      </c>
      <c r="R4076" t="str">
        <f t="shared" si="381"/>
        <v>space exploration</v>
      </c>
      <c r="S4076" s="13">
        <f t="shared" si="382"/>
        <v>42551.884189814817</v>
      </c>
      <c r="T4076" s="13">
        <f t="shared" si="383"/>
        <v>42581.884189814817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 s="9">
        <v>49000</v>
      </c>
      <c r="E4077" s="9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8300</v>
      </c>
      <c r="O4077" s="7">
        <f t="shared" si="378"/>
        <v>2.7204081632653061</v>
      </c>
      <c r="P4077" s="5">
        <f t="shared" si="379"/>
        <v>133.30000000000001</v>
      </c>
      <c r="Q4077" t="str">
        <f t="shared" si="380"/>
        <v>technology</v>
      </c>
      <c r="R4077" t="str">
        <f t="shared" si="381"/>
        <v>space exploration</v>
      </c>
      <c r="S4077" s="13">
        <f t="shared" si="382"/>
        <v>42082.069560185191</v>
      </c>
      <c r="T4077" s="13">
        <f t="shared" si="383"/>
        <v>42112.069560185191</v>
      </c>
    </row>
    <row r="4078" spans="1:20" ht="48" x14ac:dyDescent="0.2">
      <c r="A4078">
        <v>2660</v>
      </c>
      <c r="B4078" s="3" t="s">
        <v>2660</v>
      </c>
      <c r="C4078" s="3" t="s">
        <v>6770</v>
      </c>
      <c r="D4078" s="9">
        <v>20000</v>
      </c>
      <c r="E4078" s="9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8300</v>
      </c>
      <c r="O4078" s="7">
        <f t="shared" si="378"/>
        <v>9.5000000000000001E-2</v>
      </c>
      <c r="P4078" s="5">
        <f t="shared" si="379"/>
        <v>3.8</v>
      </c>
      <c r="Q4078" t="str">
        <f t="shared" si="380"/>
        <v>technology</v>
      </c>
      <c r="R4078" t="str">
        <f t="shared" si="381"/>
        <v>space exploration</v>
      </c>
      <c r="S4078" s="13">
        <f t="shared" si="382"/>
        <v>42272.713171296295</v>
      </c>
      <c r="T4078" s="13">
        <f t="shared" si="383"/>
        <v>42332.754837962959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 s="9">
        <v>50000</v>
      </c>
      <c r="E4079" s="9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8302</v>
      </c>
      <c r="O4079" s="7">
        <f t="shared" si="378"/>
        <v>2.1919999999999997</v>
      </c>
      <c r="P4079" s="5">
        <f t="shared" si="379"/>
        <v>18.896551724137932</v>
      </c>
      <c r="Q4079" t="str">
        <f t="shared" si="380"/>
        <v>theater</v>
      </c>
      <c r="R4079" t="str">
        <f t="shared" si="381"/>
        <v>spaces</v>
      </c>
      <c r="S4079" s="13">
        <f t="shared" si="382"/>
        <v>41872.802928240737</v>
      </c>
      <c r="T4079" s="13">
        <f t="shared" si="383"/>
        <v>41917.802928240737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 s="9">
        <v>20000</v>
      </c>
      <c r="E4080" s="9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8302</v>
      </c>
      <c r="O4080" s="7">
        <f t="shared" si="378"/>
        <v>8.0250000000000004</v>
      </c>
      <c r="P4080" s="5">
        <f t="shared" si="379"/>
        <v>200.625</v>
      </c>
      <c r="Q4080" t="str">
        <f t="shared" si="380"/>
        <v>theater</v>
      </c>
      <c r="R4080" t="str">
        <f t="shared" si="381"/>
        <v>spaces</v>
      </c>
      <c r="S4080" s="13">
        <f t="shared" si="382"/>
        <v>42628.690266203703</v>
      </c>
      <c r="T4080" s="13">
        <f t="shared" si="383"/>
        <v>42660.166666666672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 s="9">
        <v>400000</v>
      </c>
      <c r="E4081" s="9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8302</v>
      </c>
      <c r="O4081" s="7">
        <f t="shared" si="378"/>
        <v>0.15125</v>
      </c>
      <c r="P4081" s="5">
        <f t="shared" si="379"/>
        <v>201.66666666666666</v>
      </c>
      <c r="Q4081" t="str">
        <f t="shared" si="380"/>
        <v>theater</v>
      </c>
      <c r="R4081" t="str">
        <f t="shared" si="381"/>
        <v>spaces</v>
      </c>
      <c r="S4081" s="13">
        <f t="shared" si="382"/>
        <v>42255.791909722218</v>
      </c>
      <c r="T4081" s="13">
        <f t="shared" si="383"/>
        <v>42285.791909722218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 s="9">
        <v>15000</v>
      </c>
      <c r="E4082" s="9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8302</v>
      </c>
      <c r="O4082" s="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spaces</v>
      </c>
      <c r="S4082" s="13">
        <f t="shared" si="382"/>
        <v>42790.583368055552</v>
      </c>
      <c r="T4082" s="13">
        <f t="shared" si="383"/>
        <v>42810.541701388895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 s="9">
        <v>1200</v>
      </c>
      <c r="E4083" s="9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8302</v>
      </c>
      <c r="O4083" s="7">
        <f t="shared" si="378"/>
        <v>59.583333333333336</v>
      </c>
      <c r="P4083" s="5">
        <f t="shared" si="379"/>
        <v>65</v>
      </c>
      <c r="Q4083" t="str">
        <f t="shared" si="380"/>
        <v>theater</v>
      </c>
      <c r="R4083" t="str">
        <f t="shared" si="381"/>
        <v>spaces</v>
      </c>
      <c r="S4083" s="13">
        <f t="shared" si="382"/>
        <v>42141.741307870368</v>
      </c>
      <c r="T4083" s="13">
        <f t="shared" si="383"/>
        <v>42171.741307870368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 s="9">
        <v>7900</v>
      </c>
      <c r="E4084" s="9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8302</v>
      </c>
      <c r="O4084" s="7">
        <f t="shared" si="378"/>
        <v>16.734177215189874</v>
      </c>
      <c r="P4084" s="5">
        <f t="shared" si="379"/>
        <v>66.099999999999994</v>
      </c>
      <c r="Q4084" t="str">
        <f t="shared" si="380"/>
        <v>theater</v>
      </c>
      <c r="R4084" t="str">
        <f t="shared" si="381"/>
        <v>spaces</v>
      </c>
      <c r="S4084" s="13">
        <f t="shared" si="382"/>
        <v>42464.958912037036</v>
      </c>
      <c r="T4084" s="13">
        <f t="shared" si="383"/>
        <v>42494.958912037036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 s="9">
        <v>15000</v>
      </c>
      <c r="E4085" s="9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8302</v>
      </c>
      <c r="O4085" s="7">
        <f t="shared" si="378"/>
        <v>1.8666666666666669</v>
      </c>
      <c r="P4085" s="5">
        <f t="shared" si="379"/>
        <v>93.333333333333329</v>
      </c>
      <c r="Q4085" t="str">
        <f t="shared" si="380"/>
        <v>theater</v>
      </c>
      <c r="R4085" t="str">
        <f t="shared" si="381"/>
        <v>spaces</v>
      </c>
      <c r="S4085" s="13">
        <f t="shared" si="382"/>
        <v>42031.011249999996</v>
      </c>
      <c r="T4085" s="13">
        <f t="shared" si="383"/>
        <v>42090.969583333332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 s="9">
        <v>80000</v>
      </c>
      <c r="E4086" s="9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8302</v>
      </c>
      <c r="O4086" s="7">
        <f t="shared" si="378"/>
        <v>0</v>
      </c>
      <c r="P4086" s="5">
        <f t="shared" si="379"/>
        <v>0</v>
      </c>
      <c r="Q4086" t="str">
        <f t="shared" si="380"/>
        <v>theater</v>
      </c>
      <c r="R4086" t="str">
        <f t="shared" si="381"/>
        <v>spaces</v>
      </c>
      <c r="S4086" s="13">
        <f t="shared" si="382"/>
        <v>42438.779131944444</v>
      </c>
      <c r="T4086" s="13">
        <f t="shared" si="383"/>
        <v>42498.73746527778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 s="9">
        <v>10000</v>
      </c>
      <c r="E4087" s="9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8302</v>
      </c>
      <c r="O4087" s="7">
        <f t="shared" si="378"/>
        <v>0</v>
      </c>
      <c r="P4087" s="5">
        <f t="shared" si="379"/>
        <v>0</v>
      </c>
      <c r="Q4087" t="str">
        <f t="shared" si="380"/>
        <v>theater</v>
      </c>
      <c r="R4087" t="str">
        <f t="shared" si="381"/>
        <v>spaces</v>
      </c>
      <c r="S4087" s="13">
        <f t="shared" si="382"/>
        <v>42498.008391203708</v>
      </c>
      <c r="T4087" s="13">
        <f t="shared" si="383"/>
        <v>42528.008391203708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 s="9">
        <v>30000000</v>
      </c>
      <c r="E4088" s="9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8302</v>
      </c>
      <c r="O4088" s="7">
        <f t="shared" si="378"/>
        <v>0</v>
      </c>
      <c r="P4088" s="5">
        <f t="shared" si="379"/>
        <v>0</v>
      </c>
      <c r="Q4088" t="str">
        <f t="shared" si="380"/>
        <v>theater</v>
      </c>
      <c r="R4088" t="str">
        <f t="shared" si="381"/>
        <v>spaces</v>
      </c>
      <c r="S4088" s="13">
        <f t="shared" si="382"/>
        <v>41863.757210648146</v>
      </c>
      <c r="T4088" s="13">
        <f t="shared" si="383"/>
        <v>41893.757210648146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 s="9">
        <v>1500</v>
      </c>
      <c r="E4089" s="9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8302</v>
      </c>
      <c r="O4089" s="7">
        <f t="shared" si="378"/>
        <v>0.66666666666666674</v>
      </c>
      <c r="P4089" s="5">
        <f t="shared" si="379"/>
        <v>10</v>
      </c>
      <c r="Q4089" t="str">
        <f t="shared" si="380"/>
        <v>theater</v>
      </c>
      <c r="R4089" t="str">
        <f t="shared" si="381"/>
        <v>spaces</v>
      </c>
      <c r="S4089" s="13">
        <f t="shared" si="382"/>
        <v>41848.679803240739</v>
      </c>
      <c r="T4089" s="13">
        <f t="shared" si="383"/>
        <v>41908.679803240739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 s="9">
        <v>199</v>
      </c>
      <c r="E4090" s="9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8302</v>
      </c>
      <c r="O4090" s="7">
        <f t="shared" si="378"/>
        <v>58.291457286432156</v>
      </c>
      <c r="P4090" s="5">
        <f t="shared" si="379"/>
        <v>58</v>
      </c>
      <c r="Q4090" t="str">
        <f t="shared" si="380"/>
        <v>theater</v>
      </c>
      <c r="R4090" t="str">
        <f t="shared" si="381"/>
        <v>spaces</v>
      </c>
      <c r="S4090" s="13">
        <f t="shared" si="382"/>
        <v>42678.932083333333</v>
      </c>
      <c r="T4090" s="13">
        <f t="shared" si="383"/>
        <v>42683.973750000005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 s="9">
        <v>125000</v>
      </c>
      <c r="E4091" s="9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8302</v>
      </c>
      <c r="O4091" s="7">
        <f t="shared" si="378"/>
        <v>68.153599999999997</v>
      </c>
      <c r="P4091" s="5">
        <f t="shared" si="379"/>
        <v>244.80459770114942</v>
      </c>
      <c r="Q4091" t="str">
        <f t="shared" si="380"/>
        <v>theater</v>
      </c>
      <c r="R4091" t="str">
        <f t="shared" si="381"/>
        <v>spaces</v>
      </c>
      <c r="S4091" s="13">
        <f t="shared" si="382"/>
        <v>42530.993032407408</v>
      </c>
      <c r="T4091" s="13">
        <f t="shared" si="383"/>
        <v>42560.993032407408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 s="9">
        <v>800000</v>
      </c>
      <c r="E4092" s="9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8302</v>
      </c>
      <c r="O4092" s="7">
        <f t="shared" si="378"/>
        <v>3.2499999999999999E-3</v>
      </c>
      <c r="P4092" s="5">
        <f t="shared" si="379"/>
        <v>6.5</v>
      </c>
      <c r="Q4092" t="str">
        <f t="shared" si="380"/>
        <v>theater</v>
      </c>
      <c r="R4092" t="str">
        <f t="shared" si="381"/>
        <v>spaces</v>
      </c>
      <c r="S4092" s="13">
        <f t="shared" si="382"/>
        <v>41977.780104166668</v>
      </c>
      <c r="T4092" s="13">
        <f t="shared" si="383"/>
        <v>42037.780104166668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 s="9">
        <v>1500000</v>
      </c>
      <c r="E4093" s="9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8302</v>
      </c>
      <c r="O4093" s="7">
        <f t="shared" si="378"/>
        <v>0</v>
      </c>
      <c r="P4093" s="5">
        <f t="shared" si="379"/>
        <v>0</v>
      </c>
      <c r="Q4093" t="str">
        <f t="shared" si="380"/>
        <v>theater</v>
      </c>
      <c r="R4093" t="str">
        <f t="shared" si="381"/>
        <v>spaces</v>
      </c>
      <c r="S4093" s="13">
        <f t="shared" si="382"/>
        <v>42346.20685185185</v>
      </c>
      <c r="T4093" s="13">
        <f t="shared" si="383"/>
        <v>42376.20685185185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 s="9">
        <v>25000</v>
      </c>
      <c r="E4094" s="9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8302</v>
      </c>
      <c r="O4094" s="7">
        <f t="shared" si="378"/>
        <v>4.16</v>
      </c>
      <c r="P4094" s="5">
        <f t="shared" si="379"/>
        <v>61.176470588235297</v>
      </c>
      <c r="Q4094" t="str">
        <f t="shared" si="380"/>
        <v>theater</v>
      </c>
      <c r="R4094" t="str">
        <f t="shared" si="381"/>
        <v>spaces</v>
      </c>
      <c r="S4094" s="13">
        <f t="shared" si="382"/>
        <v>42427.01807870371</v>
      </c>
      <c r="T4094" s="13">
        <f t="shared" si="383"/>
        <v>42456.976412037038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 s="9">
        <v>100000</v>
      </c>
      <c r="E4095" s="9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8302</v>
      </c>
      <c r="O4095" s="7">
        <f t="shared" si="378"/>
        <v>0</v>
      </c>
      <c r="P4095" s="5">
        <f t="shared" si="379"/>
        <v>0</v>
      </c>
      <c r="Q4095" t="str">
        <f t="shared" si="380"/>
        <v>theater</v>
      </c>
      <c r="R4095" t="str">
        <f t="shared" si="381"/>
        <v>spaces</v>
      </c>
      <c r="S4095" s="13">
        <f t="shared" si="382"/>
        <v>42034.856817129628</v>
      </c>
      <c r="T4095" s="13">
        <f t="shared" si="383"/>
        <v>42064.856817129628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 s="9">
        <v>5000</v>
      </c>
      <c r="E4096" s="9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8304</v>
      </c>
      <c r="O4096" s="7">
        <f t="shared" si="378"/>
        <v>0.2</v>
      </c>
      <c r="P4096" s="5">
        <f t="shared" si="379"/>
        <v>10</v>
      </c>
      <c r="Q4096" t="str">
        <f t="shared" si="380"/>
        <v>theater</v>
      </c>
      <c r="R4096" t="str">
        <f t="shared" si="381"/>
        <v>musical</v>
      </c>
      <c r="S4096" s="13">
        <f t="shared" si="382"/>
        <v>41865.659780092588</v>
      </c>
      <c r="T4096" s="13">
        <f t="shared" si="383"/>
        <v>41890.659780092588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 s="9">
        <v>13111</v>
      </c>
      <c r="E4097" s="9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8304</v>
      </c>
      <c r="O4097" s="7">
        <f t="shared" si="378"/>
        <v>3.4474868431088401</v>
      </c>
      <c r="P4097" s="5">
        <f t="shared" si="379"/>
        <v>30.133333333333333</v>
      </c>
      <c r="Q4097" t="str">
        <f t="shared" si="380"/>
        <v>theater</v>
      </c>
      <c r="R4097" t="str">
        <f t="shared" si="381"/>
        <v>musical</v>
      </c>
      <c r="S4097" s="13">
        <f t="shared" si="382"/>
        <v>42047.724444444444</v>
      </c>
      <c r="T4097" s="13">
        <f t="shared" si="383"/>
        <v>42077.132638888885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 s="9">
        <v>10000</v>
      </c>
      <c r="E4098" s="9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8304</v>
      </c>
      <c r="O4098" s="7">
        <f t="shared" ref="O4098:O4115" si="384">(E4098/D4098)*100</f>
        <v>15</v>
      </c>
      <c r="P4098" s="5">
        <f t="shared" ref="P4098:P4115" si="385">IFERROR(E4098/L4098,0)</f>
        <v>150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musical</v>
      </c>
      <c r="S4098" s="13">
        <f t="shared" ref="S4098:S4115" si="388">(((J4098/60)/60)/24)+DATE(1970,1,1)</f>
        <v>41793.17219907407</v>
      </c>
      <c r="T4098" s="13">
        <f t="shared" ref="T4098:T4115" si="389">(((I4098/60)/60)/24)+DATE(1970,1,1)</f>
        <v>41823.17219907407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 s="9">
        <v>1500</v>
      </c>
      <c r="E4099" s="9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8304</v>
      </c>
      <c r="O4099" s="7">
        <f t="shared" si="384"/>
        <v>2.666666666666667</v>
      </c>
      <c r="P4099" s="5">
        <f t="shared" si="385"/>
        <v>13.333333333333334</v>
      </c>
      <c r="Q4099" t="str">
        <f t="shared" si="386"/>
        <v>theater</v>
      </c>
      <c r="R4099" t="str">
        <f t="shared" si="387"/>
        <v>musical</v>
      </c>
      <c r="S4099" s="13">
        <f t="shared" si="388"/>
        <v>42763.780671296292</v>
      </c>
      <c r="T4099" s="13">
        <f t="shared" si="389"/>
        <v>42823.739004629635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 s="9">
        <v>15000</v>
      </c>
      <c r="E4100" s="9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8304</v>
      </c>
      <c r="O4100" s="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musical</v>
      </c>
      <c r="S4100" s="13">
        <f t="shared" si="388"/>
        <v>42180.145787037036</v>
      </c>
      <c r="T4100" s="13">
        <f t="shared" si="389"/>
        <v>42230.145787037036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 s="9">
        <v>5500</v>
      </c>
      <c r="E4101" s="9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8304</v>
      </c>
      <c r="O4101" s="7">
        <f t="shared" si="384"/>
        <v>0</v>
      </c>
      <c r="P4101" s="5">
        <f t="shared" si="385"/>
        <v>0</v>
      </c>
      <c r="Q4101" t="str">
        <f t="shared" si="386"/>
        <v>theater</v>
      </c>
      <c r="R4101" t="str">
        <f t="shared" si="387"/>
        <v>musical</v>
      </c>
      <c r="S4101" s="13">
        <f t="shared" si="388"/>
        <v>42255.696006944447</v>
      </c>
      <c r="T4101" s="13">
        <f t="shared" si="389"/>
        <v>42285.696006944447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 s="9">
        <v>620</v>
      </c>
      <c r="E4102" s="9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8304</v>
      </c>
      <c r="O4102" s="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musical</v>
      </c>
      <c r="S4102" s="13">
        <f t="shared" si="388"/>
        <v>42007.016458333332</v>
      </c>
      <c r="T4102" s="13">
        <f t="shared" si="389"/>
        <v>42028.041666666672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 s="9">
        <v>30000</v>
      </c>
      <c r="E4103" s="9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8304</v>
      </c>
      <c r="O4103" s="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musical</v>
      </c>
      <c r="S4103" s="13">
        <f t="shared" si="388"/>
        <v>42615.346817129626</v>
      </c>
      <c r="T4103" s="13">
        <f t="shared" si="389"/>
        <v>42616.416666666672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 s="9">
        <v>3900</v>
      </c>
      <c r="E4104" s="9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8304</v>
      </c>
      <c r="O4104" s="7">
        <f t="shared" si="384"/>
        <v>52.794871794871788</v>
      </c>
      <c r="P4104" s="5">
        <f t="shared" si="385"/>
        <v>44.760869565217391</v>
      </c>
      <c r="Q4104" t="str">
        <f t="shared" si="386"/>
        <v>theater</v>
      </c>
      <c r="R4104" t="str">
        <f t="shared" si="387"/>
        <v>musical</v>
      </c>
      <c r="S4104" s="13">
        <f t="shared" si="388"/>
        <v>42372.624166666668</v>
      </c>
      <c r="T4104" s="13">
        <f t="shared" si="389"/>
        <v>42402.624166666668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 s="9">
        <v>25000</v>
      </c>
      <c r="E4105" s="9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8304</v>
      </c>
      <c r="O4105" s="7">
        <f t="shared" si="384"/>
        <v>4.9639999999999995</v>
      </c>
      <c r="P4105" s="5">
        <f t="shared" si="385"/>
        <v>88.642857142857139</v>
      </c>
      <c r="Q4105" t="str">
        <f t="shared" si="386"/>
        <v>theater</v>
      </c>
      <c r="R4105" t="str">
        <f t="shared" si="387"/>
        <v>musical</v>
      </c>
      <c r="S4105" s="13">
        <f t="shared" si="388"/>
        <v>42682.67768518519</v>
      </c>
      <c r="T4105" s="13">
        <f t="shared" si="389"/>
        <v>42712.67768518519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 s="9">
        <v>18000</v>
      </c>
      <c r="E4106" s="9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8304</v>
      </c>
      <c r="O4106" s="7">
        <f t="shared" si="384"/>
        <v>5.5555555555555552E-2</v>
      </c>
      <c r="P4106" s="5">
        <f t="shared" si="385"/>
        <v>10</v>
      </c>
      <c r="Q4106" t="str">
        <f t="shared" si="386"/>
        <v>theater</v>
      </c>
      <c r="R4106" t="str">
        <f t="shared" si="387"/>
        <v>musical</v>
      </c>
      <c r="S4106" s="13">
        <f t="shared" si="388"/>
        <v>42154.818819444445</v>
      </c>
      <c r="T4106" s="13">
        <f t="shared" si="389"/>
        <v>42185.165972222225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 s="9">
        <v>15000</v>
      </c>
      <c r="E4107" s="9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8304</v>
      </c>
      <c r="O4107" s="7">
        <f t="shared" si="384"/>
        <v>0</v>
      </c>
      <c r="P4107" s="5">
        <f t="shared" si="385"/>
        <v>0</v>
      </c>
      <c r="Q4107" t="str">
        <f t="shared" si="386"/>
        <v>theater</v>
      </c>
      <c r="R4107" t="str">
        <f t="shared" si="387"/>
        <v>musical</v>
      </c>
      <c r="S4107" s="13">
        <f t="shared" si="388"/>
        <v>41999.861064814817</v>
      </c>
      <c r="T4107" s="13">
        <f t="shared" si="389"/>
        <v>42029.861064814817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 s="9">
        <v>7500</v>
      </c>
      <c r="E4108" s="9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8304</v>
      </c>
      <c r="O4108" s="7">
        <f t="shared" si="384"/>
        <v>13.066666666666665</v>
      </c>
      <c r="P4108" s="5">
        <f t="shared" si="385"/>
        <v>57.647058823529413</v>
      </c>
      <c r="Q4108" t="str">
        <f t="shared" si="386"/>
        <v>theater</v>
      </c>
      <c r="R4108" t="str">
        <f t="shared" si="387"/>
        <v>musical</v>
      </c>
      <c r="S4108" s="13">
        <f t="shared" si="388"/>
        <v>41815.815046296295</v>
      </c>
      <c r="T4108" s="13">
        <f t="shared" si="389"/>
        <v>41850.958333333336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 s="9">
        <v>500</v>
      </c>
      <c r="E4109" s="9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8304</v>
      </c>
      <c r="O4109" s="7">
        <f t="shared" si="384"/>
        <v>5</v>
      </c>
      <c r="P4109" s="5">
        <f t="shared" si="385"/>
        <v>25</v>
      </c>
      <c r="Q4109" t="str">
        <f t="shared" si="386"/>
        <v>theater</v>
      </c>
      <c r="R4109" t="str">
        <f t="shared" si="387"/>
        <v>musical</v>
      </c>
      <c r="S4109" s="13">
        <f t="shared" si="388"/>
        <v>42756.018506944441</v>
      </c>
      <c r="T4109" s="13">
        <f t="shared" si="389"/>
        <v>42786.018506944441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 s="9">
        <v>30000</v>
      </c>
      <c r="E4110" s="9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8304</v>
      </c>
      <c r="O4110" s="7">
        <f t="shared" si="384"/>
        <v>0</v>
      </c>
      <c r="P4110" s="5">
        <f t="shared" si="385"/>
        <v>0</v>
      </c>
      <c r="Q4110" t="str">
        <f t="shared" si="386"/>
        <v>theater</v>
      </c>
      <c r="R4110" t="str">
        <f t="shared" si="387"/>
        <v>musical</v>
      </c>
      <c r="S4110" s="13">
        <f t="shared" si="388"/>
        <v>42373.983449074076</v>
      </c>
      <c r="T4110" s="13">
        <f t="shared" si="389"/>
        <v>42400.960416666669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 s="9">
        <v>15000</v>
      </c>
      <c r="E4111" s="9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8304</v>
      </c>
      <c r="O4111" s="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musical</v>
      </c>
      <c r="S4111" s="13">
        <f t="shared" si="388"/>
        <v>41854.602650462963</v>
      </c>
      <c r="T4111" s="13">
        <f t="shared" si="389"/>
        <v>41884.602650462963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 s="9">
        <v>10000</v>
      </c>
      <c r="E4112" s="9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8304</v>
      </c>
      <c r="O4112" s="7">
        <f t="shared" si="384"/>
        <v>0</v>
      </c>
      <c r="P4112" s="5">
        <f t="shared" si="385"/>
        <v>0</v>
      </c>
      <c r="Q4112" t="str">
        <f t="shared" si="386"/>
        <v>theater</v>
      </c>
      <c r="R4112" t="str">
        <f t="shared" si="387"/>
        <v>musical</v>
      </c>
      <c r="S4112" s="13">
        <f t="shared" si="388"/>
        <v>42065.791574074072</v>
      </c>
      <c r="T4112" s="13">
        <f t="shared" si="389"/>
        <v>42090.749907407408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 s="9">
        <v>375000</v>
      </c>
      <c r="E4113" s="9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8304</v>
      </c>
      <c r="O4113" s="7">
        <f t="shared" si="384"/>
        <v>0</v>
      </c>
      <c r="P4113" s="5">
        <f t="shared" si="385"/>
        <v>0</v>
      </c>
      <c r="Q4113" t="str">
        <f t="shared" si="386"/>
        <v>theater</v>
      </c>
      <c r="R4113" t="str">
        <f t="shared" si="387"/>
        <v>musical</v>
      </c>
      <c r="S4113" s="13">
        <f t="shared" si="388"/>
        <v>42469.951284722221</v>
      </c>
      <c r="T4113" s="13">
        <f t="shared" si="389"/>
        <v>42499.951284722221</v>
      </c>
    </row>
    <row r="4114" spans="1:20" ht="16" x14ac:dyDescent="0.2">
      <c r="A4114">
        <v>3886</v>
      </c>
      <c r="B4114" s="3" t="s">
        <v>3883</v>
      </c>
      <c r="C4114" s="3">
        <v>1</v>
      </c>
      <c r="D4114" s="9">
        <v>10000</v>
      </c>
      <c r="E4114" s="9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8304</v>
      </c>
      <c r="O4114" s="7">
        <f t="shared" si="384"/>
        <v>0</v>
      </c>
      <c r="P4114" s="5">
        <f t="shared" si="385"/>
        <v>0</v>
      </c>
      <c r="Q4114" t="str">
        <f t="shared" si="386"/>
        <v>theater</v>
      </c>
      <c r="R4114" t="str">
        <f t="shared" si="387"/>
        <v>musical</v>
      </c>
      <c r="S4114" s="13">
        <f t="shared" si="388"/>
        <v>41954.228032407409</v>
      </c>
      <c r="T4114" s="13">
        <f t="shared" si="389"/>
        <v>41984.228032407409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 s="9">
        <v>2000</v>
      </c>
      <c r="E4115" s="9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8304</v>
      </c>
      <c r="O4115" s="7">
        <f t="shared" si="384"/>
        <v>1.7500000000000002</v>
      </c>
      <c r="P4115" s="5">
        <f t="shared" si="385"/>
        <v>17.5</v>
      </c>
      <c r="Q4115" t="str">
        <f t="shared" si="386"/>
        <v>theater</v>
      </c>
      <c r="R4115" t="str">
        <f t="shared" si="387"/>
        <v>musical</v>
      </c>
      <c r="S4115" s="13">
        <f t="shared" si="388"/>
        <v>42079.857974537037</v>
      </c>
      <c r="T4115" s="13">
        <f t="shared" si="389"/>
        <v>42125.916666666672</v>
      </c>
    </row>
  </sheetData>
  <conditionalFormatting sqref="F1:F1048576">
    <cfRule type="containsText" dxfId="19" priority="3" operator="containsText" text="live">
      <formula>NOT(ISERROR(SEARCH("live",F1)))</formula>
    </cfRule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DA850-FE62-5F47-B233-BB344EEA64D3}">
  <sheetPr codeName="Sheet1"/>
  <dimension ref="A1:F14"/>
  <sheetViews>
    <sheetView zoomScaleNormal="100" workbookViewId="0">
      <selection activeCell="A9" sqref="A5:A13"/>
      <pivotSelection pane="bottomRight" showHeader="1" axis="axisRow" activeRow="8" previousRow="8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0" width="5.6640625" bestFit="1" customWidth="1"/>
    <col min="11" max="51" width="6.6640625" bestFit="1" customWidth="1"/>
    <col min="52" max="172" width="7.6640625" bestFit="1" customWidth="1"/>
    <col min="173" max="255" width="8.6640625" bestFit="1" customWidth="1"/>
    <col min="256" max="268" width="9.6640625" bestFit="1" customWidth="1"/>
    <col min="269" max="269" width="13" bestFit="1" customWidth="1"/>
    <col min="270" max="275" width="6.6640625" bestFit="1" customWidth="1"/>
    <col min="276" max="292" width="7.6640625" bestFit="1" customWidth="1"/>
    <col min="293" max="305" width="8.6640625" bestFit="1" customWidth="1"/>
    <col min="306" max="307" width="9.6640625" bestFit="1" customWidth="1"/>
    <col min="308" max="308" width="8.1640625" bestFit="1" customWidth="1"/>
    <col min="309" max="309" width="7.1640625" bestFit="1" customWidth="1"/>
    <col min="310" max="312" width="5.6640625" bestFit="1" customWidth="1"/>
    <col min="313" max="338" width="6.6640625" bestFit="1" customWidth="1"/>
    <col min="339" max="435" width="7.6640625" bestFit="1" customWidth="1"/>
    <col min="436" max="526" width="8.6640625" bestFit="1" customWidth="1"/>
    <col min="527" max="554" width="9.6640625" bestFit="1" customWidth="1"/>
    <col min="555" max="564" width="10.6640625" bestFit="1" customWidth="1"/>
    <col min="565" max="565" width="11.6640625" bestFit="1" customWidth="1"/>
    <col min="566" max="566" width="9.6640625" bestFit="1" customWidth="1"/>
    <col min="567" max="567" width="9.83203125" bestFit="1" customWidth="1"/>
    <col min="568" max="580" width="6.6640625" bestFit="1" customWidth="1"/>
    <col min="581" max="613" width="7.6640625" bestFit="1" customWidth="1"/>
    <col min="614" max="653" width="8.6640625" bestFit="1" customWidth="1"/>
    <col min="654" max="677" width="9.6640625" bestFit="1" customWidth="1"/>
    <col min="678" max="681" width="10.6640625" bestFit="1" customWidth="1"/>
    <col min="682" max="683" width="11.6640625" bestFit="1" customWidth="1"/>
    <col min="684" max="684" width="12.6640625" bestFit="1" customWidth="1"/>
    <col min="685" max="685" width="12.33203125" bestFit="1" customWidth="1"/>
    <col min="686" max="686" width="10" bestFit="1" customWidth="1"/>
    <col min="687" max="687" width="43.83203125" bestFit="1" customWidth="1"/>
    <col min="688" max="688" width="46.33203125" bestFit="1" customWidth="1"/>
    <col min="689" max="689" width="46.1640625" bestFit="1" customWidth="1"/>
    <col min="690" max="690" width="48.83203125" bestFit="1" customWidth="1"/>
    <col min="691" max="691" width="27.83203125" bestFit="1" customWidth="1"/>
    <col min="692" max="692" width="30.5" bestFit="1" customWidth="1"/>
    <col min="693" max="693" width="15.6640625" bestFit="1" customWidth="1"/>
    <col min="694" max="694" width="18.33203125" bestFit="1" customWidth="1"/>
    <col min="695" max="695" width="14" bestFit="1" customWidth="1"/>
    <col min="696" max="696" width="16.6640625" bestFit="1" customWidth="1"/>
    <col min="697" max="697" width="31" bestFit="1" customWidth="1"/>
    <col min="698" max="698" width="33.6640625" bestFit="1" customWidth="1"/>
    <col min="699" max="699" width="48" bestFit="1" customWidth="1"/>
    <col min="700" max="700" width="50.6640625" bestFit="1" customWidth="1"/>
    <col min="701" max="701" width="42.33203125" bestFit="1" customWidth="1"/>
    <col min="702" max="702" width="45" bestFit="1" customWidth="1"/>
    <col min="703" max="703" width="8.83203125" bestFit="1" customWidth="1"/>
    <col min="704" max="704" width="9.5" bestFit="1" customWidth="1"/>
    <col min="705" max="705" width="19.83203125" bestFit="1" customWidth="1"/>
    <col min="706" max="706" width="22.5" bestFit="1" customWidth="1"/>
    <col min="707" max="707" width="12.1640625" bestFit="1" customWidth="1"/>
    <col min="708" max="708" width="14.6640625" bestFit="1" customWidth="1"/>
    <col min="709" max="709" width="50.33203125" bestFit="1" customWidth="1"/>
    <col min="710" max="710" width="53" bestFit="1" customWidth="1"/>
    <col min="711" max="711" width="29.1640625" bestFit="1" customWidth="1"/>
    <col min="712" max="712" width="31.83203125" bestFit="1" customWidth="1"/>
    <col min="713" max="713" width="52.5" bestFit="1" customWidth="1"/>
    <col min="714" max="714" width="55.1640625" bestFit="1" customWidth="1"/>
    <col min="715" max="715" width="45.5" bestFit="1" customWidth="1"/>
    <col min="716" max="716" width="48.1640625" bestFit="1" customWidth="1"/>
    <col min="717" max="717" width="44.1640625" bestFit="1" customWidth="1"/>
    <col min="718" max="719" width="46.6640625" bestFit="1" customWidth="1"/>
    <col min="720" max="720" width="49.33203125" bestFit="1" customWidth="1"/>
    <col min="721" max="721" width="36" bestFit="1" customWidth="1"/>
    <col min="722" max="722" width="38.6640625" bestFit="1" customWidth="1"/>
    <col min="723" max="723" width="46.1640625" bestFit="1" customWidth="1"/>
    <col min="724" max="724" width="48.83203125" bestFit="1" customWidth="1"/>
    <col min="725" max="725" width="36" bestFit="1" customWidth="1"/>
    <col min="726" max="726" width="38.6640625" bestFit="1" customWidth="1"/>
    <col min="727" max="727" width="50.33203125" bestFit="1" customWidth="1"/>
    <col min="728" max="728" width="53" bestFit="1" customWidth="1"/>
    <col min="729" max="729" width="24.33203125" bestFit="1" customWidth="1"/>
    <col min="730" max="730" width="27" bestFit="1" customWidth="1"/>
    <col min="731" max="731" width="14.83203125" bestFit="1" customWidth="1"/>
    <col min="732" max="732" width="17.5" bestFit="1" customWidth="1"/>
    <col min="733" max="733" width="43.5" bestFit="1" customWidth="1"/>
    <col min="734" max="734" width="46.1640625" bestFit="1" customWidth="1"/>
    <col min="735" max="735" width="34.83203125" bestFit="1" customWidth="1"/>
    <col min="736" max="736" width="37.5" bestFit="1" customWidth="1"/>
    <col min="737" max="737" width="47.6640625" bestFit="1" customWidth="1"/>
    <col min="738" max="738" width="50.5" bestFit="1" customWidth="1"/>
    <col min="739" max="739" width="43.33203125" bestFit="1" customWidth="1"/>
    <col min="740" max="740" width="46" bestFit="1" customWidth="1"/>
    <col min="741" max="741" width="40.33203125" bestFit="1" customWidth="1"/>
    <col min="742" max="742" width="43" bestFit="1" customWidth="1"/>
    <col min="743" max="743" width="47" bestFit="1" customWidth="1"/>
    <col min="744" max="744" width="49.6640625" bestFit="1" customWidth="1"/>
    <col min="745" max="745" width="48.6640625" bestFit="1" customWidth="1"/>
    <col min="746" max="746" width="51.33203125" bestFit="1" customWidth="1"/>
    <col min="747" max="747" width="27" bestFit="1" customWidth="1"/>
    <col min="748" max="748" width="29.6640625" bestFit="1" customWidth="1"/>
    <col min="749" max="749" width="18" bestFit="1" customWidth="1"/>
    <col min="750" max="750" width="20.5" bestFit="1" customWidth="1"/>
    <col min="751" max="751" width="21.5" bestFit="1" customWidth="1"/>
    <col min="752" max="752" width="24.1640625" bestFit="1" customWidth="1"/>
    <col min="753" max="753" width="26.6640625" bestFit="1" customWidth="1"/>
    <col min="754" max="754" width="29.33203125" bestFit="1" customWidth="1"/>
    <col min="755" max="755" width="19.83203125" bestFit="1" customWidth="1"/>
    <col min="756" max="756" width="22.5" bestFit="1" customWidth="1"/>
    <col min="757" max="757" width="35.83203125" bestFit="1" customWidth="1"/>
    <col min="758" max="758" width="38.5" bestFit="1" customWidth="1"/>
    <col min="759" max="759" width="17.1640625" bestFit="1" customWidth="1"/>
    <col min="760" max="760" width="19.83203125" bestFit="1" customWidth="1"/>
    <col min="761" max="761" width="19" bestFit="1" customWidth="1"/>
    <col min="762" max="762" width="21.6640625" bestFit="1" customWidth="1"/>
    <col min="763" max="763" width="35.6640625" bestFit="1" customWidth="1"/>
    <col min="764" max="764" width="38.33203125" bestFit="1" customWidth="1"/>
    <col min="765" max="765" width="33.6640625" bestFit="1" customWidth="1"/>
    <col min="766" max="766" width="36.1640625" bestFit="1" customWidth="1"/>
    <col min="767" max="767" width="42" bestFit="1" customWidth="1"/>
    <col min="768" max="768" width="44.6640625" bestFit="1" customWidth="1"/>
    <col min="769" max="769" width="48" bestFit="1" customWidth="1"/>
    <col min="770" max="770" width="50.6640625" bestFit="1" customWidth="1"/>
    <col min="771" max="771" width="21.1640625" bestFit="1" customWidth="1"/>
    <col min="772" max="772" width="23.83203125" bestFit="1" customWidth="1"/>
    <col min="773" max="773" width="32.5" bestFit="1" customWidth="1"/>
    <col min="774" max="774" width="35.1640625" bestFit="1" customWidth="1"/>
    <col min="775" max="775" width="35" bestFit="1" customWidth="1"/>
    <col min="776" max="776" width="37.6640625" bestFit="1" customWidth="1"/>
    <col min="777" max="777" width="19.5" bestFit="1" customWidth="1"/>
    <col min="778" max="778" width="22.1640625" bestFit="1" customWidth="1"/>
    <col min="779" max="779" width="26.6640625" bestFit="1" customWidth="1"/>
    <col min="780" max="780" width="29.33203125" bestFit="1" customWidth="1"/>
    <col min="781" max="781" width="39.6640625" bestFit="1" customWidth="1"/>
    <col min="782" max="782" width="42.33203125" bestFit="1" customWidth="1"/>
    <col min="783" max="783" width="30.5" bestFit="1" customWidth="1"/>
    <col min="784" max="784" width="33.1640625" bestFit="1" customWidth="1"/>
    <col min="785" max="785" width="49.6640625" bestFit="1" customWidth="1"/>
    <col min="786" max="786" width="52.1640625" bestFit="1" customWidth="1"/>
    <col min="787" max="787" width="25" bestFit="1" customWidth="1"/>
    <col min="788" max="788" width="27.6640625" bestFit="1" customWidth="1"/>
    <col min="789" max="789" width="34" bestFit="1" customWidth="1"/>
    <col min="790" max="790" width="36.5" bestFit="1" customWidth="1"/>
    <col min="791" max="791" width="18" bestFit="1" customWidth="1"/>
    <col min="792" max="792" width="20.5" bestFit="1" customWidth="1"/>
    <col min="793" max="793" width="36.6640625" bestFit="1" customWidth="1"/>
    <col min="794" max="794" width="39.33203125" bestFit="1" customWidth="1"/>
    <col min="795" max="795" width="8.6640625" bestFit="1" customWidth="1"/>
    <col min="796" max="796" width="11.1640625" bestFit="1" customWidth="1"/>
    <col min="797" max="797" width="16.6640625" bestFit="1" customWidth="1"/>
    <col min="798" max="798" width="19.33203125" bestFit="1" customWidth="1"/>
    <col min="799" max="799" width="50.83203125" bestFit="1" customWidth="1"/>
    <col min="800" max="800" width="53.5" bestFit="1" customWidth="1"/>
    <col min="801" max="801" width="22.33203125" bestFit="1" customWidth="1"/>
    <col min="802" max="802" width="25" bestFit="1" customWidth="1"/>
    <col min="803" max="803" width="41.33203125" bestFit="1" customWidth="1"/>
    <col min="804" max="804" width="44" bestFit="1" customWidth="1"/>
    <col min="805" max="805" width="35.33203125" bestFit="1" customWidth="1"/>
    <col min="806" max="806" width="38" bestFit="1" customWidth="1"/>
    <col min="807" max="807" width="41.83203125" bestFit="1" customWidth="1"/>
    <col min="808" max="808" width="44.5" bestFit="1" customWidth="1"/>
    <col min="809" max="809" width="12.83203125" bestFit="1" customWidth="1"/>
    <col min="810" max="810" width="15.33203125" bestFit="1" customWidth="1"/>
    <col min="811" max="811" width="33.83203125" bestFit="1" customWidth="1"/>
    <col min="812" max="812" width="36.33203125" bestFit="1" customWidth="1"/>
    <col min="813" max="813" width="32.5" bestFit="1" customWidth="1"/>
    <col min="814" max="814" width="35.1640625" bestFit="1" customWidth="1"/>
    <col min="815" max="815" width="31.1640625" bestFit="1" customWidth="1"/>
    <col min="816" max="816" width="33.83203125" bestFit="1" customWidth="1"/>
    <col min="817" max="817" width="31.83203125" bestFit="1" customWidth="1"/>
    <col min="818" max="818" width="34.5" bestFit="1" customWidth="1"/>
    <col min="819" max="819" width="19" bestFit="1" customWidth="1"/>
    <col min="820" max="820" width="21.6640625" bestFit="1" customWidth="1"/>
    <col min="821" max="821" width="31" bestFit="1" customWidth="1"/>
    <col min="822" max="822" width="33.6640625" bestFit="1" customWidth="1"/>
    <col min="823" max="823" width="24.5" bestFit="1" customWidth="1"/>
    <col min="824" max="824" width="27.1640625" bestFit="1" customWidth="1"/>
    <col min="825" max="825" width="28.6640625" bestFit="1" customWidth="1"/>
    <col min="826" max="826" width="31.1640625" bestFit="1" customWidth="1"/>
    <col min="827" max="827" width="18.1640625" bestFit="1" customWidth="1"/>
    <col min="828" max="828" width="20.6640625" bestFit="1" customWidth="1"/>
    <col min="829" max="829" width="27" bestFit="1" customWidth="1"/>
    <col min="830" max="830" width="29.6640625" bestFit="1" customWidth="1"/>
    <col min="831" max="831" width="45.83203125" bestFit="1" customWidth="1"/>
    <col min="832" max="832" width="48.5" bestFit="1" customWidth="1"/>
    <col min="833" max="833" width="22.6640625" bestFit="1" customWidth="1"/>
    <col min="834" max="834" width="25.33203125" bestFit="1" customWidth="1"/>
    <col min="835" max="835" width="18.33203125" bestFit="1" customWidth="1"/>
    <col min="836" max="836" width="20.83203125" bestFit="1" customWidth="1"/>
    <col min="837" max="837" width="26.33203125" bestFit="1" customWidth="1"/>
    <col min="838" max="838" width="29" bestFit="1" customWidth="1"/>
    <col min="839" max="839" width="11.6640625" bestFit="1" customWidth="1"/>
    <col min="840" max="840" width="14.1640625" bestFit="1" customWidth="1"/>
    <col min="841" max="841" width="41.33203125" bestFit="1" customWidth="1"/>
    <col min="842" max="842" width="44" bestFit="1" customWidth="1"/>
    <col min="843" max="843" width="37.1640625" bestFit="1" customWidth="1"/>
    <col min="844" max="844" width="39.83203125" bestFit="1" customWidth="1"/>
    <col min="845" max="845" width="15.5" bestFit="1" customWidth="1"/>
    <col min="846" max="846" width="18.1640625" bestFit="1" customWidth="1"/>
    <col min="847" max="847" width="22.1640625" bestFit="1" customWidth="1"/>
    <col min="848" max="848" width="24.83203125" bestFit="1" customWidth="1"/>
    <col min="849" max="849" width="30.5" bestFit="1" customWidth="1"/>
    <col min="850" max="850" width="33.1640625" bestFit="1" customWidth="1"/>
    <col min="851" max="851" width="30.33203125" bestFit="1" customWidth="1"/>
    <col min="852" max="852" width="33" bestFit="1" customWidth="1"/>
    <col min="853" max="853" width="26.33203125" bestFit="1" customWidth="1"/>
    <col min="854" max="854" width="29" bestFit="1" customWidth="1"/>
    <col min="855" max="855" width="29.6640625" bestFit="1" customWidth="1"/>
    <col min="856" max="856" width="32.33203125" bestFit="1" customWidth="1"/>
    <col min="857" max="857" width="27.33203125" bestFit="1" customWidth="1"/>
    <col min="858" max="858" width="30" bestFit="1" customWidth="1"/>
    <col min="859" max="859" width="19" bestFit="1" customWidth="1"/>
    <col min="860" max="860" width="21.6640625" bestFit="1" customWidth="1"/>
    <col min="861" max="861" width="33.5" bestFit="1" customWidth="1"/>
    <col min="862" max="862" width="36" bestFit="1" customWidth="1"/>
    <col min="863" max="863" width="35.33203125" bestFit="1" customWidth="1"/>
    <col min="864" max="864" width="38" bestFit="1" customWidth="1"/>
    <col min="865" max="865" width="18.1640625" bestFit="1" customWidth="1"/>
    <col min="866" max="866" width="20.6640625" bestFit="1" customWidth="1"/>
    <col min="867" max="867" width="12.33203125" bestFit="1" customWidth="1"/>
    <col min="868" max="868" width="14.83203125" bestFit="1" customWidth="1"/>
    <col min="869" max="869" width="14.1640625" bestFit="1" customWidth="1"/>
    <col min="870" max="870" width="16.83203125" bestFit="1" customWidth="1"/>
    <col min="871" max="871" width="44.6640625" bestFit="1" customWidth="1"/>
    <col min="872" max="872" width="47.33203125" bestFit="1" customWidth="1"/>
    <col min="873" max="873" width="29.1640625" bestFit="1" customWidth="1"/>
    <col min="874" max="874" width="31.83203125" bestFit="1" customWidth="1"/>
    <col min="875" max="875" width="47" bestFit="1" customWidth="1"/>
    <col min="876" max="876" width="49.6640625" bestFit="1" customWidth="1"/>
    <col min="877" max="877" width="37.6640625" bestFit="1" customWidth="1"/>
    <col min="878" max="878" width="40.33203125" bestFit="1" customWidth="1"/>
    <col min="879" max="879" width="34.5" bestFit="1" customWidth="1"/>
    <col min="880" max="880" width="37.1640625" bestFit="1" customWidth="1"/>
    <col min="881" max="881" width="25.6640625" bestFit="1" customWidth="1"/>
    <col min="882" max="882" width="28.33203125" bestFit="1" customWidth="1"/>
    <col min="883" max="883" width="42.5" bestFit="1" customWidth="1"/>
    <col min="884" max="884" width="45.1640625" bestFit="1" customWidth="1"/>
    <col min="885" max="885" width="36.1640625" bestFit="1" customWidth="1"/>
    <col min="886" max="886" width="38.83203125" bestFit="1" customWidth="1"/>
    <col min="887" max="887" width="45" bestFit="1" customWidth="1"/>
    <col min="888" max="888" width="47.6640625" bestFit="1" customWidth="1"/>
    <col min="889" max="889" width="45.5" bestFit="1" customWidth="1"/>
    <col min="890" max="890" width="48.1640625" bestFit="1" customWidth="1"/>
    <col min="891" max="891" width="17" bestFit="1" customWidth="1"/>
    <col min="892" max="892" width="19.6640625" bestFit="1" customWidth="1"/>
    <col min="893" max="893" width="12.5" bestFit="1" customWidth="1"/>
    <col min="894" max="894" width="15" bestFit="1" customWidth="1"/>
    <col min="895" max="895" width="46.1640625" bestFit="1" customWidth="1"/>
    <col min="896" max="896" width="48.83203125" bestFit="1" customWidth="1"/>
    <col min="897" max="897" width="40.33203125" bestFit="1" customWidth="1"/>
    <col min="898" max="898" width="43" bestFit="1" customWidth="1"/>
    <col min="899" max="899" width="29.83203125" bestFit="1" customWidth="1"/>
    <col min="900" max="900" width="32.5" bestFit="1" customWidth="1"/>
    <col min="901" max="901" width="45.1640625" bestFit="1" customWidth="1"/>
    <col min="902" max="903" width="47.83203125" bestFit="1" customWidth="1"/>
    <col min="904" max="904" width="50.5" bestFit="1" customWidth="1"/>
    <col min="905" max="905" width="10.83203125" bestFit="1" customWidth="1"/>
    <col min="906" max="906" width="13.33203125" bestFit="1" customWidth="1"/>
    <col min="907" max="907" width="44.83203125" bestFit="1" customWidth="1"/>
    <col min="908" max="909" width="47.5" bestFit="1" customWidth="1"/>
    <col min="910" max="910" width="50.1640625" bestFit="1" customWidth="1"/>
    <col min="911" max="911" width="28.33203125" bestFit="1" customWidth="1"/>
    <col min="912" max="912" width="30.83203125" bestFit="1" customWidth="1"/>
    <col min="913" max="913" width="12.6640625" bestFit="1" customWidth="1"/>
    <col min="914" max="914" width="15.1640625" bestFit="1" customWidth="1"/>
    <col min="915" max="915" width="29.6640625" bestFit="1" customWidth="1"/>
    <col min="916" max="916" width="32.33203125" bestFit="1" customWidth="1"/>
    <col min="917" max="917" width="21.5" bestFit="1" customWidth="1"/>
    <col min="918" max="918" width="24.1640625" bestFit="1" customWidth="1"/>
    <col min="919" max="919" width="20.6640625" bestFit="1" customWidth="1"/>
    <col min="920" max="920" width="23.33203125" bestFit="1" customWidth="1"/>
    <col min="921" max="921" width="23.5" bestFit="1" customWidth="1"/>
    <col min="922" max="922" width="26" bestFit="1" customWidth="1"/>
    <col min="923" max="923" width="42.5" bestFit="1" customWidth="1"/>
    <col min="924" max="924" width="45.1640625" bestFit="1" customWidth="1"/>
    <col min="925" max="925" width="25.5" bestFit="1" customWidth="1"/>
    <col min="926" max="926" width="28.1640625" bestFit="1" customWidth="1"/>
    <col min="927" max="927" width="47.6640625" bestFit="1" customWidth="1"/>
    <col min="928" max="928" width="50.33203125" bestFit="1" customWidth="1"/>
    <col min="929" max="929" width="16" bestFit="1" customWidth="1"/>
    <col min="930" max="930" width="18.6640625" bestFit="1" customWidth="1"/>
    <col min="931" max="931" width="19.1640625" bestFit="1" customWidth="1"/>
    <col min="932" max="932" width="21.83203125" bestFit="1" customWidth="1"/>
    <col min="933" max="933" width="49.6640625" bestFit="1" customWidth="1"/>
    <col min="934" max="934" width="52.1640625" bestFit="1" customWidth="1"/>
    <col min="935" max="935" width="20" bestFit="1" customWidth="1"/>
    <col min="936" max="936" width="22.6640625" bestFit="1" customWidth="1"/>
    <col min="937" max="937" width="31.33203125" bestFit="1" customWidth="1"/>
    <col min="938" max="938" width="34" bestFit="1" customWidth="1"/>
    <col min="939" max="939" width="9.83203125" bestFit="1" customWidth="1"/>
    <col min="940" max="940" width="12.33203125" bestFit="1" customWidth="1"/>
    <col min="941" max="941" width="22.5" bestFit="1" customWidth="1"/>
    <col min="942" max="942" width="25.1640625" bestFit="1" customWidth="1"/>
    <col min="943" max="943" width="34.5" bestFit="1" customWidth="1"/>
    <col min="944" max="944" width="37.1640625" bestFit="1" customWidth="1"/>
    <col min="945" max="945" width="40.33203125" bestFit="1" customWidth="1"/>
    <col min="946" max="946" width="43" bestFit="1" customWidth="1"/>
    <col min="947" max="947" width="40.1640625" bestFit="1" customWidth="1"/>
    <col min="948" max="948" width="42.83203125" bestFit="1" customWidth="1"/>
    <col min="949" max="949" width="44.83203125" bestFit="1" customWidth="1"/>
    <col min="950" max="950" width="47.5" bestFit="1" customWidth="1"/>
    <col min="951" max="951" width="38.33203125" bestFit="1" customWidth="1"/>
    <col min="952" max="952" width="41" bestFit="1" customWidth="1"/>
    <col min="953" max="953" width="54.5" bestFit="1" customWidth="1"/>
    <col min="954" max="954" width="57" bestFit="1" customWidth="1"/>
    <col min="955" max="955" width="15.83203125" bestFit="1" customWidth="1"/>
    <col min="956" max="956" width="18.5" bestFit="1" customWidth="1"/>
    <col min="957" max="957" width="14.6640625" bestFit="1" customWidth="1"/>
    <col min="958" max="958" width="17.33203125" bestFit="1" customWidth="1"/>
    <col min="959" max="959" width="16.5" bestFit="1" customWidth="1"/>
    <col min="960" max="960" width="19.1640625" bestFit="1" customWidth="1"/>
    <col min="961" max="961" width="32" bestFit="1" customWidth="1"/>
    <col min="962" max="962" width="34.6640625" bestFit="1" customWidth="1"/>
    <col min="963" max="963" width="16.6640625" bestFit="1" customWidth="1"/>
    <col min="964" max="964" width="19.33203125" bestFit="1" customWidth="1"/>
    <col min="965" max="965" width="29.33203125" bestFit="1" customWidth="1"/>
    <col min="966" max="966" width="32" bestFit="1" customWidth="1"/>
    <col min="967" max="967" width="45.5" bestFit="1" customWidth="1"/>
    <col min="968" max="968" width="48.1640625" bestFit="1" customWidth="1"/>
    <col min="969" max="969" width="13.83203125" bestFit="1" customWidth="1"/>
    <col min="970" max="970" width="16.5" bestFit="1" customWidth="1"/>
    <col min="971" max="971" width="18" bestFit="1" customWidth="1"/>
    <col min="972" max="972" width="20.5" bestFit="1" customWidth="1"/>
    <col min="973" max="973" width="23.6640625" bestFit="1" customWidth="1"/>
    <col min="974" max="974" width="26.1640625" bestFit="1" customWidth="1"/>
    <col min="975" max="975" width="37.83203125" bestFit="1" customWidth="1"/>
    <col min="976" max="976" width="40.5" bestFit="1" customWidth="1"/>
    <col min="977" max="977" width="24" bestFit="1" customWidth="1"/>
    <col min="978" max="978" width="26.6640625" bestFit="1" customWidth="1"/>
    <col min="979" max="979" width="21.5" bestFit="1" customWidth="1"/>
    <col min="980" max="980" width="24.1640625" bestFit="1" customWidth="1"/>
    <col min="981" max="981" width="34.5" bestFit="1" customWidth="1"/>
    <col min="982" max="982" width="37.1640625" bestFit="1" customWidth="1"/>
    <col min="983" max="983" width="37.83203125" bestFit="1" customWidth="1"/>
    <col min="984" max="984" width="40.5" bestFit="1" customWidth="1"/>
    <col min="985" max="985" width="47" bestFit="1" customWidth="1"/>
    <col min="986" max="986" width="49.6640625" bestFit="1" customWidth="1"/>
    <col min="987" max="987" width="14.83203125" bestFit="1" customWidth="1"/>
    <col min="988" max="988" width="17.5" bestFit="1" customWidth="1"/>
    <col min="989" max="989" width="17" bestFit="1" customWidth="1"/>
    <col min="990" max="990" width="19.6640625" bestFit="1" customWidth="1"/>
    <col min="991" max="991" width="36.83203125" bestFit="1" customWidth="1"/>
    <col min="992" max="992" width="39.6640625" bestFit="1" customWidth="1"/>
    <col min="993" max="993" width="36.1640625" bestFit="1" customWidth="1"/>
    <col min="994" max="994" width="39" bestFit="1" customWidth="1"/>
    <col min="995" max="995" width="16.5" bestFit="1" customWidth="1"/>
    <col min="996" max="996" width="19.1640625" bestFit="1" customWidth="1"/>
    <col min="997" max="997" width="18.1640625" bestFit="1" customWidth="1"/>
    <col min="998" max="998" width="20.6640625" bestFit="1" customWidth="1"/>
    <col min="999" max="999" width="45.1640625" bestFit="1" customWidth="1"/>
    <col min="1000" max="1000" width="47.83203125" bestFit="1" customWidth="1"/>
    <col min="1001" max="1001" width="20.5" bestFit="1" customWidth="1"/>
    <col min="1002" max="1002" width="23.1640625" bestFit="1" customWidth="1"/>
    <col min="1003" max="1003" width="49.6640625" bestFit="1" customWidth="1"/>
    <col min="1004" max="1004" width="52.1640625" bestFit="1" customWidth="1"/>
    <col min="1005" max="1005" width="21.33203125" bestFit="1" customWidth="1"/>
    <col min="1006" max="1006" width="24" bestFit="1" customWidth="1"/>
    <col min="1007" max="1007" width="26.33203125" bestFit="1" customWidth="1"/>
    <col min="1008" max="1008" width="29" bestFit="1" customWidth="1"/>
    <col min="1009" max="1009" width="12.33203125" bestFit="1" customWidth="1"/>
    <col min="1010" max="1010" width="14.83203125" bestFit="1" customWidth="1"/>
    <col min="1011" max="1011" width="35" bestFit="1" customWidth="1"/>
    <col min="1012" max="1012" width="37.6640625" bestFit="1" customWidth="1"/>
    <col min="1013" max="1013" width="35.83203125" bestFit="1" customWidth="1"/>
    <col min="1014" max="1014" width="38.5" bestFit="1" customWidth="1"/>
    <col min="1015" max="1015" width="27" bestFit="1" customWidth="1"/>
    <col min="1016" max="1016" width="29.6640625" bestFit="1" customWidth="1"/>
    <col min="1017" max="1017" width="45.1640625" bestFit="1" customWidth="1"/>
    <col min="1018" max="1018" width="47.83203125" bestFit="1" customWidth="1"/>
    <col min="1019" max="1019" width="24" bestFit="1" customWidth="1"/>
    <col min="1020" max="1020" width="26.6640625" bestFit="1" customWidth="1"/>
    <col min="1021" max="1021" width="24.5" bestFit="1" customWidth="1"/>
    <col min="1022" max="1022" width="27.1640625" bestFit="1" customWidth="1"/>
    <col min="1023" max="1023" width="48.1640625" bestFit="1" customWidth="1"/>
    <col min="1024" max="1024" width="50.83203125" bestFit="1" customWidth="1"/>
    <col min="1025" max="1025" width="19" bestFit="1" customWidth="1"/>
    <col min="1026" max="1026" width="21.6640625" bestFit="1" customWidth="1"/>
    <col min="1027" max="1027" width="14.83203125" bestFit="1" customWidth="1"/>
    <col min="1028" max="1028" width="17.5" bestFit="1" customWidth="1"/>
    <col min="1029" max="1029" width="37.83203125" bestFit="1" customWidth="1"/>
    <col min="1030" max="1030" width="40.5" bestFit="1" customWidth="1"/>
    <col min="1031" max="1031" width="45.6640625" bestFit="1" customWidth="1"/>
    <col min="1032" max="1032" width="48.33203125" bestFit="1" customWidth="1"/>
    <col min="1033" max="1033" width="15.1640625" bestFit="1" customWidth="1"/>
    <col min="1034" max="1034" width="17.83203125" bestFit="1" customWidth="1"/>
    <col min="1035" max="1035" width="51" bestFit="1" customWidth="1"/>
    <col min="1036" max="1036" width="53.6640625" bestFit="1" customWidth="1"/>
    <col min="1037" max="1037" width="18.6640625" bestFit="1" customWidth="1"/>
    <col min="1038" max="1038" width="21.1640625" bestFit="1" customWidth="1"/>
    <col min="1039" max="1039" width="25.83203125" bestFit="1" customWidth="1"/>
    <col min="1040" max="1040" width="28.5" bestFit="1" customWidth="1"/>
    <col min="1041" max="1041" width="59" bestFit="1" customWidth="1"/>
    <col min="1042" max="1042" width="61.6640625" bestFit="1" customWidth="1"/>
    <col min="1043" max="1043" width="22.83203125" bestFit="1" customWidth="1"/>
    <col min="1044" max="1044" width="25.5" bestFit="1" customWidth="1"/>
    <col min="1045" max="1045" width="33" bestFit="1" customWidth="1"/>
    <col min="1046" max="1046" width="35.6640625" bestFit="1" customWidth="1"/>
    <col min="1047" max="1047" width="34.6640625" bestFit="1" customWidth="1"/>
    <col min="1048" max="1048" width="37.33203125" bestFit="1" customWidth="1"/>
    <col min="1049" max="1049" width="15.5" bestFit="1" customWidth="1"/>
    <col min="1050" max="1050" width="18.1640625" bestFit="1" customWidth="1"/>
    <col min="1051" max="1051" width="21.1640625" bestFit="1" customWidth="1"/>
    <col min="1052" max="1052" width="23.83203125" bestFit="1" customWidth="1"/>
    <col min="1053" max="1053" width="48.5" bestFit="1" customWidth="1"/>
    <col min="1054" max="1054" width="51.1640625" bestFit="1" customWidth="1"/>
    <col min="1055" max="1055" width="40.1640625" bestFit="1" customWidth="1"/>
    <col min="1056" max="1056" width="42.83203125" bestFit="1" customWidth="1"/>
    <col min="1057" max="1057" width="48.1640625" bestFit="1" customWidth="1"/>
    <col min="1058" max="1058" width="50.83203125" bestFit="1" customWidth="1"/>
    <col min="1059" max="1059" width="12.5" bestFit="1" customWidth="1"/>
    <col min="1060" max="1060" width="15" bestFit="1" customWidth="1"/>
    <col min="1061" max="1061" width="13.1640625" bestFit="1" customWidth="1"/>
    <col min="1062" max="1062" width="15.6640625" bestFit="1" customWidth="1"/>
    <col min="1063" max="1063" width="23.5" bestFit="1" customWidth="1"/>
    <col min="1064" max="1064" width="8.83203125" bestFit="1" customWidth="1"/>
    <col min="1065" max="1065" width="26" bestFit="1" customWidth="1"/>
    <col min="1066" max="1066" width="16.5" bestFit="1" customWidth="1"/>
    <col min="1067" max="1067" width="19.1640625" bestFit="1" customWidth="1"/>
    <col min="1068" max="1068" width="21.83203125" bestFit="1" customWidth="1"/>
    <col min="1069" max="1069" width="24.5" bestFit="1" customWidth="1"/>
    <col min="1070" max="1070" width="30.33203125" bestFit="1" customWidth="1"/>
    <col min="1071" max="1071" width="33" bestFit="1" customWidth="1"/>
    <col min="1072" max="1072" width="41.6640625" bestFit="1" customWidth="1"/>
    <col min="1073" max="1073" width="44.33203125" bestFit="1" customWidth="1"/>
    <col min="1074" max="1074" width="26.6640625" bestFit="1" customWidth="1"/>
    <col min="1075" max="1075" width="29.33203125" bestFit="1" customWidth="1"/>
    <col min="1076" max="1076" width="21.33203125" bestFit="1" customWidth="1"/>
    <col min="1077" max="1077" width="24" bestFit="1" customWidth="1"/>
    <col min="1078" max="1078" width="38.1640625" bestFit="1" customWidth="1"/>
    <col min="1079" max="1079" width="40.83203125" bestFit="1" customWidth="1"/>
    <col min="1080" max="1080" width="37" bestFit="1" customWidth="1"/>
    <col min="1081" max="1081" width="39.6640625" bestFit="1" customWidth="1"/>
    <col min="1082" max="1082" width="44.33203125" bestFit="1" customWidth="1"/>
    <col min="1083" max="1083" width="46.83203125" bestFit="1" customWidth="1"/>
    <col min="1084" max="1084" width="9.5" bestFit="1" customWidth="1"/>
    <col min="1085" max="1085" width="12" bestFit="1" customWidth="1"/>
    <col min="1086" max="1086" width="13.5" bestFit="1" customWidth="1"/>
    <col min="1087" max="1087" width="16" bestFit="1" customWidth="1"/>
    <col min="1088" max="1088" width="43.83203125" bestFit="1" customWidth="1"/>
    <col min="1089" max="1089" width="46.33203125" bestFit="1" customWidth="1"/>
    <col min="1090" max="1090" width="52.6640625" bestFit="1" customWidth="1"/>
    <col min="1091" max="1091" width="55.33203125" bestFit="1" customWidth="1"/>
    <col min="1092" max="1092" width="21.5" bestFit="1" customWidth="1"/>
    <col min="1093" max="1093" width="24.1640625" bestFit="1" customWidth="1"/>
    <col min="1094" max="1094" width="48.1640625" bestFit="1" customWidth="1"/>
    <col min="1095" max="1095" width="50.83203125" bestFit="1" customWidth="1"/>
    <col min="1096" max="1096" width="18" bestFit="1" customWidth="1"/>
    <col min="1097" max="1097" width="20.5" bestFit="1" customWidth="1"/>
    <col min="1098" max="1098" width="43" bestFit="1" customWidth="1"/>
    <col min="1099" max="1099" width="45.6640625" bestFit="1" customWidth="1"/>
    <col min="1100" max="1100" width="14.5" bestFit="1" customWidth="1"/>
    <col min="1101" max="1101" width="17.1640625" bestFit="1" customWidth="1"/>
    <col min="1102" max="1102" width="15.33203125" bestFit="1" customWidth="1"/>
    <col min="1103" max="1103" width="18" bestFit="1" customWidth="1"/>
    <col min="1104" max="1104" width="37.5" bestFit="1" customWidth="1"/>
    <col min="1105" max="1105" width="40.1640625" bestFit="1" customWidth="1"/>
    <col min="1106" max="1106" width="43.1640625" bestFit="1" customWidth="1"/>
    <col min="1107" max="1107" width="45.83203125" bestFit="1" customWidth="1"/>
    <col min="1108" max="1108" width="48.6640625" bestFit="1" customWidth="1"/>
    <col min="1109" max="1109" width="51.33203125" bestFit="1" customWidth="1"/>
    <col min="1110" max="1110" width="17.5" bestFit="1" customWidth="1"/>
    <col min="1111" max="1111" width="20.1640625" bestFit="1" customWidth="1"/>
    <col min="1112" max="1112" width="45.83203125" bestFit="1" customWidth="1"/>
    <col min="1113" max="1113" width="48.5" bestFit="1" customWidth="1"/>
    <col min="1114" max="1114" width="25.1640625" bestFit="1" customWidth="1"/>
    <col min="1115" max="1115" width="27.83203125" bestFit="1" customWidth="1"/>
    <col min="1116" max="1116" width="19.83203125" bestFit="1" customWidth="1"/>
    <col min="1117" max="1117" width="22.5" bestFit="1" customWidth="1"/>
    <col min="1118" max="1118" width="50" bestFit="1" customWidth="1"/>
    <col min="1119" max="1119" width="52.6640625" bestFit="1" customWidth="1"/>
    <col min="1120" max="1120" width="41.6640625" bestFit="1" customWidth="1"/>
    <col min="1121" max="1121" width="44.33203125" bestFit="1" customWidth="1"/>
    <col min="1122" max="1122" width="31.33203125" bestFit="1" customWidth="1"/>
    <col min="1123" max="1123" width="34" bestFit="1" customWidth="1"/>
    <col min="1124" max="1124" width="33.6640625" bestFit="1" customWidth="1"/>
    <col min="1125" max="1125" width="36.1640625" bestFit="1" customWidth="1"/>
    <col min="1126" max="1126" width="33" bestFit="1" customWidth="1"/>
    <col min="1127" max="1127" width="35.6640625" bestFit="1" customWidth="1"/>
    <col min="1128" max="1128" width="44" bestFit="1" customWidth="1"/>
    <col min="1129" max="1129" width="46.5" bestFit="1" customWidth="1"/>
    <col min="1130" max="1130" width="46" bestFit="1" customWidth="1"/>
    <col min="1131" max="1131" width="48.6640625" bestFit="1" customWidth="1"/>
    <col min="1132" max="1132" width="32.5" bestFit="1" customWidth="1"/>
    <col min="1133" max="1133" width="35.1640625" bestFit="1" customWidth="1"/>
    <col min="1134" max="1134" width="6.83203125" bestFit="1" customWidth="1"/>
    <col min="1135" max="1135" width="9.33203125" bestFit="1" customWidth="1"/>
    <col min="1136" max="1136" width="14.1640625" bestFit="1" customWidth="1"/>
    <col min="1137" max="1137" width="16.83203125" bestFit="1" customWidth="1"/>
    <col min="1138" max="1138" width="32.5" bestFit="1" customWidth="1"/>
    <col min="1139" max="1139" width="35.1640625" bestFit="1" customWidth="1"/>
    <col min="1140" max="1140" width="42.1640625" bestFit="1" customWidth="1"/>
    <col min="1141" max="1141" width="44.83203125" bestFit="1" customWidth="1"/>
    <col min="1142" max="1142" width="26.1640625" bestFit="1" customWidth="1"/>
    <col min="1143" max="1143" width="28.83203125" bestFit="1" customWidth="1"/>
    <col min="1144" max="1144" width="39.6640625" bestFit="1" customWidth="1"/>
    <col min="1145" max="1145" width="42.33203125" bestFit="1" customWidth="1"/>
    <col min="1146" max="1146" width="35.1640625" bestFit="1" customWidth="1"/>
    <col min="1147" max="1147" width="37.83203125" bestFit="1" customWidth="1"/>
    <col min="1148" max="1148" width="18" bestFit="1" customWidth="1"/>
    <col min="1149" max="1149" width="20.5" bestFit="1" customWidth="1"/>
    <col min="1150" max="1150" width="17.33203125" bestFit="1" customWidth="1"/>
    <col min="1151" max="1151" width="20" bestFit="1" customWidth="1"/>
    <col min="1152" max="1152" width="18.33203125" bestFit="1" customWidth="1"/>
    <col min="1153" max="1153" width="20.83203125" bestFit="1" customWidth="1"/>
    <col min="1154" max="1154" width="30" bestFit="1" customWidth="1"/>
    <col min="1155" max="1155" width="32.6640625" bestFit="1" customWidth="1"/>
    <col min="1156" max="1156" width="53" bestFit="1" customWidth="1"/>
    <col min="1157" max="1157" width="55.6640625" bestFit="1" customWidth="1"/>
    <col min="1158" max="1158" width="48.33203125" bestFit="1" customWidth="1"/>
    <col min="1159" max="1159" width="51" bestFit="1" customWidth="1"/>
    <col min="1160" max="1160" width="22.33203125" bestFit="1" customWidth="1"/>
    <col min="1161" max="1161" width="25" bestFit="1" customWidth="1"/>
    <col min="1162" max="1162" width="7.5" bestFit="1" customWidth="1"/>
    <col min="1163" max="1163" width="10" bestFit="1" customWidth="1"/>
    <col min="1164" max="1164" width="48" bestFit="1" customWidth="1"/>
    <col min="1165" max="1165" width="50.6640625" bestFit="1" customWidth="1"/>
    <col min="1166" max="1166" width="51.33203125" bestFit="1" customWidth="1"/>
    <col min="1167" max="1167" width="54.1640625" bestFit="1" customWidth="1"/>
    <col min="1168" max="1168" width="28.5" bestFit="1" customWidth="1"/>
    <col min="1169" max="1169" width="31" bestFit="1" customWidth="1"/>
    <col min="1170" max="1170" width="29" bestFit="1" customWidth="1"/>
    <col min="1171" max="1171" width="31.5" bestFit="1" customWidth="1"/>
    <col min="1172" max="1172" width="37.5" bestFit="1" customWidth="1"/>
    <col min="1173" max="1173" width="40.1640625" bestFit="1" customWidth="1"/>
    <col min="1174" max="1174" width="12.1640625" bestFit="1" customWidth="1"/>
    <col min="1175" max="1175" width="14.6640625" bestFit="1" customWidth="1"/>
    <col min="1176" max="1176" width="25.1640625" bestFit="1" customWidth="1"/>
    <col min="1177" max="1177" width="27.83203125" bestFit="1" customWidth="1"/>
    <col min="1178" max="1178" width="40" bestFit="1" customWidth="1"/>
    <col min="1179" max="1179" width="42.6640625" bestFit="1" customWidth="1"/>
    <col min="1180" max="1180" width="32" bestFit="1" customWidth="1"/>
    <col min="1181" max="1181" width="34.6640625" bestFit="1" customWidth="1"/>
    <col min="1182" max="1182" width="17" bestFit="1" customWidth="1"/>
    <col min="1183" max="1183" width="19.6640625" bestFit="1" customWidth="1"/>
    <col min="1184" max="1184" width="21.5" bestFit="1" customWidth="1"/>
    <col min="1185" max="1185" width="24.1640625" bestFit="1" customWidth="1"/>
    <col min="1186" max="1186" width="53.6640625" bestFit="1" customWidth="1"/>
    <col min="1187" max="1187" width="56.33203125" bestFit="1" customWidth="1"/>
    <col min="1188" max="1188" width="50.33203125" bestFit="1" customWidth="1"/>
    <col min="1189" max="1189" width="53" bestFit="1" customWidth="1"/>
    <col min="1190" max="1190" width="26.33203125" bestFit="1" customWidth="1"/>
    <col min="1191" max="1191" width="29" bestFit="1" customWidth="1"/>
    <col min="1192" max="1192" width="30.33203125" bestFit="1" customWidth="1"/>
    <col min="1193" max="1193" width="33" bestFit="1" customWidth="1"/>
    <col min="1194" max="1194" width="19.5" bestFit="1" customWidth="1"/>
    <col min="1195" max="1195" width="22.1640625" bestFit="1" customWidth="1"/>
    <col min="1196" max="1196" width="19.33203125" bestFit="1" customWidth="1"/>
    <col min="1197" max="1197" width="22" bestFit="1" customWidth="1"/>
    <col min="1198" max="1198" width="53.5" bestFit="1" customWidth="1"/>
    <col min="1199" max="1199" width="56.1640625" bestFit="1" customWidth="1"/>
    <col min="1200" max="1200" width="10.5" bestFit="1" customWidth="1"/>
    <col min="1201" max="1201" width="13" bestFit="1" customWidth="1"/>
    <col min="1202" max="1202" width="31.5" bestFit="1" customWidth="1"/>
    <col min="1203" max="1203" width="34.1640625" bestFit="1" customWidth="1"/>
    <col min="1204" max="1204" width="24.6640625" bestFit="1" customWidth="1"/>
    <col min="1205" max="1205" width="27.33203125" bestFit="1" customWidth="1"/>
    <col min="1206" max="1206" width="41.1640625" bestFit="1" customWidth="1"/>
    <col min="1207" max="1207" width="43.83203125" bestFit="1" customWidth="1"/>
    <col min="1208" max="1208" width="19" bestFit="1" customWidth="1"/>
    <col min="1209" max="1209" width="21.83203125" bestFit="1" customWidth="1"/>
    <col min="1210" max="1210" width="36.5" bestFit="1" customWidth="1"/>
    <col min="1211" max="1211" width="39.1640625" bestFit="1" customWidth="1"/>
    <col min="1212" max="1212" width="51.83203125" bestFit="1" customWidth="1"/>
    <col min="1213" max="1213" width="54.5" bestFit="1" customWidth="1"/>
    <col min="1214" max="1214" width="20.1640625" bestFit="1" customWidth="1"/>
    <col min="1215" max="1215" width="22.83203125" bestFit="1" customWidth="1"/>
    <col min="1216" max="1216" width="38.83203125" bestFit="1" customWidth="1"/>
    <col min="1217" max="1217" width="41.33203125" bestFit="1" customWidth="1"/>
    <col min="1218" max="1218" width="15" bestFit="1" customWidth="1"/>
    <col min="1219" max="1219" width="17.6640625" bestFit="1" customWidth="1"/>
    <col min="1220" max="1220" width="40.1640625" bestFit="1" customWidth="1"/>
    <col min="1221" max="1221" width="42.83203125" bestFit="1" customWidth="1"/>
    <col min="1222" max="1222" width="45.83203125" bestFit="1" customWidth="1"/>
    <col min="1223" max="1223" width="48.5" bestFit="1" customWidth="1"/>
    <col min="1224" max="1224" width="15.33203125" bestFit="1" customWidth="1"/>
    <col min="1225" max="1225" width="18" bestFit="1" customWidth="1"/>
    <col min="1226" max="1226" width="46" bestFit="1" customWidth="1"/>
    <col min="1227" max="1227" width="48.6640625" bestFit="1" customWidth="1"/>
    <col min="1228" max="1228" width="25.33203125" bestFit="1" customWidth="1"/>
    <col min="1229" max="1229" width="28.1640625" bestFit="1" customWidth="1"/>
    <col min="1230" max="1230" width="45" bestFit="1" customWidth="1"/>
    <col min="1231" max="1231" width="47.6640625" bestFit="1" customWidth="1"/>
    <col min="1232" max="1232" width="34.6640625" bestFit="1" customWidth="1"/>
    <col min="1233" max="1233" width="37.33203125" bestFit="1" customWidth="1"/>
    <col min="1234" max="1234" width="53.1640625" bestFit="1" customWidth="1"/>
    <col min="1235" max="1235" width="55.83203125" bestFit="1" customWidth="1"/>
    <col min="1236" max="1236" width="27.33203125" bestFit="1" customWidth="1"/>
    <col min="1237" max="1237" width="30" bestFit="1" customWidth="1"/>
    <col min="1238" max="1238" width="53.33203125" bestFit="1" customWidth="1"/>
    <col min="1239" max="1239" width="56" bestFit="1" customWidth="1"/>
    <col min="1240" max="1240" width="45.6640625" bestFit="1" customWidth="1"/>
    <col min="1241" max="1241" width="48.33203125" bestFit="1" customWidth="1"/>
    <col min="1242" max="1242" width="39.33203125" bestFit="1" customWidth="1"/>
    <col min="1243" max="1243" width="41.83203125" bestFit="1" customWidth="1"/>
    <col min="1244" max="1244" width="49" bestFit="1" customWidth="1"/>
    <col min="1245" max="1245" width="51.5" bestFit="1" customWidth="1"/>
    <col min="1246" max="1246" width="28.33203125" bestFit="1" customWidth="1"/>
    <col min="1247" max="1247" width="30.83203125" bestFit="1" customWidth="1"/>
    <col min="1248" max="1248" width="46" bestFit="1" customWidth="1"/>
    <col min="1249" max="1249" width="48.6640625" bestFit="1" customWidth="1"/>
    <col min="1250" max="1250" width="16.83203125" bestFit="1" customWidth="1"/>
    <col min="1251" max="1251" width="19.5" bestFit="1" customWidth="1"/>
    <col min="1252" max="1252" width="23.1640625" bestFit="1" customWidth="1"/>
    <col min="1253" max="1253" width="25.6640625" bestFit="1" customWidth="1"/>
    <col min="1254" max="1254" width="27" bestFit="1" customWidth="1"/>
    <col min="1255" max="1255" width="29.6640625" bestFit="1" customWidth="1"/>
    <col min="1256" max="1256" width="45" bestFit="1" customWidth="1"/>
    <col min="1257" max="1257" width="47.6640625" bestFit="1" customWidth="1"/>
    <col min="1258" max="1258" width="30.1640625" bestFit="1" customWidth="1"/>
    <col min="1259" max="1259" width="32.83203125" bestFit="1" customWidth="1"/>
    <col min="1260" max="1260" width="47" bestFit="1" customWidth="1"/>
    <col min="1261" max="1261" width="49.6640625" bestFit="1" customWidth="1"/>
    <col min="1262" max="1262" width="43.1640625" bestFit="1" customWidth="1"/>
    <col min="1263" max="1263" width="45.83203125" bestFit="1" customWidth="1"/>
    <col min="1264" max="1264" width="34.33203125" bestFit="1" customWidth="1"/>
    <col min="1265" max="1265" width="37" bestFit="1" customWidth="1"/>
    <col min="1266" max="1266" width="30" bestFit="1" customWidth="1"/>
    <col min="1267" max="1267" width="32.6640625" bestFit="1" customWidth="1"/>
    <col min="1268" max="1268" width="45" bestFit="1" customWidth="1"/>
    <col min="1269" max="1269" width="47.6640625" bestFit="1" customWidth="1"/>
    <col min="1270" max="1270" width="42.83203125" bestFit="1" customWidth="1"/>
    <col min="1271" max="1271" width="45.6640625" bestFit="1" customWidth="1"/>
    <col min="1272" max="1272" width="25.6640625" bestFit="1" customWidth="1"/>
    <col min="1273" max="1273" width="28.33203125" bestFit="1" customWidth="1"/>
    <col min="1274" max="1274" width="33.6640625" bestFit="1" customWidth="1"/>
    <col min="1275" max="1275" width="36.1640625" bestFit="1" customWidth="1"/>
    <col min="1276" max="1276" width="38.83203125" bestFit="1" customWidth="1"/>
    <col min="1277" max="1277" width="41.33203125" bestFit="1" customWidth="1"/>
    <col min="1278" max="1278" width="27.33203125" bestFit="1" customWidth="1"/>
    <col min="1279" max="1279" width="30" bestFit="1" customWidth="1"/>
    <col min="1280" max="1280" width="20.33203125" bestFit="1" customWidth="1"/>
    <col min="1281" max="1281" width="23" bestFit="1" customWidth="1"/>
    <col min="1282" max="1282" width="43.5" bestFit="1" customWidth="1"/>
    <col min="1283" max="1283" width="46.1640625" bestFit="1" customWidth="1"/>
    <col min="1284" max="1284" width="32.6640625" bestFit="1" customWidth="1"/>
    <col min="1285" max="1285" width="35.33203125" bestFit="1" customWidth="1"/>
    <col min="1286" max="1286" width="32.1640625" bestFit="1" customWidth="1"/>
    <col min="1287" max="1287" width="34.83203125" bestFit="1" customWidth="1"/>
    <col min="1288" max="1288" width="31.33203125" bestFit="1" customWidth="1"/>
    <col min="1289" max="1289" width="34" bestFit="1" customWidth="1"/>
    <col min="1290" max="1290" width="35.1640625" bestFit="1" customWidth="1"/>
    <col min="1291" max="1291" width="37.83203125" bestFit="1" customWidth="1"/>
    <col min="1292" max="1292" width="46.6640625" bestFit="1" customWidth="1"/>
    <col min="1293" max="1293" width="49.33203125" bestFit="1" customWidth="1"/>
    <col min="1294" max="1294" width="62.33203125" bestFit="1" customWidth="1"/>
    <col min="1295" max="1295" width="65" bestFit="1" customWidth="1"/>
    <col min="1296" max="1296" width="30.1640625" bestFit="1" customWidth="1"/>
    <col min="1297" max="1297" width="32.83203125" bestFit="1" customWidth="1"/>
    <col min="1298" max="1298" width="22" bestFit="1" customWidth="1"/>
    <col min="1299" max="1299" width="24.83203125" bestFit="1" customWidth="1"/>
    <col min="1300" max="1300" width="25.83203125" bestFit="1" customWidth="1"/>
    <col min="1301" max="1301" width="28.5" bestFit="1" customWidth="1"/>
    <col min="1302" max="1302" width="31" bestFit="1" customWidth="1"/>
    <col min="1303" max="1303" width="33.6640625" bestFit="1" customWidth="1"/>
    <col min="1304" max="1304" width="40.33203125" bestFit="1" customWidth="1"/>
    <col min="1305" max="1305" width="43" bestFit="1" customWidth="1"/>
    <col min="1306" max="1306" width="32" bestFit="1" customWidth="1"/>
    <col min="1307" max="1307" width="34.6640625" bestFit="1" customWidth="1"/>
    <col min="1308" max="1308" width="48" bestFit="1" customWidth="1"/>
    <col min="1309" max="1309" width="50.6640625" bestFit="1" customWidth="1"/>
    <col min="1310" max="1310" width="17.5" bestFit="1" customWidth="1"/>
    <col min="1311" max="1311" width="20.1640625" bestFit="1" customWidth="1"/>
    <col min="1312" max="1312" width="40.5" bestFit="1" customWidth="1"/>
    <col min="1313" max="1313" width="43.1640625" bestFit="1" customWidth="1"/>
    <col min="1314" max="1314" width="43.83203125" bestFit="1" customWidth="1"/>
    <col min="1315" max="1315" width="46.33203125" bestFit="1" customWidth="1"/>
    <col min="1316" max="1316" width="47.83203125" bestFit="1" customWidth="1"/>
    <col min="1317" max="1317" width="50.5" bestFit="1" customWidth="1"/>
    <col min="1318" max="1318" width="25.6640625" bestFit="1" customWidth="1"/>
    <col min="1319" max="1319" width="28.33203125" bestFit="1" customWidth="1"/>
    <col min="1320" max="1320" width="8.83203125" bestFit="1" customWidth="1"/>
    <col min="1321" max="1321" width="10.1640625" bestFit="1" customWidth="1"/>
    <col min="1322" max="1322" width="41.1640625" bestFit="1" customWidth="1"/>
    <col min="1323" max="1323" width="43.83203125" bestFit="1" customWidth="1"/>
    <col min="1324" max="1324" width="26" bestFit="1" customWidth="1"/>
    <col min="1325" max="1325" width="28.6640625" bestFit="1" customWidth="1"/>
    <col min="1326" max="1326" width="25.1640625" bestFit="1" customWidth="1"/>
    <col min="1327" max="1327" width="27.83203125" bestFit="1" customWidth="1"/>
    <col min="1328" max="1328" width="52.33203125" bestFit="1" customWidth="1"/>
    <col min="1329" max="1329" width="55.1640625" bestFit="1" customWidth="1"/>
    <col min="1330" max="1330" width="51" bestFit="1" customWidth="1"/>
    <col min="1331" max="1331" width="53.83203125" bestFit="1" customWidth="1"/>
    <col min="1332" max="1332" width="52.33203125" bestFit="1" customWidth="1"/>
    <col min="1333" max="1333" width="55" bestFit="1" customWidth="1"/>
    <col min="1334" max="1334" width="42.83203125" bestFit="1" customWidth="1"/>
    <col min="1335" max="1335" width="45.5" bestFit="1" customWidth="1"/>
    <col min="1336" max="1336" width="47.6640625" bestFit="1" customWidth="1"/>
    <col min="1337" max="1337" width="50.33203125" bestFit="1" customWidth="1"/>
    <col min="1338" max="1338" width="44.5" bestFit="1" customWidth="1"/>
    <col min="1339" max="1339" width="47" bestFit="1" customWidth="1"/>
    <col min="1340" max="1340" width="43" bestFit="1" customWidth="1"/>
    <col min="1341" max="1341" width="45.6640625" bestFit="1" customWidth="1"/>
    <col min="1342" max="1342" width="31.83203125" bestFit="1" customWidth="1"/>
    <col min="1343" max="1343" width="34.5" bestFit="1" customWidth="1"/>
    <col min="1344" max="1344" width="22.1640625" bestFit="1" customWidth="1"/>
    <col min="1345" max="1345" width="24.83203125" bestFit="1" customWidth="1"/>
    <col min="1346" max="1346" width="44.83203125" bestFit="1" customWidth="1"/>
    <col min="1347" max="1347" width="47.5" bestFit="1" customWidth="1"/>
    <col min="1348" max="1348" width="41.33203125" bestFit="1" customWidth="1"/>
    <col min="1349" max="1349" width="44" bestFit="1" customWidth="1"/>
    <col min="1350" max="1350" width="45.5" bestFit="1" customWidth="1"/>
    <col min="1351" max="1351" width="48.1640625" bestFit="1" customWidth="1"/>
    <col min="1352" max="1352" width="41" bestFit="1" customWidth="1"/>
    <col min="1353" max="1353" width="43.6640625" bestFit="1" customWidth="1"/>
    <col min="1354" max="1354" width="44.1640625" bestFit="1" customWidth="1"/>
    <col min="1355" max="1355" width="46.6640625" bestFit="1" customWidth="1"/>
    <col min="1356" max="1356" width="48.33203125" bestFit="1" customWidth="1"/>
    <col min="1357" max="1357" width="51" bestFit="1" customWidth="1"/>
    <col min="1358" max="1358" width="39.6640625" bestFit="1" customWidth="1"/>
    <col min="1359" max="1359" width="42.33203125" bestFit="1" customWidth="1"/>
    <col min="1360" max="1360" width="39" bestFit="1" customWidth="1"/>
    <col min="1361" max="1361" width="41.5" bestFit="1" customWidth="1"/>
    <col min="1362" max="1362" width="21.83203125" bestFit="1" customWidth="1"/>
    <col min="1363" max="1363" width="24.5" bestFit="1" customWidth="1"/>
    <col min="1364" max="1364" width="49.6640625" bestFit="1" customWidth="1"/>
    <col min="1365" max="1365" width="52.1640625" bestFit="1" customWidth="1"/>
    <col min="1366" max="1366" width="34.5" bestFit="1" customWidth="1"/>
    <col min="1367" max="1367" width="37.1640625" bestFit="1" customWidth="1"/>
    <col min="1368" max="1368" width="8.83203125" bestFit="1" customWidth="1"/>
    <col min="1369" max="1369" width="11.33203125" bestFit="1" customWidth="1"/>
    <col min="1370" max="1370" width="52.5" bestFit="1" customWidth="1"/>
    <col min="1371" max="1371" width="55.1640625" bestFit="1" customWidth="1"/>
    <col min="1372" max="1372" width="42.1640625" bestFit="1" customWidth="1"/>
    <col min="1373" max="1373" width="44.83203125" bestFit="1" customWidth="1"/>
    <col min="1374" max="1374" width="39.6640625" bestFit="1" customWidth="1"/>
    <col min="1375" max="1375" width="42.33203125" bestFit="1" customWidth="1"/>
    <col min="1376" max="1376" width="16.1640625" bestFit="1" customWidth="1"/>
    <col min="1377" max="1377" width="18.83203125" bestFit="1" customWidth="1"/>
    <col min="1378" max="1378" width="33.5" bestFit="1" customWidth="1"/>
    <col min="1379" max="1379" width="36" bestFit="1" customWidth="1"/>
    <col min="1380" max="1380" width="47.83203125" bestFit="1" customWidth="1"/>
    <col min="1381" max="1381" width="50.5" bestFit="1" customWidth="1"/>
    <col min="1382" max="1382" width="11.6640625" bestFit="1" customWidth="1"/>
    <col min="1383" max="1383" width="14.1640625" bestFit="1" customWidth="1"/>
    <col min="1384" max="1384" width="14.6640625" bestFit="1" customWidth="1"/>
    <col min="1385" max="1385" width="17.33203125" bestFit="1" customWidth="1"/>
    <col min="1386" max="1386" width="33" bestFit="1" customWidth="1"/>
    <col min="1387" max="1387" width="35.6640625" bestFit="1" customWidth="1"/>
    <col min="1388" max="1388" width="45.1640625" bestFit="1" customWidth="1"/>
    <col min="1389" max="1389" width="47.83203125" bestFit="1" customWidth="1"/>
    <col min="1390" max="1390" width="34.83203125" bestFit="1" customWidth="1"/>
    <col min="1391" max="1391" width="37.5" bestFit="1" customWidth="1"/>
    <col min="1392" max="1392" width="41.83203125" bestFit="1" customWidth="1"/>
    <col min="1393" max="1393" width="44.5" bestFit="1" customWidth="1"/>
    <col min="1394" max="1394" width="29.83203125" bestFit="1" customWidth="1"/>
    <col min="1395" max="1395" width="32.5" bestFit="1" customWidth="1"/>
    <col min="1396" max="1396" width="41.83203125" bestFit="1" customWidth="1"/>
    <col min="1397" max="1397" width="44.5" bestFit="1" customWidth="1"/>
    <col min="1398" max="1398" width="29.6640625" bestFit="1" customWidth="1"/>
    <col min="1399" max="1399" width="32.33203125" bestFit="1" customWidth="1"/>
    <col min="1400" max="1400" width="19.6640625" bestFit="1" customWidth="1"/>
    <col min="1401" max="1401" width="22.5" bestFit="1" customWidth="1"/>
    <col min="1402" max="1402" width="26.1640625" bestFit="1" customWidth="1"/>
    <col min="1403" max="1403" width="28.83203125" bestFit="1" customWidth="1"/>
    <col min="1404" max="1404" width="29.33203125" bestFit="1" customWidth="1"/>
    <col min="1405" max="1405" width="32" bestFit="1" customWidth="1"/>
    <col min="1406" max="1406" width="37.83203125" bestFit="1" customWidth="1"/>
    <col min="1407" max="1407" width="40.5" bestFit="1" customWidth="1"/>
    <col min="1408" max="1408" width="32.83203125" bestFit="1" customWidth="1"/>
    <col min="1409" max="1409" width="35.5" bestFit="1" customWidth="1"/>
    <col min="1410" max="1410" width="39.1640625" bestFit="1" customWidth="1"/>
    <col min="1411" max="1411" width="41.6640625" bestFit="1" customWidth="1"/>
    <col min="1412" max="1412" width="33" bestFit="1" customWidth="1"/>
    <col min="1413" max="1413" width="35.6640625" bestFit="1" customWidth="1"/>
    <col min="1414" max="1414" width="50.6640625" bestFit="1" customWidth="1"/>
    <col min="1415" max="1415" width="53.33203125" bestFit="1" customWidth="1"/>
    <col min="1416" max="1416" width="14.6640625" bestFit="1" customWidth="1"/>
    <col min="1417" max="1417" width="17.33203125" bestFit="1" customWidth="1"/>
    <col min="1418" max="1418" width="14.33203125" bestFit="1" customWidth="1"/>
    <col min="1419" max="1419" width="17" bestFit="1" customWidth="1"/>
    <col min="1420" max="1420" width="18.6640625" bestFit="1" customWidth="1"/>
    <col min="1421" max="1421" width="21.1640625" bestFit="1" customWidth="1"/>
    <col min="1422" max="1422" width="40.83203125" bestFit="1" customWidth="1"/>
    <col min="1423" max="1423" width="43.5" bestFit="1" customWidth="1"/>
    <col min="1424" max="1424" width="26.83203125" bestFit="1" customWidth="1"/>
    <col min="1425" max="1425" width="29.5" bestFit="1" customWidth="1"/>
    <col min="1426" max="1426" width="35.6640625" bestFit="1" customWidth="1"/>
    <col min="1427" max="1427" width="38.33203125" bestFit="1" customWidth="1"/>
    <col min="1428" max="1428" width="27.83203125" bestFit="1" customWidth="1"/>
    <col min="1429" max="1429" width="30.5" bestFit="1" customWidth="1"/>
    <col min="1430" max="1430" width="17.5" bestFit="1" customWidth="1"/>
    <col min="1431" max="1431" width="20.1640625" bestFit="1" customWidth="1"/>
    <col min="1432" max="1432" width="33" bestFit="1" customWidth="1"/>
    <col min="1433" max="1433" width="35.83203125" bestFit="1" customWidth="1"/>
    <col min="1434" max="1434" width="49.5" bestFit="1" customWidth="1"/>
    <col min="1435" max="1435" width="52" bestFit="1" customWidth="1"/>
    <col min="1436" max="1436" width="21.83203125" bestFit="1" customWidth="1"/>
    <col min="1437" max="1437" width="24.5" bestFit="1" customWidth="1"/>
    <col min="1438" max="1438" width="50.83203125" bestFit="1" customWidth="1"/>
    <col min="1439" max="1439" width="53.5" bestFit="1" customWidth="1"/>
    <col min="1440" max="1440" width="16.1640625" bestFit="1" customWidth="1"/>
    <col min="1441" max="1441" width="18.83203125" bestFit="1" customWidth="1"/>
    <col min="1442" max="1442" width="42.5" bestFit="1" customWidth="1"/>
    <col min="1443" max="1443" width="45.1640625" bestFit="1" customWidth="1"/>
    <col min="1444" max="1444" width="25.33203125" bestFit="1" customWidth="1"/>
    <col min="1445" max="1445" width="28" bestFit="1" customWidth="1"/>
    <col min="1446" max="1446" width="47.1640625" bestFit="1" customWidth="1"/>
    <col min="1447" max="1447" width="49.83203125" bestFit="1" customWidth="1"/>
    <col min="1448" max="1448" width="55" bestFit="1" customWidth="1"/>
    <col min="1449" max="1449" width="57.6640625" bestFit="1" customWidth="1"/>
    <col min="1450" max="1450" width="24.33203125" bestFit="1" customWidth="1"/>
    <col min="1451" max="1451" width="27" bestFit="1" customWidth="1"/>
    <col min="1452" max="1452" width="34.6640625" bestFit="1" customWidth="1"/>
    <col min="1453" max="1453" width="37.33203125" bestFit="1" customWidth="1"/>
    <col min="1454" max="1454" width="35.6640625" bestFit="1" customWidth="1"/>
    <col min="1455" max="1455" width="38.33203125" bestFit="1" customWidth="1"/>
    <col min="1456" max="1456" width="46.5" bestFit="1" customWidth="1"/>
    <col min="1457" max="1457" width="49.1640625" bestFit="1" customWidth="1"/>
    <col min="1458" max="1458" width="33.6640625" bestFit="1" customWidth="1"/>
    <col min="1459" max="1459" width="36.1640625" bestFit="1" customWidth="1"/>
    <col min="1460" max="1460" width="40.6640625" bestFit="1" customWidth="1"/>
    <col min="1461" max="1461" width="43.33203125" bestFit="1" customWidth="1"/>
    <col min="1462" max="1462" width="10.83203125" bestFit="1" customWidth="1"/>
    <col min="1463" max="1463" width="13.33203125" bestFit="1" customWidth="1"/>
    <col min="1464" max="1464" width="35.6640625" bestFit="1" customWidth="1"/>
    <col min="1465" max="1465" width="38.33203125" bestFit="1" customWidth="1"/>
    <col min="1466" max="1466" width="17.33203125" bestFit="1" customWidth="1"/>
    <col min="1467" max="1467" width="20" bestFit="1" customWidth="1"/>
    <col min="1468" max="1468" width="32.33203125" bestFit="1" customWidth="1"/>
    <col min="1469" max="1469" width="35" bestFit="1" customWidth="1"/>
    <col min="1470" max="1470" width="39.1640625" bestFit="1" customWidth="1"/>
    <col min="1471" max="1471" width="41.83203125" bestFit="1" customWidth="1"/>
    <col min="1472" max="1472" width="49.6640625" bestFit="1" customWidth="1"/>
    <col min="1473" max="1473" width="52.1640625" bestFit="1" customWidth="1"/>
    <col min="1474" max="1474" width="44.5" bestFit="1" customWidth="1"/>
    <col min="1475" max="1475" width="47" bestFit="1" customWidth="1"/>
    <col min="1476" max="1476" width="39.5" bestFit="1" customWidth="1"/>
    <col min="1477" max="1477" width="42.1640625" bestFit="1" customWidth="1"/>
    <col min="1478" max="1478" width="39.83203125" bestFit="1" customWidth="1"/>
    <col min="1479" max="1479" width="42.5" bestFit="1" customWidth="1"/>
    <col min="1480" max="1480" width="20.6640625" bestFit="1" customWidth="1"/>
    <col min="1481" max="1481" width="23.33203125" bestFit="1" customWidth="1"/>
    <col min="1482" max="1482" width="15.5" bestFit="1" customWidth="1"/>
    <col min="1483" max="1483" width="18.1640625" bestFit="1" customWidth="1"/>
    <col min="1484" max="1484" width="16.33203125" bestFit="1" customWidth="1"/>
    <col min="1485" max="1485" width="19" bestFit="1" customWidth="1"/>
    <col min="1486" max="1486" width="7.83203125" bestFit="1" customWidth="1"/>
    <col min="1487" max="1487" width="10.33203125" bestFit="1" customWidth="1"/>
    <col min="1488" max="1488" width="49.6640625" bestFit="1" customWidth="1"/>
    <col min="1489" max="1489" width="52.1640625" bestFit="1" customWidth="1"/>
    <col min="1490" max="1490" width="33.83203125" bestFit="1" customWidth="1"/>
    <col min="1491" max="1491" width="36.33203125" bestFit="1" customWidth="1"/>
    <col min="1492" max="1492" width="52.5" bestFit="1" customWidth="1"/>
    <col min="1493" max="1493" width="55.33203125" bestFit="1" customWidth="1"/>
    <col min="1494" max="1494" width="38.6640625" bestFit="1" customWidth="1"/>
    <col min="1495" max="1495" width="41.1640625" bestFit="1" customWidth="1"/>
    <col min="1496" max="1496" width="48.33203125" bestFit="1" customWidth="1"/>
    <col min="1497" max="1497" width="51" bestFit="1" customWidth="1"/>
    <col min="1498" max="1498" width="35.1640625" bestFit="1" customWidth="1"/>
    <col min="1499" max="1499" width="37.83203125" bestFit="1" customWidth="1"/>
    <col min="1500" max="1500" width="51.1640625" bestFit="1" customWidth="1"/>
    <col min="1501" max="1501" width="53.83203125" bestFit="1" customWidth="1"/>
    <col min="1502" max="1502" width="44.33203125" bestFit="1" customWidth="1"/>
    <col min="1503" max="1503" width="46.83203125" bestFit="1" customWidth="1"/>
    <col min="1504" max="1504" width="16" bestFit="1" customWidth="1"/>
    <col min="1505" max="1505" width="18.6640625" bestFit="1" customWidth="1"/>
    <col min="1506" max="1506" width="27.33203125" bestFit="1" customWidth="1"/>
    <col min="1507" max="1507" width="30" bestFit="1" customWidth="1"/>
    <col min="1508" max="1508" width="37.1640625" bestFit="1" customWidth="1"/>
    <col min="1509" max="1509" width="39.83203125" bestFit="1" customWidth="1"/>
    <col min="1510" max="1510" width="28" bestFit="1" customWidth="1"/>
    <col min="1511" max="1511" width="30.6640625" bestFit="1" customWidth="1"/>
    <col min="1512" max="1512" width="19" bestFit="1" customWidth="1"/>
    <col min="1513" max="1513" width="21.6640625" bestFit="1" customWidth="1"/>
    <col min="1514" max="1514" width="46.1640625" bestFit="1" customWidth="1"/>
    <col min="1515" max="1515" width="48.83203125" bestFit="1" customWidth="1"/>
    <col min="1516" max="1516" width="52.5" bestFit="1" customWidth="1"/>
    <col min="1517" max="1517" width="55.1640625" bestFit="1" customWidth="1"/>
    <col min="1518" max="1518" width="14.5" bestFit="1" customWidth="1"/>
    <col min="1519" max="1519" width="17.1640625" bestFit="1" customWidth="1"/>
    <col min="1520" max="1520" width="15.83203125" bestFit="1" customWidth="1"/>
    <col min="1521" max="1521" width="18.5" bestFit="1" customWidth="1"/>
    <col min="1522" max="1522" width="23.1640625" bestFit="1" customWidth="1"/>
    <col min="1523" max="1523" width="25.6640625" bestFit="1" customWidth="1"/>
    <col min="1524" max="1524" width="22.6640625" bestFit="1" customWidth="1"/>
    <col min="1525" max="1525" width="25.33203125" bestFit="1" customWidth="1"/>
    <col min="1526" max="1526" width="29.6640625" bestFit="1" customWidth="1"/>
    <col min="1527" max="1527" width="32.33203125" bestFit="1" customWidth="1"/>
    <col min="1528" max="1528" width="17.6640625" bestFit="1" customWidth="1"/>
    <col min="1529" max="1529" width="20.33203125" bestFit="1" customWidth="1"/>
    <col min="1530" max="1530" width="20.5" bestFit="1" customWidth="1"/>
    <col min="1531" max="1531" width="23.1640625" bestFit="1" customWidth="1"/>
    <col min="1532" max="1532" width="18" bestFit="1" customWidth="1"/>
    <col min="1533" max="1533" width="20.5" bestFit="1" customWidth="1"/>
    <col min="1534" max="1534" width="14" bestFit="1" customWidth="1"/>
    <col min="1535" max="1535" width="16.6640625" bestFit="1" customWidth="1"/>
    <col min="1536" max="1536" width="18.6640625" bestFit="1" customWidth="1"/>
    <col min="1537" max="1537" width="21.1640625" bestFit="1" customWidth="1"/>
    <col min="1538" max="1538" width="44.1640625" bestFit="1" customWidth="1"/>
    <col min="1539" max="1539" width="46.6640625" bestFit="1" customWidth="1"/>
    <col min="1540" max="1540" width="35.5" bestFit="1" customWidth="1"/>
    <col min="1541" max="1541" width="38.1640625" bestFit="1" customWidth="1"/>
    <col min="1542" max="1542" width="16.33203125" bestFit="1" customWidth="1"/>
    <col min="1543" max="1543" width="19" bestFit="1" customWidth="1"/>
    <col min="1544" max="1544" width="8.83203125" bestFit="1" customWidth="1"/>
    <col min="1545" max="1545" width="11.1640625" bestFit="1" customWidth="1"/>
    <col min="1546" max="1546" width="33.5" bestFit="1" customWidth="1"/>
    <col min="1547" max="1547" width="36" bestFit="1" customWidth="1"/>
    <col min="1548" max="1548" width="49.33203125" bestFit="1" customWidth="1"/>
    <col min="1549" max="1549" width="52" bestFit="1" customWidth="1"/>
    <col min="1550" max="1550" width="36.1640625" bestFit="1" customWidth="1"/>
    <col min="1551" max="1551" width="38.83203125" bestFit="1" customWidth="1"/>
    <col min="1552" max="1552" width="9.5" bestFit="1" customWidth="1"/>
    <col min="1553" max="1553" width="12" bestFit="1" customWidth="1"/>
    <col min="1554" max="1554" width="31.5" bestFit="1" customWidth="1"/>
    <col min="1555" max="1555" width="34.1640625" bestFit="1" customWidth="1"/>
    <col min="1556" max="1556" width="45.33203125" bestFit="1" customWidth="1"/>
    <col min="1557" max="1557" width="48" bestFit="1" customWidth="1"/>
    <col min="1558" max="1558" width="27.1640625" bestFit="1" customWidth="1"/>
    <col min="1559" max="1559" width="29.83203125" bestFit="1" customWidth="1"/>
    <col min="1560" max="1560" width="22.1640625" bestFit="1" customWidth="1"/>
    <col min="1561" max="1561" width="24.83203125" bestFit="1" customWidth="1"/>
    <col min="1562" max="1562" width="11.1640625" bestFit="1" customWidth="1"/>
    <col min="1563" max="1563" width="13.6640625" bestFit="1" customWidth="1"/>
    <col min="1564" max="1564" width="26.1640625" bestFit="1" customWidth="1"/>
    <col min="1565" max="1565" width="28.83203125" bestFit="1" customWidth="1"/>
    <col min="1566" max="1566" width="20.6640625" bestFit="1" customWidth="1"/>
    <col min="1567" max="1567" width="23.33203125" bestFit="1" customWidth="1"/>
    <col min="1568" max="1568" width="23.1640625" bestFit="1" customWidth="1"/>
    <col min="1569" max="1569" width="25.6640625" bestFit="1" customWidth="1"/>
    <col min="1570" max="1570" width="31.6640625" bestFit="1" customWidth="1"/>
    <col min="1571" max="1571" width="34.33203125" bestFit="1" customWidth="1"/>
    <col min="1572" max="1572" width="48" bestFit="1" customWidth="1"/>
    <col min="1573" max="1573" width="50.6640625" bestFit="1" customWidth="1"/>
    <col min="1574" max="1574" width="29" bestFit="1" customWidth="1"/>
    <col min="1575" max="1575" width="31.5" bestFit="1" customWidth="1"/>
    <col min="1576" max="1576" width="23.5" bestFit="1" customWidth="1"/>
    <col min="1577" max="1577" width="26" bestFit="1" customWidth="1"/>
    <col min="1578" max="1578" width="43.1640625" bestFit="1" customWidth="1"/>
    <col min="1579" max="1579" width="45.83203125" bestFit="1" customWidth="1"/>
    <col min="1580" max="1580" width="52" bestFit="1" customWidth="1"/>
    <col min="1581" max="1581" width="54.6640625" bestFit="1" customWidth="1"/>
    <col min="1582" max="1582" width="32.1640625" bestFit="1" customWidth="1"/>
    <col min="1583" max="1583" width="34.83203125" bestFit="1" customWidth="1"/>
    <col min="1584" max="1584" width="31.33203125" bestFit="1" customWidth="1"/>
    <col min="1585" max="1585" width="34" bestFit="1" customWidth="1"/>
    <col min="1586" max="1586" width="27.1640625" bestFit="1" customWidth="1"/>
    <col min="1587" max="1587" width="29.83203125" bestFit="1" customWidth="1"/>
    <col min="1588" max="1588" width="10" bestFit="1" customWidth="1"/>
    <col min="1589" max="1589" width="12.5" bestFit="1" customWidth="1"/>
    <col min="1590" max="1590" width="10.83203125" bestFit="1" customWidth="1"/>
    <col min="1591" max="1591" width="13.33203125" bestFit="1" customWidth="1"/>
    <col min="1592" max="1592" width="37.1640625" bestFit="1" customWidth="1"/>
    <col min="1593" max="1593" width="39.83203125" bestFit="1" customWidth="1"/>
    <col min="1594" max="1594" width="43.1640625" bestFit="1" customWidth="1"/>
    <col min="1595" max="1595" width="45.83203125" bestFit="1" customWidth="1"/>
    <col min="1596" max="1596" width="42.1640625" bestFit="1" customWidth="1"/>
    <col min="1597" max="1597" width="44.83203125" bestFit="1" customWidth="1"/>
    <col min="1598" max="1598" width="31.5" bestFit="1" customWidth="1"/>
    <col min="1599" max="1599" width="34.1640625" bestFit="1" customWidth="1"/>
    <col min="1600" max="1600" width="34.6640625" bestFit="1" customWidth="1"/>
    <col min="1601" max="1601" width="37.33203125" bestFit="1" customWidth="1"/>
    <col min="1602" max="1602" width="10.5" bestFit="1" customWidth="1"/>
    <col min="1603" max="1603" width="13" bestFit="1" customWidth="1"/>
    <col min="1604" max="1604" width="34.6640625" bestFit="1" customWidth="1"/>
    <col min="1605" max="1605" width="37.33203125" bestFit="1" customWidth="1"/>
    <col min="1606" max="1606" width="22.33203125" bestFit="1" customWidth="1"/>
    <col min="1607" max="1607" width="25" bestFit="1" customWidth="1"/>
    <col min="1608" max="1608" width="12" bestFit="1" customWidth="1"/>
    <col min="1609" max="1609" width="14.5" bestFit="1" customWidth="1"/>
    <col min="1610" max="1610" width="25.83203125" bestFit="1" customWidth="1"/>
    <col min="1611" max="1611" width="28.5" bestFit="1" customWidth="1"/>
    <col min="1612" max="1612" width="42.1640625" bestFit="1" customWidth="1"/>
    <col min="1613" max="1613" width="44.83203125" bestFit="1" customWidth="1"/>
    <col min="1614" max="1614" width="37.5" bestFit="1" customWidth="1"/>
    <col min="1615" max="1615" width="40.1640625" bestFit="1" customWidth="1"/>
    <col min="1616" max="1616" width="50" bestFit="1" customWidth="1"/>
    <col min="1617" max="1617" width="52.6640625" bestFit="1" customWidth="1"/>
    <col min="1618" max="1618" width="27" bestFit="1" customWidth="1"/>
    <col min="1619" max="1619" width="29.6640625" bestFit="1" customWidth="1"/>
    <col min="1620" max="1620" width="24.1640625" bestFit="1" customWidth="1"/>
    <col min="1621" max="1621" width="26.83203125" bestFit="1" customWidth="1"/>
    <col min="1622" max="1622" width="30.1640625" bestFit="1" customWidth="1"/>
    <col min="1623" max="1623" width="32.83203125" bestFit="1" customWidth="1"/>
    <col min="1624" max="1624" width="12.1640625" bestFit="1" customWidth="1"/>
    <col min="1625" max="1625" width="14.6640625" bestFit="1" customWidth="1"/>
    <col min="1626" max="1626" width="45.1640625" bestFit="1" customWidth="1"/>
    <col min="1627" max="1627" width="48" bestFit="1" customWidth="1"/>
    <col min="1628" max="1628" width="11.33203125" bestFit="1" customWidth="1"/>
    <col min="1629" max="1629" width="13.83203125" bestFit="1" customWidth="1"/>
    <col min="1630" max="1630" width="30.83203125" bestFit="1" customWidth="1"/>
    <col min="1631" max="1631" width="33.5" bestFit="1" customWidth="1"/>
    <col min="1632" max="1632" width="48.1640625" bestFit="1" customWidth="1"/>
    <col min="1633" max="1633" width="50.83203125" bestFit="1" customWidth="1"/>
    <col min="1634" max="1634" width="48.6640625" bestFit="1" customWidth="1"/>
    <col min="1635" max="1635" width="51.33203125" bestFit="1" customWidth="1"/>
    <col min="1636" max="1636" width="20.1640625" bestFit="1" customWidth="1"/>
    <col min="1637" max="1637" width="22.83203125" bestFit="1" customWidth="1"/>
    <col min="1638" max="1638" width="14.1640625" bestFit="1" customWidth="1"/>
    <col min="1639" max="1639" width="16.83203125" bestFit="1" customWidth="1"/>
    <col min="1640" max="1640" width="24" bestFit="1" customWidth="1"/>
    <col min="1641" max="1641" width="26.6640625" bestFit="1" customWidth="1"/>
    <col min="1642" max="1642" width="41.5" bestFit="1" customWidth="1"/>
    <col min="1643" max="1643" width="44.1640625" bestFit="1" customWidth="1"/>
    <col min="1644" max="1644" width="17.33203125" bestFit="1" customWidth="1"/>
    <col min="1645" max="1645" width="20" bestFit="1" customWidth="1"/>
    <col min="1646" max="1646" width="34.33203125" bestFit="1" customWidth="1"/>
    <col min="1647" max="1647" width="37" bestFit="1" customWidth="1"/>
    <col min="1648" max="1648" width="15.1640625" bestFit="1" customWidth="1"/>
    <col min="1649" max="1649" width="17.83203125" bestFit="1" customWidth="1"/>
    <col min="1650" max="1650" width="10.83203125" bestFit="1" customWidth="1"/>
    <col min="1651" max="1651" width="13.33203125" bestFit="1" customWidth="1"/>
    <col min="1652" max="1652" width="28.6640625" bestFit="1" customWidth="1"/>
    <col min="1653" max="1653" width="31.1640625" bestFit="1" customWidth="1"/>
    <col min="1654" max="1654" width="21" bestFit="1" customWidth="1"/>
    <col min="1655" max="1655" width="23.6640625" bestFit="1" customWidth="1"/>
    <col min="1656" max="1656" width="19.6640625" bestFit="1" customWidth="1"/>
    <col min="1657" max="1657" width="22.33203125" bestFit="1" customWidth="1"/>
    <col min="1658" max="1658" width="18.33203125" bestFit="1" customWidth="1"/>
    <col min="1659" max="1659" width="20.83203125" bestFit="1" customWidth="1"/>
    <col min="1660" max="1660" width="42.5" bestFit="1" customWidth="1"/>
    <col min="1661" max="1661" width="45.1640625" bestFit="1" customWidth="1"/>
    <col min="1662" max="1662" width="34.6640625" bestFit="1" customWidth="1"/>
    <col min="1663" max="1663" width="37.33203125" bestFit="1" customWidth="1"/>
    <col min="1664" max="1664" width="13.6640625" bestFit="1" customWidth="1"/>
    <col min="1665" max="1665" width="16.33203125" bestFit="1" customWidth="1"/>
    <col min="1666" max="1666" width="44.5" bestFit="1" customWidth="1"/>
    <col min="1667" max="1667" width="47" bestFit="1" customWidth="1"/>
    <col min="1668" max="1668" width="25.6640625" bestFit="1" customWidth="1"/>
    <col min="1669" max="1669" width="28.33203125" bestFit="1" customWidth="1"/>
    <col min="1670" max="1670" width="17.5" bestFit="1" customWidth="1"/>
    <col min="1671" max="1671" width="20.1640625" bestFit="1" customWidth="1"/>
    <col min="1672" max="1672" width="43.1640625" bestFit="1" customWidth="1"/>
    <col min="1673" max="1673" width="45.83203125" bestFit="1" customWidth="1"/>
    <col min="1674" max="1674" width="24.1640625" bestFit="1" customWidth="1"/>
    <col min="1675" max="1675" width="26.83203125" bestFit="1" customWidth="1"/>
    <col min="1676" max="1676" width="50.33203125" bestFit="1" customWidth="1"/>
    <col min="1677" max="1677" width="53" bestFit="1" customWidth="1"/>
    <col min="1678" max="1678" width="36" bestFit="1" customWidth="1"/>
    <col min="1679" max="1679" width="38.6640625" bestFit="1" customWidth="1"/>
    <col min="1680" max="1680" width="51.6640625" bestFit="1" customWidth="1"/>
    <col min="1681" max="1681" width="54.33203125" bestFit="1" customWidth="1"/>
    <col min="1682" max="1682" width="41.1640625" bestFit="1" customWidth="1"/>
    <col min="1683" max="1683" width="44" bestFit="1" customWidth="1"/>
    <col min="1684" max="1684" width="31.1640625" bestFit="1" customWidth="1"/>
    <col min="1685" max="1685" width="33.83203125" bestFit="1" customWidth="1"/>
    <col min="1686" max="1686" width="34" bestFit="1" customWidth="1"/>
    <col min="1687" max="1687" width="36.5" bestFit="1" customWidth="1"/>
    <col min="1688" max="1688" width="50.33203125" bestFit="1" customWidth="1"/>
    <col min="1689" max="1689" width="53" bestFit="1" customWidth="1"/>
    <col min="1690" max="1690" width="11" bestFit="1" customWidth="1"/>
    <col min="1691" max="1691" width="13.5" bestFit="1" customWidth="1"/>
    <col min="1692" max="1692" width="28.33203125" bestFit="1" customWidth="1"/>
    <col min="1693" max="1693" width="30.83203125" bestFit="1" customWidth="1"/>
    <col min="1694" max="1694" width="20.83203125" bestFit="1" customWidth="1"/>
    <col min="1695" max="1695" width="23.5" bestFit="1" customWidth="1"/>
    <col min="1696" max="1696" width="20.83203125" bestFit="1" customWidth="1"/>
    <col min="1697" max="1697" width="23.5" bestFit="1" customWidth="1"/>
    <col min="1698" max="1698" width="34.1640625" bestFit="1" customWidth="1"/>
    <col min="1699" max="1699" width="36.6640625" bestFit="1" customWidth="1"/>
    <col min="1700" max="1700" width="6.6640625" bestFit="1" customWidth="1"/>
    <col min="1701" max="1701" width="9.1640625" bestFit="1" customWidth="1"/>
    <col min="1702" max="1702" width="27.83203125" bestFit="1" customWidth="1"/>
    <col min="1703" max="1703" width="30.5" bestFit="1" customWidth="1"/>
    <col min="1704" max="1704" width="12" bestFit="1" customWidth="1"/>
    <col min="1705" max="1705" width="14.5" bestFit="1" customWidth="1"/>
    <col min="1706" max="1706" width="36.33203125" bestFit="1" customWidth="1"/>
    <col min="1707" max="1707" width="39" bestFit="1" customWidth="1"/>
    <col min="1708" max="1708" width="45.5" bestFit="1" customWidth="1"/>
    <col min="1709" max="1709" width="48.1640625" bestFit="1" customWidth="1"/>
    <col min="1710" max="1710" width="21" bestFit="1" customWidth="1"/>
    <col min="1711" max="1711" width="23.6640625" bestFit="1" customWidth="1"/>
    <col min="1712" max="1712" width="15.5" bestFit="1" customWidth="1"/>
    <col min="1713" max="1713" width="18.1640625" bestFit="1" customWidth="1"/>
    <col min="1714" max="1714" width="45.33203125" bestFit="1" customWidth="1"/>
    <col min="1715" max="1715" width="48" bestFit="1" customWidth="1"/>
    <col min="1716" max="1716" width="8.83203125" bestFit="1" customWidth="1"/>
    <col min="1717" max="1717" width="11" bestFit="1" customWidth="1"/>
    <col min="1718" max="1718" width="13.83203125" bestFit="1" customWidth="1"/>
    <col min="1719" max="1719" width="16.5" bestFit="1" customWidth="1"/>
    <col min="1720" max="1720" width="8.83203125" bestFit="1" customWidth="1"/>
    <col min="1721" max="1721" width="10.33203125" bestFit="1" customWidth="1"/>
    <col min="1722" max="1722" width="29.6640625" bestFit="1" customWidth="1"/>
    <col min="1723" max="1723" width="32.33203125" bestFit="1" customWidth="1"/>
    <col min="1724" max="1724" width="49.33203125" bestFit="1" customWidth="1"/>
    <col min="1725" max="1725" width="51.83203125" bestFit="1" customWidth="1"/>
    <col min="1726" max="1726" width="14.5" bestFit="1" customWidth="1"/>
    <col min="1727" max="1727" width="17.1640625" bestFit="1" customWidth="1"/>
    <col min="1728" max="1728" width="12.83203125" bestFit="1" customWidth="1"/>
    <col min="1729" max="1729" width="15.33203125" bestFit="1" customWidth="1"/>
    <col min="1730" max="1730" width="69.1640625" bestFit="1" customWidth="1"/>
    <col min="1731" max="1731" width="71.83203125" bestFit="1" customWidth="1"/>
    <col min="1732" max="1732" width="39.83203125" bestFit="1" customWidth="1"/>
    <col min="1733" max="1733" width="42.5" bestFit="1" customWidth="1"/>
    <col min="1734" max="1734" width="13.83203125" bestFit="1" customWidth="1"/>
    <col min="1735" max="1735" width="16.5" bestFit="1" customWidth="1"/>
    <col min="1736" max="1736" width="52.1640625" bestFit="1" customWidth="1"/>
    <col min="1737" max="1737" width="54.83203125" bestFit="1" customWidth="1"/>
    <col min="1738" max="1738" width="24.33203125" bestFit="1" customWidth="1"/>
    <col min="1739" max="1739" width="27" bestFit="1" customWidth="1"/>
    <col min="1740" max="1740" width="31.83203125" bestFit="1" customWidth="1"/>
    <col min="1741" max="1741" width="34.5" bestFit="1" customWidth="1"/>
    <col min="1742" max="1742" width="28.83203125" bestFit="1" customWidth="1"/>
    <col min="1743" max="1743" width="31.33203125" bestFit="1" customWidth="1"/>
    <col min="1744" max="1744" width="32.1640625" bestFit="1" customWidth="1"/>
    <col min="1745" max="1745" width="34.83203125" bestFit="1" customWidth="1"/>
    <col min="1746" max="1746" width="17.1640625" bestFit="1" customWidth="1"/>
    <col min="1747" max="1747" width="19.83203125" bestFit="1" customWidth="1"/>
    <col min="1748" max="1748" width="29.6640625" bestFit="1" customWidth="1"/>
    <col min="1749" max="1749" width="32.33203125" bestFit="1" customWidth="1"/>
    <col min="1750" max="1750" width="20" bestFit="1" customWidth="1"/>
    <col min="1751" max="1751" width="22.6640625" bestFit="1" customWidth="1"/>
    <col min="1752" max="1752" width="37.6640625" bestFit="1" customWidth="1"/>
    <col min="1753" max="1753" width="40.33203125" bestFit="1" customWidth="1"/>
    <col min="1754" max="1754" width="28" bestFit="1" customWidth="1"/>
    <col min="1755" max="1755" width="30.6640625" bestFit="1" customWidth="1"/>
    <col min="1756" max="1756" width="48.1640625" bestFit="1" customWidth="1"/>
    <col min="1757" max="1757" width="50.83203125" bestFit="1" customWidth="1"/>
    <col min="1758" max="1758" width="15.6640625" bestFit="1" customWidth="1"/>
    <col min="1759" max="1759" width="18.33203125" bestFit="1" customWidth="1"/>
    <col min="1760" max="1760" width="31" bestFit="1" customWidth="1"/>
    <col min="1761" max="1761" width="33.6640625" bestFit="1" customWidth="1"/>
    <col min="1762" max="1762" width="19.6640625" bestFit="1" customWidth="1"/>
    <col min="1763" max="1763" width="22.33203125" bestFit="1" customWidth="1"/>
    <col min="1764" max="1764" width="47" bestFit="1" customWidth="1"/>
    <col min="1765" max="1765" width="49.6640625" bestFit="1" customWidth="1"/>
    <col min="1766" max="1766" width="33" bestFit="1" customWidth="1"/>
    <col min="1767" max="1767" width="35.6640625" bestFit="1" customWidth="1"/>
    <col min="1768" max="1768" width="37.1640625" bestFit="1" customWidth="1"/>
    <col min="1769" max="1769" width="39.83203125" bestFit="1" customWidth="1"/>
    <col min="1770" max="1770" width="30" bestFit="1" customWidth="1"/>
    <col min="1771" max="1771" width="32.6640625" bestFit="1" customWidth="1"/>
    <col min="1772" max="1772" width="44.1640625" bestFit="1" customWidth="1"/>
    <col min="1773" max="1773" width="46.6640625" bestFit="1" customWidth="1"/>
    <col min="1774" max="1774" width="48.33203125" bestFit="1" customWidth="1"/>
    <col min="1775" max="1775" width="51" bestFit="1" customWidth="1"/>
    <col min="1776" max="1776" width="17.1640625" bestFit="1" customWidth="1"/>
    <col min="1777" max="1777" width="19.83203125" bestFit="1" customWidth="1"/>
    <col min="1778" max="1778" width="28.83203125" bestFit="1" customWidth="1"/>
    <col min="1779" max="1779" width="31.33203125" bestFit="1" customWidth="1"/>
    <col min="1780" max="1780" width="30" bestFit="1" customWidth="1"/>
    <col min="1781" max="1781" width="32.6640625" bestFit="1" customWidth="1"/>
    <col min="1782" max="1782" width="9.5" bestFit="1" customWidth="1"/>
    <col min="1783" max="1783" width="12" bestFit="1" customWidth="1"/>
    <col min="1784" max="1784" width="52" bestFit="1" customWidth="1"/>
    <col min="1785" max="1785" width="54.6640625" bestFit="1" customWidth="1"/>
    <col min="1786" max="1786" width="39.6640625" bestFit="1" customWidth="1"/>
    <col min="1787" max="1787" width="42.33203125" bestFit="1" customWidth="1"/>
    <col min="1788" max="1788" width="20.1640625" bestFit="1" customWidth="1"/>
    <col min="1789" max="1789" width="22.83203125" bestFit="1" customWidth="1"/>
    <col min="1790" max="1790" width="48" bestFit="1" customWidth="1"/>
    <col min="1791" max="1791" width="50.6640625" bestFit="1" customWidth="1"/>
    <col min="1792" max="1792" width="47.33203125" bestFit="1" customWidth="1"/>
    <col min="1793" max="1793" width="50" bestFit="1" customWidth="1"/>
    <col min="1794" max="1794" width="25.83203125" bestFit="1" customWidth="1"/>
    <col min="1795" max="1795" width="28.5" bestFit="1" customWidth="1"/>
    <col min="1796" max="1796" width="18.1640625" bestFit="1" customWidth="1"/>
    <col min="1797" max="1797" width="20.6640625" bestFit="1" customWidth="1"/>
    <col min="1798" max="1798" width="14.1640625" bestFit="1" customWidth="1"/>
    <col min="1799" max="1799" width="16.83203125" bestFit="1" customWidth="1"/>
    <col min="1800" max="1800" width="18.6640625" bestFit="1" customWidth="1"/>
    <col min="1801" max="1801" width="21.1640625" bestFit="1" customWidth="1"/>
    <col min="1802" max="1802" width="47.1640625" bestFit="1" customWidth="1"/>
    <col min="1803" max="1803" width="49.83203125" bestFit="1" customWidth="1"/>
    <col min="1804" max="1804" width="14.33203125" bestFit="1" customWidth="1"/>
    <col min="1805" max="1805" width="17" bestFit="1" customWidth="1"/>
    <col min="1806" max="1806" width="50" bestFit="1" customWidth="1"/>
    <col min="1807" max="1807" width="52.6640625" bestFit="1" customWidth="1"/>
    <col min="1808" max="1808" width="32.33203125" bestFit="1" customWidth="1"/>
    <col min="1809" max="1809" width="35" bestFit="1" customWidth="1"/>
    <col min="1810" max="1810" width="30.1640625" bestFit="1" customWidth="1"/>
    <col min="1811" max="1811" width="32.83203125" bestFit="1" customWidth="1"/>
    <col min="1812" max="1812" width="51" bestFit="1" customWidth="1"/>
    <col min="1813" max="1813" width="53.6640625" bestFit="1" customWidth="1"/>
    <col min="1814" max="1814" width="9.33203125" bestFit="1" customWidth="1"/>
    <col min="1815" max="1815" width="11.83203125" bestFit="1" customWidth="1"/>
    <col min="1816" max="1816" width="34.1640625" bestFit="1" customWidth="1"/>
    <col min="1817" max="1817" width="36.6640625" bestFit="1" customWidth="1"/>
    <col min="1818" max="1818" width="19" bestFit="1" customWidth="1"/>
    <col min="1819" max="1819" width="21.6640625" bestFit="1" customWidth="1"/>
    <col min="1820" max="1820" width="52.5" bestFit="1" customWidth="1"/>
    <col min="1821" max="1821" width="55.1640625" bestFit="1" customWidth="1"/>
    <col min="1822" max="1822" width="20.1640625" bestFit="1" customWidth="1"/>
    <col min="1823" max="1823" width="22.83203125" bestFit="1" customWidth="1"/>
    <col min="1824" max="1824" width="12" bestFit="1" customWidth="1"/>
    <col min="1825" max="1825" width="14.5" bestFit="1" customWidth="1"/>
    <col min="1826" max="1826" width="49.1640625" bestFit="1" customWidth="1"/>
    <col min="1827" max="1827" width="51.6640625" bestFit="1" customWidth="1"/>
    <col min="1828" max="1828" width="25.5" bestFit="1" customWidth="1"/>
    <col min="1829" max="1829" width="28.1640625" bestFit="1" customWidth="1"/>
    <col min="1830" max="1830" width="44.33203125" bestFit="1" customWidth="1"/>
    <col min="1831" max="1831" width="46.83203125" bestFit="1" customWidth="1"/>
    <col min="1832" max="1832" width="36.6640625" bestFit="1" customWidth="1"/>
    <col min="1833" max="1833" width="39.33203125" bestFit="1" customWidth="1"/>
    <col min="1834" max="1834" width="33.83203125" bestFit="1" customWidth="1"/>
    <col min="1835" max="1835" width="36.33203125" bestFit="1" customWidth="1"/>
    <col min="1836" max="1836" width="35.1640625" bestFit="1" customWidth="1"/>
    <col min="1837" max="1837" width="37.83203125" bestFit="1" customWidth="1"/>
    <col min="1838" max="1838" width="46.1640625" bestFit="1" customWidth="1"/>
    <col min="1839" max="1839" width="48.83203125" bestFit="1" customWidth="1"/>
    <col min="1840" max="1840" width="7.6640625" bestFit="1" customWidth="1"/>
    <col min="1841" max="1841" width="10.1640625" bestFit="1" customWidth="1"/>
    <col min="1842" max="1842" width="36.83203125" bestFit="1" customWidth="1"/>
    <col min="1843" max="1843" width="39.5" bestFit="1" customWidth="1"/>
    <col min="1844" max="1844" width="32.5" bestFit="1" customWidth="1"/>
    <col min="1845" max="1845" width="35.1640625" bestFit="1" customWidth="1"/>
    <col min="1846" max="1846" width="50" bestFit="1" customWidth="1"/>
    <col min="1847" max="1847" width="52.6640625" bestFit="1" customWidth="1"/>
    <col min="1848" max="1848" width="26" bestFit="1" customWidth="1"/>
    <col min="1849" max="1849" width="28.6640625" bestFit="1" customWidth="1"/>
    <col min="1850" max="1850" width="44.33203125" bestFit="1" customWidth="1"/>
    <col min="1851" max="1851" width="46.83203125" bestFit="1" customWidth="1"/>
    <col min="1852" max="1852" width="31.5" bestFit="1" customWidth="1"/>
    <col min="1853" max="1853" width="34.1640625" bestFit="1" customWidth="1"/>
    <col min="1854" max="1854" width="36.1640625" bestFit="1" customWidth="1"/>
    <col min="1855" max="1855" width="38.83203125" bestFit="1" customWidth="1"/>
    <col min="1856" max="1856" width="25" bestFit="1" customWidth="1"/>
    <col min="1857" max="1857" width="27.6640625" bestFit="1" customWidth="1"/>
    <col min="1858" max="1858" width="13.1640625" bestFit="1" customWidth="1"/>
    <col min="1859" max="1859" width="15.6640625" bestFit="1" customWidth="1"/>
    <col min="1860" max="1860" width="16.6640625" bestFit="1" customWidth="1"/>
    <col min="1861" max="1861" width="19.33203125" bestFit="1" customWidth="1"/>
    <col min="1862" max="1862" width="26.1640625" bestFit="1" customWidth="1"/>
    <col min="1863" max="1863" width="28.83203125" bestFit="1" customWidth="1"/>
    <col min="1864" max="1864" width="49" bestFit="1" customWidth="1"/>
    <col min="1865" max="1865" width="51.5" bestFit="1" customWidth="1"/>
    <col min="1866" max="1866" width="12.6640625" bestFit="1" customWidth="1"/>
    <col min="1867" max="1867" width="15.1640625" bestFit="1" customWidth="1"/>
    <col min="1868" max="1868" width="29.83203125" bestFit="1" customWidth="1"/>
    <col min="1869" max="1869" width="32.5" bestFit="1" customWidth="1"/>
    <col min="1870" max="1870" width="30.6640625" bestFit="1" customWidth="1"/>
    <col min="1871" max="1871" width="33.33203125" bestFit="1" customWidth="1"/>
    <col min="1872" max="1872" width="31.1640625" bestFit="1" customWidth="1"/>
    <col min="1873" max="1873" width="33.83203125" bestFit="1" customWidth="1"/>
    <col min="1874" max="1874" width="50" bestFit="1" customWidth="1"/>
    <col min="1875" max="1875" width="52.6640625" bestFit="1" customWidth="1"/>
    <col min="1876" max="1876" width="24" bestFit="1" customWidth="1"/>
    <col min="1877" max="1877" width="26.6640625" bestFit="1" customWidth="1"/>
    <col min="1878" max="1878" width="18.6640625" bestFit="1" customWidth="1"/>
    <col min="1879" max="1879" width="21.1640625" bestFit="1" customWidth="1"/>
    <col min="1880" max="1880" width="42.83203125" bestFit="1" customWidth="1"/>
    <col min="1881" max="1881" width="45.5" bestFit="1" customWidth="1"/>
    <col min="1882" max="1882" width="39.33203125" bestFit="1" customWidth="1"/>
    <col min="1883" max="1883" width="41.83203125" bestFit="1" customWidth="1"/>
    <col min="1884" max="1884" width="38.83203125" bestFit="1" customWidth="1"/>
    <col min="1885" max="1885" width="41.33203125" bestFit="1" customWidth="1"/>
    <col min="1886" max="1886" width="22.6640625" bestFit="1" customWidth="1"/>
    <col min="1887" max="1887" width="25.33203125" bestFit="1" customWidth="1"/>
    <col min="1888" max="1888" width="49.83203125" bestFit="1" customWidth="1"/>
    <col min="1889" max="1889" width="52.5" bestFit="1" customWidth="1"/>
    <col min="1890" max="1890" width="35.5" bestFit="1" customWidth="1"/>
    <col min="1891" max="1891" width="38.1640625" bestFit="1" customWidth="1"/>
    <col min="1892" max="1892" width="44.33203125" bestFit="1" customWidth="1"/>
    <col min="1893" max="1893" width="46.83203125" bestFit="1" customWidth="1"/>
    <col min="1894" max="1894" width="36" bestFit="1" customWidth="1"/>
    <col min="1895" max="1895" width="38.6640625" bestFit="1" customWidth="1"/>
    <col min="1896" max="1896" width="13.1640625" bestFit="1" customWidth="1"/>
    <col min="1897" max="1897" width="15.6640625" bestFit="1" customWidth="1"/>
    <col min="1898" max="1898" width="21.6640625" bestFit="1" customWidth="1"/>
    <col min="1899" max="1899" width="24.33203125" bestFit="1" customWidth="1"/>
    <col min="1900" max="1900" width="12.6640625" bestFit="1" customWidth="1"/>
    <col min="1901" max="1901" width="15.1640625" bestFit="1" customWidth="1"/>
    <col min="1902" max="1902" width="31.33203125" bestFit="1" customWidth="1"/>
    <col min="1903" max="1903" width="34" bestFit="1" customWidth="1"/>
    <col min="1904" max="1904" width="13.1640625" bestFit="1" customWidth="1"/>
    <col min="1905" max="1905" width="15.6640625" bestFit="1" customWidth="1"/>
    <col min="1906" max="1906" width="27.5" bestFit="1" customWidth="1"/>
    <col min="1907" max="1907" width="30.1640625" bestFit="1" customWidth="1"/>
    <col min="1908" max="1908" width="16" bestFit="1" customWidth="1"/>
    <col min="1909" max="1909" width="18.6640625" bestFit="1" customWidth="1"/>
    <col min="1910" max="1910" width="24.5" bestFit="1" customWidth="1"/>
    <col min="1911" max="1911" width="27.1640625" bestFit="1" customWidth="1"/>
    <col min="1912" max="1912" width="14.5" bestFit="1" customWidth="1"/>
    <col min="1913" max="1913" width="17.1640625" bestFit="1" customWidth="1"/>
    <col min="1914" max="1914" width="18.1640625" bestFit="1" customWidth="1"/>
    <col min="1915" max="1915" width="20.6640625" bestFit="1" customWidth="1"/>
    <col min="1916" max="1916" width="16.5" bestFit="1" customWidth="1"/>
    <col min="1917" max="1917" width="19.1640625" bestFit="1" customWidth="1"/>
    <col min="1918" max="1918" width="25.83203125" bestFit="1" customWidth="1"/>
    <col min="1919" max="1919" width="28.5" bestFit="1" customWidth="1"/>
    <col min="1920" max="1920" width="40.5" bestFit="1" customWidth="1"/>
    <col min="1921" max="1921" width="43.1640625" bestFit="1" customWidth="1"/>
    <col min="1922" max="1922" width="35.6640625" bestFit="1" customWidth="1"/>
    <col min="1923" max="1923" width="38.33203125" bestFit="1" customWidth="1"/>
    <col min="1924" max="1924" width="33.83203125" bestFit="1" customWidth="1"/>
    <col min="1925" max="1925" width="36.33203125" bestFit="1" customWidth="1"/>
    <col min="1926" max="1926" width="39.6640625" bestFit="1" customWidth="1"/>
    <col min="1927" max="1927" width="42.33203125" bestFit="1" customWidth="1"/>
    <col min="1928" max="1928" width="37.5" bestFit="1" customWidth="1"/>
    <col min="1929" max="1929" width="40.1640625" bestFit="1" customWidth="1"/>
    <col min="1930" max="1930" width="24.5" bestFit="1" customWidth="1"/>
    <col min="1931" max="1931" width="27.1640625" bestFit="1" customWidth="1"/>
    <col min="1932" max="1932" width="23.33203125" bestFit="1" customWidth="1"/>
    <col min="1933" max="1933" width="25.83203125" bestFit="1" customWidth="1"/>
    <col min="1934" max="1934" width="28.6640625" bestFit="1" customWidth="1"/>
    <col min="1935" max="1935" width="31.1640625" bestFit="1" customWidth="1"/>
    <col min="1936" max="1936" width="20.6640625" bestFit="1" customWidth="1"/>
    <col min="1937" max="1937" width="23.33203125" bestFit="1" customWidth="1"/>
    <col min="1938" max="1938" width="47.1640625" bestFit="1" customWidth="1"/>
    <col min="1939" max="1939" width="49.83203125" bestFit="1" customWidth="1"/>
    <col min="1940" max="1940" width="51" bestFit="1" customWidth="1"/>
    <col min="1941" max="1941" width="53.6640625" bestFit="1" customWidth="1"/>
    <col min="1942" max="1942" width="39.6640625" bestFit="1" customWidth="1"/>
    <col min="1943" max="1943" width="42.33203125" bestFit="1" customWidth="1"/>
    <col min="1944" max="1944" width="19.6640625" bestFit="1" customWidth="1"/>
    <col min="1945" max="1945" width="22.33203125" bestFit="1" customWidth="1"/>
    <col min="1946" max="1946" width="24.6640625" bestFit="1" customWidth="1"/>
    <col min="1947" max="1947" width="27.33203125" bestFit="1" customWidth="1"/>
    <col min="1948" max="1948" width="11" bestFit="1" customWidth="1"/>
    <col min="1949" max="1949" width="13.5" bestFit="1" customWidth="1"/>
    <col min="1950" max="1950" width="15.83203125" bestFit="1" customWidth="1"/>
    <col min="1951" max="1951" width="18.5" bestFit="1" customWidth="1"/>
    <col min="1952" max="1952" width="38.6640625" bestFit="1" customWidth="1"/>
    <col min="1953" max="1953" width="41.1640625" bestFit="1" customWidth="1"/>
    <col min="1954" max="1954" width="24.5" bestFit="1" customWidth="1"/>
    <col min="1955" max="1955" width="27.1640625" bestFit="1" customWidth="1"/>
    <col min="1956" max="1956" width="10.83203125" bestFit="1" customWidth="1"/>
    <col min="1957" max="1957" width="13.33203125" bestFit="1" customWidth="1"/>
    <col min="1958" max="1958" width="38.1640625" bestFit="1" customWidth="1"/>
    <col min="1959" max="1959" width="40.83203125" bestFit="1" customWidth="1"/>
    <col min="1960" max="1960" width="34.33203125" bestFit="1" customWidth="1"/>
    <col min="1961" max="1961" width="37" bestFit="1" customWidth="1"/>
    <col min="1962" max="1962" width="40.6640625" bestFit="1" customWidth="1"/>
    <col min="1963" max="1963" width="43.33203125" bestFit="1" customWidth="1"/>
    <col min="1964" max="1964" width="20" bestFit="1" customWidth="1"/>
    <col min="1965" max="1965" width="22.6640625" bestFit="1" customWidth="1"/>
    <col min="1966" max="1966" width="44.33203125" bestFit="1" customWidth="1"/>
    <col min="1967" max="1967" width="46.83203125" bestFit="1" customWidth="1"/>
    <col min="1968" max="1968" width="10" bestFit="1" customWidth="1"/>
    <col min="1969" max="1969" width="12.5" bestFit="1" customWidth="1"/>
    <col min="1970" max="1970" width="33.5" bestFit="1" customWidth="1"/>
    <col min="1971" max="1971" width="36" bestFit="1" customWidth="1"/>
    <col min="1972" max="1972" width="42" bestFit="1" customWidth="1"/>
    <col min="1973" max="1973" width="44.6640625" bestFit="1" customWidth="1"/>
    <col min="1974" max="1974" width="20" bestFit="1" customWidth="1"/>
    <col min="1975" max="1975" width="22.6640625" bestFit="1" customWidth="1"/>
    <col min="1976" max="1976" width="36" bestFit="1" customWidth="1"/>
    <col min="1977" max="1977" width="38.6640625" bestFit="1" customWidth="1"/>
    <col min="1978" max="1978" width="35" bestFit="1" customWidth="1"/>
    <col min="1979" max="1979" width="37.6640625" bestFit="1" customWidth="1"/>
    <col min="1980" max="1980" width="46.33203125" bestFit="1" customWidth="1"/>
    <col min="1981" max="1981" width="49" bestFit="1" customWidth="1"/>
    <col min="1982" max="1982" width="21.1640625" bestFit="1" customWidth="1"/>
    <col min="1983" max="1983" width="23.83203125" bestFit="1" customWidth="1"/>
    <col min="1984" max="1984" width="30" bestFit="1" customWidth="1"/>
    <col min="1985" max="1985" width="32.6640625" bestFit="1" customWidth="1"/>
    <col min="1986" max="1986" width="15.83203125" bestFit="1" customWidth="1"/>
    <col min="1987" max="1987" width="18.5" bestFit="1" customWidth="1"/>
    <col min="1988" max="1988" width="32.1640625" bestFit="1" customWidth="1"/>
    <col min="1989" max="1989" width="34.83203125" bestFit="1" customWidth="1"/>
    <col min="1990" max="1990" width="43" bestFit="1" customWidth="1"/>
    <col min="1991" max="1991" width="45.6640625" bestFit="1" customWidth="1"/>
    <col min="1992" max="1992" width="19.5" bestFit="1" customWidth="1"/>
    <col min="1993" max="1993" width="22.1640625" bestFit="1" customWidth="1"/>
    <col min="1994" max="1994" width="17.33203125" bestFit="1" customWidth="1"/>
    <col min="1995" max="1995" width="20" bestFit="1" customWidth="1"/>
    <col min="1996" max="1996" width="50" bestFit="1" customWidth="1"/>
    <col min="1997" max="1997" width="52.6640625" bestFit="1" customWidth="1"/>
    <col min="1998" max="1998" width="9.83203125" bestFit="1" customWidth="1"/>
    <col min="1999" max="1999" width="12.33203125" bestFit="1" customWidth="1"/>
    <col min="2000" max="2000" width="15.33203125" bestFit="1" customWidth="1"/>
    <col min="2001" max="2001" width="18" bestFit="1" customWidth="1"/>
    <col min="2002" max="2002" width="26.33203125" bestFit="1" customWidth="1"/>
    <col min="2003" max="2003" width="29" bestFit="1" customWidth="1"/>
    <col min="2004" max="2004" width="35.33203125" bestFit="1" customWidth="1"/>
    <col min="2005" max="2005" width="38" bestFit="1" customWidth="1"/>
    <col min="2006" max="2006" width="20.83203125" bestFit="1" customWidth="1"/>
    <col min="2007" max="2007" width="23.5" bestFit="1" customWidth="1"/>
    <col min="2008" max="2008" width="46.33203125" bestFit="1" customWidth="1"/>
    <col min="2009" max="2009" width="49" bestFit="1" customWidth="1"/>
    <col min="2010" max="2010" width="11.1640625" bestFit="1" customWidth="1"/>
    <col min="2011" max="2011" width="13.6640625" bestFit="1" customWidth="1"/>
    <col min="2012" max="2012" width="10" bestFit="1" customWidth="1"/>
    <col min="2013" max="2013" width="12.5" bestFit="1" customWidth="1"/>
    <col min="2014" max="2014" width="41.83203125" bestFit="1" customWidth="1"/>
    <col min="2015" max="2015" width="44.5" bestFit="1" customWidth="1"/>
    <col min="2016" max="2016" width="65.83203125" bestFit="1" customWidth="1"/>
    <col min="2017" max="2017" width="68.5" bestFit="1" customWidth="1"/>
    <col min="2018" max="2018" width="51.83203125" bestFit="1" customWidth="1"/>
    <col min="2019" max="2019" width="54.5" bestFit="1" customWidth="1"/>
    <col min="2020" max="2020" width="14.33203125" bestFit="1" customWidth="1"/>
    <col min="2021" max="2021" width="17" bestFit="1" customWidth="1"/>
    <col min="2022" max="2022" width="36.33203125" bestFit="1" customWidth="1"/>
    <col min="2023" max="2023" width="39" bestFit="1" customWidth="1"/>
    <col min="2024" max="2024" width="29.33203125" bestFit="1" customWidth="1"/>
    <col min="2025" max="2025" width="32" bestFit="1" customWidth="1"/>
    <col min="2026" max="2026" width="31" bestFit="1" customWidth="1"/>
    <col min="2027" max="2027" width="33.6640625" bestFit="1" customWidth="1"/>
    <col min="2028" max="2028" width="42.6640625" bestFit="1" customWidth="1"/>
    <col min="2029" max="2029" width="45.33203125" bestFit="1" customWidth="1"/>
    <col min="2030" max="2030" width="10.33203125" bestFit="1" customWidth="1"/>
    <col min="2031" max="2031" width="12.83203125" bestFit="1" customWidth="1"/>
    <col min="2032" max="2032" width="31.33203125" bestFit="1" customWidth="1"/>
    <col min="2033" max="2033" width="34" bestFit="1" customWidth="1"/>
    <col min="2034" max="2034" width="32.6640625" bestFit="1" customWidth="1"/>
    <col min="2035" max="2035" width="35.33203125" bestFit="1" customWidth="1"/>
    <col min="2036" max="2036" width="37.5" bestFit="1" customWidth="1"/>
    <col min="2037" max="2037" width="40.1640625" bestFit="1" customWidth="1"/>
    <col min="2038" max="2038" width="33" bestFit="1" customWidth="1"/>
    <col min="2039" max="2039" width="35.6640625" bestFit="1" customWidth="1"/>
    <col min="2040" max="2040" width="17.1640625" bestFit="1" customWidth="1"/>
    <col min="2041" max="2041" width="19.83203125" bestFit="1" customWidth="1"/>
    <col min="2042" max="2042" width="49.6640625" bestFit="1" customWidth="1"/>
    <col min="2043" max="2043" width="52.1640625" bestFit="1" customWidth="1"/>
    <col min="2044" max="2044" width="39" bestFit="1" customWidth="1"/>
    <col min="2045" max="2045" width="41.5" bestFit="1" customWidth="1"/>
    <col min="2046" max="2046" width="19.1640625" bestFit="1" customWidth="1"/>
    <col min="2047" max="2047" width="21.83203125" bestFit="1" customWidth="1"/>
    <col min="2048" max="2048" width="19.83203125" bestFit="1" customWidth="1"/>
    <col min="2049" max="2049" width="22.5" bestFit="1" customWidth="1"/>
    <col min="2050" max="2050" width="25.83203125" bestFit="1" customWidth="1"/>
    <col min="2051" max="2051" width="28.5" bestFit="1" customWidth="1"/>
    <col min="2052" max="2052" width="47" bestFit="1" customWidth="1"/>
    <col min="2053" max="2053" width="49.6640625" bestFit="1" customWidth="1"/>
    <col min="2054" max="2054" width="36.1640625" bestFit="1" customWidth="1"/>
    <col min="2055" max="2055" width="38.83203125" bestFit="1" customWidth="1"/>
    <col min="2056" max="2056" width="34.5" bestFit="1" customWidth="1"/>
    <col min="2057" max="2057" width="37.1640625" bestFit="1" customWidth="1"/>
    <col min="2058" max="2058" width="47.83203125" bestFit="1" customWidth="1"/>
    <col min="2059" max="2059" width="50.5" bestFit="1" customWidth="1"/>
    <col min="2060" max="2060" width="28.6640625" bestFit="1" customWidth="1"/>
    <col min="2061" max="2061" width="31.1640625" bestFit="1" customWidth="1"/>
    <col min="2062" max="2062" width="25" bestFit="1" customWidth="1"/>
    <col min="2063" max="2063" width="27.6640625" bestFit="1" customWidth="1"/>
    <col min="2064" max="2064" width="12.5" bestFit="1" customWidth="1"/>
    <col min="2065" max="2065" width="15" bestFit="1" customWidth="1"/>
    <col min="2066" max="2066" width="35.5" bestFit="1" customWidth="1"/>
    <col min="2067" max="2067" width="38.1640625" bestFit="1" customWidth="1"/>
    <col min="2068" max="2068" width="40.6640625" bestFit="1" customWidth="1"/>
    <col min="2069" max="2069" width="43.33203125" bestFit="1" customWidth="1"/>
    <col min="2070" max="2070" width="51.83203125" bestFit="1" customWidth="1"/>
    <col min="2071" max="2071" width="54.5" bestFit="1" customWidth="1"/>
    <col min="2072" max="2072" width="18" bestFit="1" customWidth="1"/>
    <col min="2073" max="2073" width="20.5" bestFit="1" customWidth="1"/>
    <col min="2074" max="2074" width="23.83203125" bestFit="1" customWidth="1"/>
    <col min="2075" max="2075" width="26.33203125" bestFit="1" customWidth="1"/>
    <col min="2076" max="2076" width="9.5" bestFit="1" customWidth="1"/>
    <col min="2077" max="2077" width="12" bestFit="1" customWidth="1"/>
    <col min="2078" max="2078" width="27" bestFit="1" customWidth="1"/>
    <col min="2079" max="2079" width="29.6640625" bestFit="1" customWidth="1"/>
    <col min="2080" max="2080" width="14.5" bestFit="1" customWidth="1"/>
    <col min="2081" max="2081" width="17.1640625" bestFit="1" customWidth="1"/>
    <col min="2082" max="2082" width="40" bestFit="1" customWidth="1"/>
    <col min="2083" max="2083" width="42.6640625" bestFit="1" customWidth="1"/>
    <col min="2084" max="2084" width="38.33203125" bestFit="1" customWidth="1"/>
    <col min="2085" max="2085" width="41" bestFit="1" customWidth="1"/>
    <col min="2086" max="2086" width="13.6640625" bestFit="1" customWidth="1"/>
    <col min="2087" max="2087" width="16.33203125" bestFit="1" customWidth="1"/>
    <col min="2088" max="2088" width="44.33203125" bestFit="1" customWidth="1"/>
    <col min="2089" max="2089" width="46.83203125" bestFit="1" customWidth="1"/>
    <col min="2090" max="2090" width="20.33203125" bestFit="1" customWidth="1"/>
    <col min="2091" max="2091" width="23" bestFit="1" customWidth="1"/>
    <col min="2092" max="2092" width="9.6640625" bestFit="1" customWidth="1"/>
    <col min="2093" max="2093" width="12.1640625" bestFit="1" customWidth="1"/>
    <col min="2094" max="2094" width="46.83203125" bestFit="1" customWidth="1"/>
    <col min="2095" max="2095" width="49.5" bestFit="1" customWidth="1"/>
    <col min="2096" max="2096" width="39" bestFit="1" customWidth="1"/>
    <col min="2097" max="2097" width="41.5" bestFit="1" customWidth="1"/>
    <col min="2098" max="2098" width="51" bestFit="1" customWidth="1"/>
    <col min="2099" max="2100" width="53.6640625" bestFit="1" customWidth="1"/>
    <col min="2101" max="2101" width="56.33203125" bestFit="1" customWidth="1"/>
    <col min="2102" max="2102" width="50.6640625" bestFit="1" customWidth="1"/>
    <col min="2103" max="2103" width="53.33203125" bestFit="1" customWidth="1"/>
    <col min="2104" max="2104" width="25.33203125" bestFit="1" customWidth="1"/>
    <col min="2105" max="2105" width="28" bestFit="1" customWidth="1"/>
    <col min="2106" max="2106" width="37.33203125" bestFit="1" customWidth="1"/>
    <col min="2107" max="2107" width="40" bestFit="1" customWidth="1"/>
    <col min="2108" max="2108" width="8.83203125" bestFit="1" customWidth="1"/>
    <col min="2109" max="2109" width="10.33203125" bestFit="1" customWidth="1"/>
    <col min="2110" max="2110" width="10.1640625" bestFit="1" customWidth="1"/>
    <col min="2111" max="2111" width="12.6640625" bestFit="1" customWidth="1"/>
    <col min="2112" max="2112" width="54.83203125" bestFit="1" customWidth="1"/>
    <col min="2113" max="2113" width="57.33203125" bestFit="1" customWidth="1"/>
    <col min="2114" max="2114" width="13.33203125" bestFit="1" customWidth="1"/>
    <col min="2115" max="2115" width="15.83203125" bestFit="1" customWidth="1"/>
    <col min="2116" max="2116" width="28.83203125" bestFit="1" customWidth="1"/>
    <col min="2117" max="2117" width="31.33203125" bestFit="1" customWidth="1"/>
    <col min="2118" max="2118" width="20" bestFit="1" customWidth="1"/>
    <col min="2119" max="2119" width="22.6640625" bestFit="1" customWidth="1"/>
    <col min="2120" max="2120" width="29.1640625" bestFit="1" customWidth="1"/>
    <col min="2121" max="2121" width="31.83203125" bestFit="1" customWidth="1"/>
    <col min="2122" max="2122" width="25.33203125" bestFit="1" customWidth="1"/>
    <col min="2123" max="2123" width="28" bestFit="1" customWidth="1"/>
    <col min="2124" max="2124" width="37" bestFit="1" customWidth="1"/>
    <col min="2125" max="2125" width="39.83203125" bestFit="1" customWidth="1"/>
    <col min="2126" max="2126" width="30" bestFit="1" customWidth="1"/>
    <col min="2127" max="2127" width="32.6640625" bestFit="1" customWidth="1"/>
    <col min="2128" max="2128" width="36" bestFit="1" customWidth="1"/>
    <col min="2129" max="2129" width="38.6640625" bestFit="1" customWidth="1"/>
    <col min="2130" max="2130" width="44.33203125" bestFit="1" customWidth="1"/>
    <col min="2131" max="2131" width="46.83203125" bestFit="1" customWidth="1"/>
    <col min="2132" max="2132" width="36.5" bestFit="1" customWidth="1"/>
    <col min="2133" max="2133" width="39.1640625" bestFit="1" customWidth="1"/>
    <col min="2134" max="2134" width="41.6640625" bestFit="1" customWidth="1"/>
    <col min="2135" max="2135" width="44.33203125" bestFit="1" customWidth="1"/>
    <col min="2136" max="2136" width="48.6640625" bestFit="1" customWidth="1"/>
    <col min="2137" max="2137" width="51.33203125" bestFit="1" customWidth="1"/>
    <col min="2138" max="2138" width="15.1640625" bestFit="1" customWidth="1"/>
    <col min="2139" max="2139" width="17.83203125" bestFit="1" customWidth="1"/>
    <col min="2140" max="2140" width="14" bestFit="1" customWidth="1"/>
    <col min="2141" max="2141" width="16.6640625" bestFit="1" customWidth="1"/>
    <col min="2142" max="2142" width="41" bestFit="1" customWidth="1"/>
    <col min="2143" max="2143" width="43.6640625" bestFit="1" customWidth="1"/>
    <col min="2144" max="2144" width="12" bestFit="1" customWidth="1"/>
    <col min="2145" max="2145" width="14.5" bestFit="1" customWidth="1"/>
    <col min="2146" max="2146" width="22.1640625" bestFit="1" customWidth="1"/>
    <col min="2147" max="2147" width="25" bestFit="1" customWidth="1"/>
    <col min="2148" max="2148" width="50.1640625" bestFit="1" customWidth="1"/>
    <col min="2149" max="2149" width="52.83203125" bestFit="1" customWidth="1"/>
    <col min="2150" max="2150" width="16" bestFit="1" customWidth="1"/>
    <col min="2151" max="2151" width="18.83203125" bestFit="1" customWidth="1"/>
    <col min="2152" max="2152" width="45.5" bestFit="1" customWidth="1"/>
    <col min="2153" max="2153" width="48.1640625" bestFit="1" customWidth="1"/>
    <col min="2154" max="2154" width="50.5" bestFit="1" customWidth="1"/>
    <col min="2155" max="2155" width="53.1640625" bestFit="1" customWidth="1"/>
    <col min="2156" max="2156" width="32.5" bestFit="1" customWidth="1"/>
    <col min="2157" max="2157" width="35.1640625" bestFit="1" customWidth="1"/>
    <col min="2158" max="2158" width="20.83203125" bestFit="1" customWidth="1"/>
    <col min="2159" max="2159" width="23.5" bestFit="1" customWidth="1"/>
    <col min="2160" max="2160" width="44" bestFit="1" customWidth="1"/>
    <col min="2161" max="2161" width="46.5" bestFit="1" customWidth="1"/>
    <col min="2162" max="2162" width="14" bestFit="1" customWidth="1"/>
    <col min="2163" max="2163" width="16.6640625" bestFit="1" customWidth="1"/>
    <col min="2164" max="2164" width="49.33203125" bestFit="1" customWidth="1"/>
    <col min="2165" max="2165" width="51.83203125" bestFit="1" customWidth="1"/>
    <col min="2166" max="2166" width="54.33203125" bestFit="1" customWidth="1"/>
    <col min="2167" max="2167" width="56.83203125" bestFit="1" customWidth="1"/>
    <col min="2168" max="2168" width="14.33203125" bestFit="1" customWidth="1"/>
    <col min="2169" max="2169" width="17" bestFit="1" customWidth="1"/>
    <col min="2170" max="2170" width="32.83203125" bestFit="1" customWidth="1"/>
    <col min="2171" max="2171" width="35.5" bestFit="1" customWidth="1"/>
    <col min="2172" max="2172" width="36" bestFit="1" customWidth="1"/>
    <col min="2173" max="2173" width="38.6640625" bestFit="1" customWidth="1"/>
    <col min="2174" max="2174" width="25.6640625" bestFit="1" customWidth="1"/>
    <col min="2175" max="2175" width="28.33203125" bestFit="1" customWidth="1"/>
    <col min="2176" max="2176" width="36.33203125" bestFit="1" customWidth="1"/>
    <col min="2177" max="2177" width="39" bestFit="1" customWidth="1"/>
    <col min="2178" max="2178" width="26" bestFit="1" customWidth="1"/>
    <col min="2179" max="2179" width="28.6640625" bestFit="1" customWidth="1"/>
    <col min="2180" max="2180" width="16.33203125" bestFit="1" customWidth="1"/>
    <col min="2181" max="2181" width="19" bestFit="1" customWidth="1"/>
    <col min="2182" max="2182" width="17" bestFit="1" customWidth="1"/>
    <col min="2183" max="2183" width="19.6640625" bestFit="1" customWidth="1"/>
    <col min="2184" max="2184" width="27.6640625" bestFit="1" customWidth="1"/>
    <col min="2185" max="2185" width="30.33203125" bestFit="1" customWidth="1"/>
    <col min="2186" max="2186" width="20.6640625" bestFit="1" customWidth="1"/>
    <col min="2187" max="2187" width="23.33203125" bestFit="1" customWidth="1"/>
    <col min="2188" max="2188" width="16.5" bestFit="1" customWidth="1"/>
    <col min="2189" max="2189" width="19.1640625" bestFit="1" customWidth="1"/>
    <col min="2190" max="2190" width="15.6640625" bestFit="1" customWidth="1"/>
    <col min="2191" max="2191" width="18.33203125" bestFit="1" customWidth="1"/>
    <col min="2192" max="2192" width="39.5" bestFit="1" customWidth="1"/>
    <col min="2193" max="2193" width="42.1640625" bestFit="1" customWidth="1"/>
    <col min="2194" max="2194" width="38" bestFit="1" customWidth="1"/>
    <col min="2195" max="2195" width="40.6640625" bestFit="1" customWidth="1"/>
    <col min="2196" max="2196" width="15.5" bestFit="1" customWidth="1"/>
    <col min="2197" max="2197" width="18.1640625" bestFit="1" customWidth="1"/>
    <col min="2198" max="2198" width="15.33203125" bestFit="1" customWidth="1"/>
    <col min="2199" max="2199" width="18" bestFit="1" customWidth="1"/>
    <col min="2200" max="2200" width="42.1640625" bestFit="1" customWidth="1"/>
    <col min="2201" max="2201" width="44.83203125" bestFit="1" customWidth="1"/>
    <col min="2202" max="2202" width="22.5" bestFit="1" customWidth="1"/>
    <col min="2203" max="2203" width="25.1640625" bestFit="1" customWidth="1"/>
    <col min="2204" max="2204" width="5.83203125" bestFit="1" customWidth="1"/>
    <col min="2205" max="2205" width="8.33203125" bestFit="1" customWidth="1"/>
    <col min="2206" max="2206" width="32.33203125" bestFit="1" customWidth="1"/>
    <col min="2207" max="2207" width="35" bestFit="1" customWidth="1"/>
    <col min="2208" max="2208" width="41.6640625" bestFit="1" customWidth="1"/>
    <col min="2209" max="2209" width="44.33203125" bestFit="1" customWidth="1"/>
    <col min="2210" max="2210" width="38.33203125" bestFit="1" customWidth="1"/>
    <col min="2211" max="2211" width="41" bestFit="1" customWidth="1"/>
    <col min="2212" max="2212" width="48.6640625" bestFit="1" customWidth="1"/>
    <col min="2213" max="2213" width="51.33203125" bestFit="1" customWidth="1"/>
    <col min="2214" max="2214" width="26" bestFit="1" customWidth="1"/>
    <col min="2215" max="2215" width="28.6640625" bestFit="1" customWidth="1"/>
    <col min="2216" max="2216" width="36.6640625" bestFit="1" customWidth="1"/>
    <col min="2217" max="2217" width="39.33203125" bestFit="1" customWidth="1"/>
    <col min="2218" max="2218" width="38" bestFit="1" customWidth="1"/>
    <col min="2219" max="2219" width="40.6640625" bestFit="1" customWidth="1"/>
    <col min="2220" max="2220" width="15.5" bestFit="1" customWidth="1"/>
    <col min="2221" max="2221" width="18.1640625" bestFit="1" customWidth="1"/>
    <col min="2222" max="2222" width="9.6640625" bestFit="1" customWidth="1"/>
    <col min="2223" max="2223" width="12.1640625" bestFit="1" customWidth="1"/>
    <col min="2224" max="2224" width="35.33203125" bestFit="1" customWidth="1"/>
    <col min="2225" max="2225" width="38" bestFit="1" customWidth="1"/>
    <col min="2226" max="2226" width="27.33203125" bestFit="1" customWidth="1"/>
    <col min="2227" max="2227" width="30" bestFit="1" customWidth="1"/>
    <col min="2228" max="2228" width="14" bestFit="1" customWidth="1"/>
    <col min="2229" max="2229" width="16.6640625" bestFit="1" customWidth="1"/>
    <col min="2230" max="2230" width="42" bestFit="1" customWidth="1"/>
    <col min="2231" max="2231" width="44.6640625" bestFit="1" customWidth="1"/>
    <col min="2232" max="2232" width="19.83203125" bestFit="1" customWidth="1"/>
    <col min="2233" max="2233" width="22.5" bestFit="1" customWidth="1"/>
    <col min="2234" max="2234" width="10.6640625" bestFit="1" customWidth="1"/>
    <col min="2235" max="2235" width="13.1640625" bestFit="1" customWidth="1"/>
    <col min="2236" max="2236" width="13.6640625" bestFit="1" customWidth="1"/>
    <col min="2237" max="2237" width="16.33203125" bestFit="1" customWidth="1"/>
    <col min="2238" max="2238" width="34" bestFit="1" customWidth="1"/>
    <col min="2239" max="2239" width="36.5" bestFit="1" customWidth="1"/>
    <col min="2240" max="2240" width="24.1640625" bestFit="1" customWidth="1"/>
    <col min="2241" max="2241" width="26.83203125" bestFit="1" customWidth="1"/>
    <col min="2242" max="2242" width="39.1640625" bestFit="1" customWidth="1"/>
    <col min="2243" max="2243" width="41.6640625" bestFit="1" customWidth="1"/>
    <col min="2244" max="2244" width="40.5" bestFit="1" customWidth="1"/>
    <col min="2245" max="2245" width="43.1640625" bestFit="1" customWidth="1"/>
    <col min="2246" max="2246" width="30" bestFit="1" customWidth="1"/>
    <col min="2247" max="2247" width="32.6640625" bestFit="1" customWidth="1"/>
    <col min="2248" max="2248" width="17.6640625" bestFit="1" customWidth="1"/>
    <col min="2249" max="2249" width="20.33203125" bestFit="1" customWidth="1"/>
    <col min="2250" max="2250" width="47" bestFit="1" customWidth="1"/>
    <col min="2251" max="2251" width="49.6640625" bestFit="1" customWidth="1"/>
    <col min="2252" max="2252" width="34.33203125" bestFit="1" customWidth="1"/>
    <col min="2253" max="2253" width="37" bestFit="1" customWidth="1"/>
    <col min="2254" max="2254" width="27.6640625" bestFit="1" customWidth="1"/>
    <col min="2255" max="2255" width="30.33203125" bestFit="1" customWidth="1"/>
    <col min="2256" max="2256" width="17.5" bestFit="1" customWidth="1"/>
    <col min="2257" max="2257" width="20.1640625" bestFit="1" customWidth="1"/>
    <col min="2258" max="2258" width="43" bestFit="1" customWidth="1"/>
    <col min="2259" max="2259" width="45.6640625" bestFit="1" customWidth="1"/>
    <col min="2260" max="2260" width="45" bestFit="1" customWidth="1"/>
    <col min="2261" max="2261" width="47.6640625" bestFit="1" customWidth="1"/>
    <col min="2262" max="2262" width="24.5" bestFit="1" customWidth="1"/>
    <col min="2263" max="2263" width="27.1640625" bestFit="1" customWidth="1"/>
    <col min="2264" max="2264" width="13.83203125" bestFit="1" customWidth="1"/>
    <col min="2265" max="2265" width="16.5" bestFit="1" customWidth="1"/>
    <col min="2266" max="2266" width="43.5" bestFit="1" customWidth="1"/>
    <col min="2267" max="2267" width="46.1640625" bestFit="1" customWidth="1"/>
    <col min="2268" max="2268" width="28.6640625" bestFit="1" customWidth="1"/>
    <col min="2269" max="2269" width="31.1640625" bestFit="1" customWidth="1"/>
    <col min="2270" max="2270" width="50.6640625" bestFit="1" customWidth="1"/>
    <col min="2271" max="2271" width="53.33203125" bestFit="1" customWidth="1"/>
    <col min="2272" max="2272" width="45.6640625" bestFit="1" customWidth="1"/>
    <col min="2273" max="2273" width="48.33203125" bestFit="1" customWidth="1"/>
    <col min="2274" max="2274" width="43.5" bestFit="1" customWidth="1"/>
    <col min="2275" max="2275" width="46.1640625" bestFit="1" customWidth="1"/>
    <col min="2276" max="2276" width="37" bestFit="1" customWidth="1"/>
    <col min="2277" max="2277" width="39.6640625" bestFit="1" customWidth="1"/>
    <col min="2278" max="2278" width="34.5" bestFit="1" customWidth="1"/>
    <col min="2279" max="2279" width="37.1640625" bestFit="1" customWidth="1"/>
    <col min="2280" max="2280" width="18" bestFit="1" customWidth="1"/>
    <col min="2281" max="2281" width="20.5" bestFit="1" customWidth="1"/>
    <col min="2282" max="2282" width="44.83203125" bestFit="1" customWidth="1"/>
    <col min="2283" max="2283" width="47.5" bestFit="1" customWidth="1"/>
    <col min="2284" max="2284" width="9.1640625" bestFit="1" customWidth="1"/>
    <col min="2285" max="2285" width="11.6640625" bestFit="1" customWidth="1"/>
    <col min="2286" max="2286" width="36.83203125" bestFit="1" customWidth="1"/>
    <col min="2287" max="2287" width="39.5" bestFit="1" customWidth="1"/>
    <col min="2288" max="2288" width="19.6640625" bestFit="1" customWidth="1"/>
    <col min="2289" max="2289" width="22.33203125" bestFit="1" customWidth="1"/>
    <col min="2290" max="2290" width="41.1640625" bestFit="1" customWidth="1"/>
    <col min="2291" max="2291" width="43.83203125" bestFit="1" customWidth="1"/>
    <col min="2292" max="2292" width="34" bestFit="1" customWidth="1"/>
    <col min="2293" max="2293" width="36.6640625" bestFit="1" customWidth="1"/>
    <col min="2294" max="2294" width="7.83203125" bestFit="1" customWidth="1"/>
    <col min="2295" max="2295" width="10.33203125" bestFit="1" customWidth="1"/>
    <col min="2296" max="2296" width="27" bestFit="1" customWidth="1"/>
    <col min="2297" max="2297" width="29.6640625" bestFit="1" customWidth="1"/>
    <col min="2298" max="2298" width="25.1640625" bestFit="1" customWidth="1"/>
    <col min="2299" max="2300" width="27.83203125" bestFit="1" customWidth="1"/>
    <col min="2301" max="2301" width="30.5" bestFit="1" customWidth="1"/>
    <col min="2302" max="2302" width="15.1640625" bestFit="1" customWidth="1"/>
    <col min="2303" max="2303" width="17.83203125" bestFit="1" customWidth="1"/>
    <col min="2304" max="2304" width="40.33203125" bestFit="1" customWidth="1"/>
    <col min="2305" max="2305" width="43" bestFit="1" customWidth="1"/>
    <col min="2306" max="2306" width="8.5" bestFit="1" customWidth="1"/>
    <col min="2307" max="2307" width="11" bestFit="1" customWidth="1"/>
    <col min="2308" max="2308" width="35.33203125" bestFit="1" customWidth="1"/>
    <col min="2309" max="2309" width="38" bestFit="1" customWidth="1"/>
    <col min="2310" max="2310" width="54.5" bestFit="1" customWidth="1"/>
    <col min="2311" max="2311" width="57" bestFit="1" customWidth="1"/>
    <col min="2312" max="2312" width="54.1640625" bestFit="1" customWidth="1"/>
    <col min="2313" max="2313" width="56.6640625" bestFit="1" customWidth="1"/>
    <col min="2314" max="2314" width="61.1640625" bestFit="1" customWidth="1"/>
    <col min="2315" max="2315" width="63.83203125" bestFit="1" customWidth="1"/>
    <col min="2316" max="2316" width="40.33203125" bestFit="1" customWidth="1"/>
    <col min="2317" max="2317" width="43" bestFit="1" customWidth="1"/>
    <col min="2318" max="2318" width="22" bestFit="1" customWidth="1"/>
    <col min="2319" max="2319" width="24.6640625" bestFit="1" customWidth="1"/>
    <col min="2320" max="2320" width="15.6640625" bestFit="1" customWidth="1"/>
    <col min="2321" max="2321" width="18.33203125" bestFit="1" customWidth="1"/>
    <col min="2322" max="2322" width="29.33203125" bestFit="1" customWidth="1"/>
    <col min="2323" max="2323" width="32" bestFit="1" customWidth="1"/>
    <col min="2324" max="2324" width="36.83203125" bestFit="1" customWidth="1"/>
    <col min="2325" max="2325" width="39.5" bestFit="1" customWidth="1"/>
    <col min="2326" max="2326" width="18.6640625" bestFit="1" customWidth="1"/>
    <col min="2327" max="2327" width="21.1640625" bestFit="1" customWidth="1"/>
    <col min="2328" max="2328" width="8.83203125" bestFit="1" customWidth="1"/>
    <col min="2329" max="2329" width="11" bestFit="1" customWidth="1"/>
    <col min="2330" max="2330" width="48.33203125" bestFit="1" customWidth="1"/>
    <col min="2331" max="2331" width="51" bestFit="1" customWidth="1"/>
    <col min="2332" max="2332" width="10.1640625" bestFit="1" customWidth="1"/>
    <col min="2333" max="2333" width="12.6640625" bestFit="1" customWidth="1"/>
    <col min="2334" max="2334" width="49.5" bestFit="1" customWidth="1"/>
    <col min="2335" max="2335" width="52" bestFit="1" customWidth="1"/>
    <col min="2336" max="2336" width="22" bestFit="1" customWidth="1"/>
    <col min="2337" max="2337" width="24.6640625" bestFit="1" customWidth="1"/>
    <col min="2338" max="2338" width="8.83203125" bestFit="1" customWidth="1"/>
    <col min="2339" max="2339" width="9" bestFit="1" customWidth="1"/>
    <col min="2340" max="2340" width="43.1640625" bestFit="1" customWidth="1"/>
    <col min="2341" max="2341" width="45.83203125" bestFit="1" customWidth="1"/>
    <col min="2342" max="2342" width="25.6640625" bestFit="1" customWidth="1"/>
    <col min="2343" max="2343" width="28.33203125" bestFit="1" customWidth="1"/>
    <col min="2344" max="2344" width="18.6640625" bestFit="1" customWidth="1"/>
    <col min="2345" max="2345" width="21.1640625" bestFit="1" customWidth="1"/>
    <col min="2346" max="2346" width="29.83203125" bestFit="1" customWidth="1"/>
    <col min="2347" max="2347" width="32.5" bestFit="1" customWidth="1"/>
    <col min="2348" max="2348" width="42.83203125" bestFit="1" customWidth="1"/>
    <col min="2349" max="2349" width="45.5" bestFit="1" customWidth="1"/>
    <col min="2350" max="2350" width="41" bestFit="1" customWidth="1"/>
    <col min="2351" max="2351" width="43.6640625" bestFit="1" customWidth="1"/>
    <col min="2352" max="2352" width="26.33203125" bestFit="1" customWidth="1"/>
    <col min="2353" max="2353" width="29" bestFit="1" customWidth="1"/>
    <col min="2354" max="2354" width="52" bestFit="1" customWidth="1"/>
    <col min="2355" max="2355" width="54.6640625" bestFit="1" customWidth="1"/>
    <col min="2356" max="2356" width="8.83203125" bestFit="1" customWidth="1"/>
    <col min="2357" max="2357" width="10.1640625" bestFit="1" customWidth="1"/>
    <col min="2358" max="2358" width="30.1640625" bestFit="1" customWidth="1"/>
    <col min="2359" max="2359" width="32.83203125" bestFit="1" customWidth="1"/>
    <col min="2360" max="2360" width="42.5" bestFit="1" customWidth="1"/>
    <col min="2361" max="2361" width="45.1640625" bestFit="1" customWidth="1"/>
    <col min="2362" max="2362" width="11.33203125" bestFit="1" customWidth="1"/>
    <col min="2363" max="2363" width="13.83203125" bestFit="1" customWidth="1"/>
    <col min="2364" max="2364" width="49.5" bestFit="1" customWidth="1"/>
    <col min="2365" max="2365" width="52" bestFit="1" customWidth="1"/>
    <col min="2366" max="2366" width="16.1640625" bestFit="1" customWidth="1"/>
    <col min="2367" max="2367" width="18.83203125" bestFit="1" customWidth="1"/>
    <col min="2368" max="2368" width="52.5" bestFit="1" customWidth="1"/>
    <col min="2369" max="2369" width="55.1640625" bestFit="1" customWidth="1"/>
    <col min="2370" max="2370" width="11" bestFit="1" customWidth="1"/>
    <col min="2371" max="2371" width="13.5" bestFit="1" customWidth="1"/>
    <col min="2372" max="2372" width="31" bestFit="1" customWidth="1"/>
    <col min="2373" max="2373" width="33.83203125" bestFit="1" customWidth="1"/>
    <col min="2374" max="2374" width="47.83203125" bestFit="1" customWidth="1"/>
    <col min="2375" max="2375" width="50.5" bestFit="1" customWidth="1"/>
    <col min="2376" max="2376" width="25.1640625" bestFit="1" customWidth="1"/>
    <col min="2377" max="2377" width="27.83203125" bestFit="1" customWidth="1"/>
    <col min="2378" max="2378" width="25.33203125" bestFit="1" customWidth="1"/>
    <col min="2379" max="2379" width="28" bestFit="1" customWidth="1"/>
    <col min="2380" max="2380" width="41.1640625" bestFit="1" customWidth="1"/>
    <col min="2381" max="2381" width="43.83203125" bestFit="1" customWidth="1"/>
    <col min="2382" max="2382" width="15.5" bestFit="1" customWidth="1"/>
    <col min="2383" max="2383" width="18.1640625" bestFit="1" customWidth="1"/>
    <col min="2384" max="2384" width="29.33203125" bestFit="1" customWidth="1"/>
    <col min="2385" max="2385" width="32" bestFit="1" customWidth="1"/>
    <col min="2386" max="2386" width="47.6640625" bestFit="1" customWidth="1"/>
    <col min="2387" max="2387" width="50.33203125" bestFit="1" customWidth="1"/>
    <col min="2388" max="2388" width="29.33203125" bestFit="1" customWidth="1"/>
    <col min="2389" max="2389" width="32" bestFit="1" customWidth="1"/>
    <col min="2390" max="2390" width="49.1640625" bestFit="1" customWidth="1"/>
    <col min="2391" max="2391" width="51.83203125" bestFit="1" customWidth="1"/>
    <col min="2392" max="2392" width="23.83203125" bestFit="1" customWidth="1"/>
    <col min="2393" max="2393" width="26.33203125" bestFit="1" customWidth="1"/>
    <col min="2394" max="2394" width="38" bestFit="1" customWidth="1"/>
    <col min="2395" max="2395" width="40.6640625" bestFit="1" customWidth="1"/>
    <col min="2396" max="2396" width="48.5" bestFit="1" customWidth="1"/>
    <col min="2397" max="2397" width="51.1640625" bestFit="1" customWidth="1"/>
    <col min="2398" max="2398" width="39.1640625" bestFit="1" customWidth="1"/>
    <col min="2399" max="2399" width="41.6640625" bestFit="1" customWidth="1"/>
    <col min="2400" max="2400" width="16.6640625" bestFit="1" customWidth="1"/>
    <col min="2401" max="2401" width="19.33203125" bestFit="1" customWidth="1"/>
    <col min="2402" max="2402" width="46.5" bestFit="1" customWidth="1"/>
    <col min="2403" max="2403" width="49.1640625" bestFit="1" customWidth="1"/>
    <col min="2404" max="2404" width="30.5" bestFit="1" customWidth="1"/>
    <col min="2405" max="2405" width="33.1640625" bestFit="1" customWidth="1"/>
    <col min="2406" max="2406" width="22.33203125" bestFit="1" customWidth="1"/>
    <col min="2407" max="2407" width="25" bestFit="1" customWidth="1"/>
    <col min="2408" max="2408" width="43" bestFit="1" customWidth="1"/>
    <col min="2409" max="2409" width="45.6640625" bestFit="1" customWidth="1"/>
    <col min="2410" max="2410" width="10" bestFit="1" customWidth="1"/>
    <col min="2411" max="2411" width="12.5" bestFit="1" customWidth="1"/>
    <col min="2412" max="2412" width="46" bestFit="1" customWidth="1"/>
    <col min="2413" max="2413" width="48.6640625" bestFit="1" customWidth="1"/>
    <col min="2414" max="2414" width="11.6640625" bestFit="1" customWidth="1"/>
    <col min="2415" max="2415" width="14.1640625" bestFit="1" customWidth="1"/>
    <col min="2416" max="2416" width="40" bestFit="1" customWidth="1"/>
    <col min="2417" max="2417" width="42.6640625" bestFit="1" customWidth="1"/>
    <col min="2418" max="2418" width="35" bestFit="1" customWidth="1"/>
    <col min="2419" max="2419" width="37.6640625" bestFit="1" customWidth="1"/>
    <col min="2420" max="2420" width="40.1640625" bestFit="1" customWidth="1"/>
    <col min="2421" max="2421" width="42.83203125" bestFit="1" customWidth="1"/>
    <col min="2422" max="2422" width="41.5" bestFit="1" customWidth="1"/>
    <col min="2423" max="2423" width="44.33203125" bestFit="1" customWidth="1"/>
    <col min="2424" max="2424" width="9.5" bestFit="1" customWidth="1"/>
    <col min="2425" max="2425" width="12" bestFit="1" customWidth="1"/>
    <col min="2426" max="2426" width="11.83203125" bestFit="1" customWidth="1"/>
    <col min="2427" max="2427" width="14.33203125" bestFit="1" customWidth="1"/>
    <col min="2428" max="2428" width="51.1640625" bestFit="1" customWidth="1"/>
    <col min="2429" max="2429" width="53.83203125" bestFit="1" customWidth="1"/>
    <col min="2430" max="2430" width="28" bestFit="1" customWidth="1"/>
    <col min="2431" max="2431" width="30.6640625" bestFit="1" customWidth="1"/>
    <col min="2432" max="2432" width="36.33203125" bestFit="1" customWidth="1"/>
    <col min="2433" max="2433" width="39" bestFit="1" customWidth="1"/>
    <col min="2434" max="2434" width="40.5" bestFit="1" customWidth="1"/>
    <col min="2435" max="2435" width="43.1640625" bestFit="1" customWidth="1"/>
    <col min="2436" max="2436" width="16.1640625" bestFit="1" customWidth="1"/>
    <col min="2437" max="2437" width="18.83203125" bestFit="1" customWidth="1"/>
    <col min="2438" max="2438" width="41.33203125" bestFit="1" customWidth="1"/>
    <col min="2439" max="2439" width="44" bestFit="1" customWidth="1"/>
    <col min="2440" max="2440" width="43" bestFit="1" customWidth="1"/>
    <col min="2441" max="2441" width="45.6640625" bestFit="1" customWidth="1"/>
    <col min="2442" max="2442" width="27" bestFit="1" customWidth="1"/>
    <col min="2443" max="2443" width="29.6640625" bestFit="1" customWidth="1"/>
    <col min="2444" max="2444" width="17.6640625" bestFit="1" customWidth="1"/>
    <col min="2445" max="2445" width="20.33203125" bestFit="1" customWidth="1"/>
    <col min="2446" max="2446" width="42.5" bestFit="1" customWidth="1"/>
    <col min="2447" max="2447" width="45.1640625" bestFit="1" customWidth="1"/>
    <col min="2448" max="2448" width="10.5" bestFit="1" customWidth="1"/>
    <col min="2449" max="2449" width="13" bestFit="1" customWidth="1"/>
    <col min="2450" max="2450" width="43.83203125" bestFit="1" customWidth="1"/>
    <col min="2451" max="2451" width="46.33203125" bestFit="1" customWidth="1"/>
    <col min="2452" max="2452" width="45" bestFit="1" customWidth="1"/>
    <col min="2453" max="2453" width="47.6640625" bestFit="1" customWidth="1"/>
    <col min="2454" max="2454" width="27.83203125" bestFit="1" customWidth="1"/>
    <col min="2455" max="2455" width="30.5" bestFit="1" customWidth="1"/>
    <col min="2456" max="2456" width="45.5" bestFit="1" customWidth="1"/>
    <col min="2457" max="2457" width="48.1640625" bestFit="1" customWidth="1"/>
    <col min="2458" max="2458" width="9.33203125" bestFit="1" customWidth="1"/>
    <col min="2459" max="2459" width="11.83203125" bestFit="1" customWidth="1"/>
    <col min="2460" max="2460" width="15.83203125" bestFit="1" customWidth="1"/>
    <col min="2461" max="2461" width="18.5" bestFit="1" customWidth="1"/>
    <col min="2462" max="2462" width="48.1640625" bestFit="1" customWidth="1"/>
    <col min="2463" max="2463" width="50.83203125" bestFit="1" customWidth="1"/>
    <col min="2464" max="2464" width="10" bestFit="1" customWidth="1"/>
    <col min="2465" max="2465" width="12.5" bestFit="1" customWidth="1"/>
    <col min="2466" max="2466" width="30.33203125" bestFit="1" customWidth="1"/>
    <col min="2467" max="2467" width="33" bestFit="1" customWidth="1"/>
    <col min="2468" max="2468" width="52.6640625" bestFit="1" customWidth="1"/>
    <col min="2469" max="2469" width="55.33203125" bestFit="1" customWidth="1"/>
    <col min="2470" max="2470" width="15.5" bestFit="1" customWidth="1"/>
    <col min="2471" max="2471" width="18.1640625" bestFit="1" customWidth="1"/>
    <col min="2472" max="2472" width="24.5" bestFit="1" customWidth="1"/>
    <col min="2473" max="2473" width="27.1640625" bestFit="1" customWidth="1"/>
    <col min="2474" max="2474" width="41.83203125" bestFit="1" customWidth="1"/>
    <col min="2475" max="2475" width="44.5" bestFit="1" customWidth="1"/>
    <col min="2476" max="2476" width="26.33203125" bestFit="1" customWidth="1"/>
    <col min="2477" max="2477" width="29" bestFit="1" customWidth="1"/>
    <col min="2478" max="2478" width="22.6640625" bestFit="1" customWidth="1"/>
    <col min="2479" max="2479" width="25.33203125" bestFit="1" customWidth="1"/>
    <col min="2480" max="2480" width="45" bestFit="1" customWidth="1"/>
    <col min="2481" max="2481" width="47.6640625" bestFit="1" customWidth="1"/>
    <col min="2482" max="2482" width="23.6640625" bestFit="1" customWidth="1"/>
    <col min="2483" max="2483" width="26.1640625" bestFit="1" customWidth="1"/>
    <col min="2484" max="2484" width="42.83203125" bestFit="1" customWidth="1"/>
    <col min="2485" max="2485" width="45.5" bestFit="1" customWidth="1"/>
    <col min="2486" max="2486" width="31.5" bestFit="1" customWidth="1"/>
    <col min="2487" max="2487" width="34.1640625" bestFit="1" customWidth="1"/>
    <col min="2488" max="2488" width="39.1640625" bestFit="1" customWidth="1"/>
    <col min="2489" max="2489" width="41.6640625" bestFit="1" customWidth="1"/>
    <col min="2490" max="2490" width="33.5" bestFit="1" customWidth="1"/>
    <col min="2491" max="2491" width="36" bestFit="1" customWidth="1"/>
    <col min="2492" max="2492" width="14" bestFit="1" customWidth="1"/>
    <col min="2493" max="2493" width="16.6640625" bestFit="1" customWidth="1"/>
    <col min="2494" max="2494" width="22.5" bestFit="1" customWidth="1"/>
    <col min="2495" max="2495" width="25.1640625" bestFit="1" customWidth="1"/>
    <col min="2496" max="2496" width="40" bestFit="1" customWidth="1"/>
    <col min="2497" max="2497" width="42.6640625" bestFit="1" customWidth="1"/>
    <col min="2498" max="2498" width="30.83203125" bestFit="1" customWidth="1"/>
    <col min="2499" max="2499" width="33.5" bestFit="1" customWidth="1"/>
    <col min="2500" max="2500" width="48" bestFit="1" customWidth="1"/>
    <col min="2501" max="2501" width="50.6640625" bestFit="1" customWidth="1"/>
    <col min="2502" max="2502" width="25.33203125" bestFit="1" customWidth="1"/>
    <col min="2503" max="2503" width="28" bestFit="1" customWidth="1"/>
    <col min="2504" max="2504" width="23.1640625" bestFit="1" customWidth="1"/>
    <col min="2505" max="2505" width="25.6640625" bestFit="1" customWidth="1"/>
    <col min="2506" max="2506" width="28" bestFit="1" customWidth="1"/>
    <col min="2507" max="2507" width="30.6640625" bestFit="1" customWidth="1"/>
    <col min="2508" max="2508" width="36.33203125" bestFit="1" customWidth="1"/>
    <col min="2509" max="2509" width="39" bestFit="1" customWidth="1"/>
    <col min="2510" max="2510" width="42.83203125" bestFit="1" customWidth="1"/>
    <col min="2511" max="2511" width="45.6640625" bestFit="1" customWidth="1"/>
    <col min="2512" max="2512" width="44.1640625" bestFit="1" customWidth="1"/>
    <col min="2513" max="2513" width="46.6640625" bestFit="1" customWidth="1"/>
    <col min="2514" max="2514" width="19.5" bestFit="1" customWidth="1"/>
    <col min="2515" max="2515" width="22.1640625" bestFit="1" customWidth="1"/>
    <col min="2516" max="2516" width="46.5" bestFit="1" customWidth="1"/>
    <col min="2517" max="2517" width="49.1640625" bestFit="1" customWidth="1"/>
    <col min="2518" max="2518" width="24.33203125" bestFit="1" customWidth="1"/>
    <col min="2519" max="2519" width="27" bestFit="1" customWidth="1"/>
    <col min="2520" max="2520" width="26.5" bestFit="1" customWidth="1"/>
    <col min="2521" max="2521" width="29.1640625" bestFit="1" customWidth="1"/>
    <col min="2522" max="2522" width="48.5" bestFit="1" customWidth="1"/>
    <col min="2523" max="2523" width="51.1640625" bestFit="1" customWidth="1"/>
    <col min="2524" max="2524" width="39.5" bestFit="1" customWidth="1"/>
    <col min="2525" max="2525" width="42.1640625" bestFit="1" customWidth="1"/>
    <col min="2526" max="2526" width="20.6640625" bestFit="1" customWidth="1"/>
    <col min="2527" max="2527" width="23.33203125" bestFit="1" customWidth="1"/>
    <col min="2528" max="2528" width="17.5" bestFit="1" customWidth="1"/>
    <col min="2529" max="2529" width="20.1640625" bestFit="1" customWidth="1"/>
    <col min="2530" max="2530" width="30.83203125" bestFit="1" customWidth="1"/>
    <col min="2531" max="2531" width="33.5" bestFit="1" customWidth="1"/>
    <col min="2532" max="2532" width="42.83203125" bestFit="1" customWidth="1"/>
    <col min="2533" max="2533" width="45.5" bestFit="1" customWidth="1"/>
    <col min="2534" max="2534" width="35.6640625" bestFit="1" customWidth="1"/>
    <col min="2535" max="2535" width="38.33203125" bestFit="1" customWidth="1"/>
    <col min="2536" max="2536" width="48" bestFit="1" customWidth="1"/>
    <col min="2537" max="2537" width="50.6640625" bestFit="1" customWidth="1"/>
    <col min="2538" max="2538" width="48.1640625" bestFit="1" customWidth="1"/>
    <col min="2539" max="2539" width="50.83203125" bestFit="1" customWidth="1"/>
    <col min="2540" max="2540" width="45.33203125" bestFit="1" customWidth="1"/>
    <col min="2541" max="2541" width="48" bestFit="1" customWidth="1"/>
    <col min="2542" max="2542" width="19.83203125" bestFit="1" customWidth="1"/>
    <col min="2543" max="2543" width="22.5" bestFit="1" customWidth="1"/>
    <col min="2544" max="2544" width="45.1640625" bestFit="1" customWidth="1"/>
    <col min="2545" max="2545" width="47.83203125" bestFit="1" customWidth="1"/>
    <col min="2546" max="2546" width="24.1640625" bestFit="1" customWidth="1"/>
    <col min="2547" max="2547" width="26.83203125" bestFit="1" customWidth="1"/>
    <col min="2548" max="2548" width="50.33203125" bestFit="1" customWidth="1"/>
    <col min="2549" max="2549" width="53" bestFit="1" customWidth="1"/>
    <col min="2550" max="2550" width="26" bestFit="1" customWidth="1"/>
    <col min="2551" max="2551" width="28.6640625" bestFit="1" customWidth="1"/>
    <col min="2552" max="2552" width="27.33203125" bestFit="1" customWidth="1"/>
    <col min="2553" max="2553" width="30" bestFit="1" customWidth="1"/>
    <col min="2554" max="2554" width="29.33203125" bestFit="1" customWidth="1"/>
    <col min="2555" max="2555" width="32" bestFit="1" customWidth="1"/>
    <col min="2556" max="2556" width="27.5" bestFit="1" customWidth="1"/>
    <col min="2557" max="2557" width="30.1640625" bestFit="1" customWidth="1"/>
    <col min="2558" max="2558" width="20.1640625" bestFit="1" customWidth="1"/>
    <col min="2559" max="2559" width="22.83203125" bestFit="1" customWidth="1"/>
    <col min="2560" max="2560" width="35.33203125" bestFit="1" customWidth="1"/>
    <col min="2561" max="2561" width="38" bestFit="1" customWidth="1"/>
    <col min="2562" max="2562" width="26.5" bestFit="1" customWidth="1"/>
    <col min="2563" max="2563" width="29.1640625" bestFit="1" customWidth="1"/>
    <col min="2564" max="2564" width="21.5" bestFit="1" customWidth="1"/>
    <col min="2565" max="2565" width="24.1640625" bestFit="1" customWidth="1"/>
    <col min="2566" max="2566" width="16.33203125" bestFit="1" customWidth="1"/>
    <col min="2567" max="2567" width="19" bestFit="1" customWidth="1"/>
    <col min="2568" max="2568" width="30.1640625" bestFit="1" customWidth="1"/>
    <col min="2569" max="2569" width="32.83203125" bestFit="1" customWidth="1"/>
    <col min="2570" max="2570" width="41.83203125" bestFit="1" customWidth="1"/>
    <col min="2571" max="2571" width="44.5" bestFit="1" customWidth="1"/>
    <col min="2572" max="2572" width="23.1640625" bestFit="1" customWidth="1"/>
    <col min="2573" max="2573" width="25.6640625" bestFit="1" customWidth="1"/>
    <col min="2574" max="2574" width="17.33203125" bestFit="1" customWidth="1"/>
    <col min="2575" max="2575" width="20" bestFit="1" customWidth="1"/>
    <col min="2576" max="2576" width="49.33203125" bestFit="1" customWidth="1"/>
    <col min="2577" max="2577" width="51.83203125" bestFit="1" customWidth="1"/>
    <col min="2578" max="2578" width="42.33203125" bestFit="1" customWidth="1"/>
    <col min="2579" max="2579" width="45" bestFit="1" customWidth="1"/>
    <col min="2580" max="2580" width="45.83203125" bestFit="1" customWidth="1"/>
    <col min="2581" max="2581" width="48.5" bestFit="1" customWidth="1"/>
    <col min="2582" max="2582" width="43.33203125" bestFit="1" customWidth="1"/>
    <col min="2583" max="2583" width="46" bestFit="1" customWidth="1"/>
    <col min="2584" max="2584" width="36" bestFit="1" customWidth="1"/>
    <col min="2585" max="2585" width="38.6640625" bestFit="1" customWidth="1"/>
    <col min="2586" max="2586" width="27.83203125" bestFit="1" customWidth="1"/>
    <col min="2587" max="2587" width="30.5" bestFit="1" customWidth="1"/>
    <col min="2588" max="2588" width="27.5" bestFit="1" customWidth="1"/>
    <col min="2589" max="2589" width="30.1640625" bestFit="1" customWidth="1"/>
    <col min="2590" max="2590" width="31.83203125" bestFit="1" customWidth="1"/>
    <col min="2591" max="2591" width="34.5" bestFit="1" customWidth="1"/>
    <col min="2592" max="2592" width="32.1640625" bestFit="1" customWidth="1"/>
    <col min="2593" max="2593" width="34.83203125" bestFit="1" customWidth="1"/>
    <col min="2594" max="2594" width="31.33203125" bestFit="1" customWidth="1"/>
    <col min="2595" max="2595" width="34" bestFit="1" customWidth="1"/>
    <col min="2596" max="2596" width="39" bestFit="1" customWidth="1"/>
    <col min="2597" max="2597" width="41.5" bestFit="1" customWidth="1"/>
    <col min="2598" max="2598" width="22.5" bestFit="1" customWidth="1"/>
    <col min="2599" max="2599" width="25.1640625" bestFit="1" customWidth="1"/>
    <col min="2600" max="2600" width="19.5" bestFit="1" customWidth="1"/>
    <col min="2601" max="2601" width="22.1640625" bestFit="1" customWidth="1"/>
    <col min="2602" max="2602" width="47.1640625" bestFit="1" customWidth="1"/>
    <col min="2603" max="2603" width="49.83203125" bestFit="1" customWidth="1"/>
    <col min="2604" max="2604" width="25" bestFit="1" customWidth="1"/>
    <col min="2605" max="2605" width="27.6640625" bestFit="1" customWidth="1"/>
    <col min="2606" max="2606" width="42.1640625" bestFit="1" customWidth="1"/>
    <col min="2607" max="2607" width="44.83203125" bestFit="1" customWidth="1"/>
    <col min="2608" max="2608" width="35" bestFit="1" customWidth="1"/>
    <col min="2609" max="2609" width="37.6640625" bestFit="1" customWidth="1"/>
    <col min="2610" max="2610" width="28.33203125" bestFit="1" customWidth="1"/>
    <col min="2611" max="2611" width="30.83203125" bestFit="1" customWidth="1"/>
    <col min="2612" max="2612" width="22.5" bestFit="1" customWidth="1"/>
    <col min="2613" max="2613" width="25.1640625" bestFit="1" customWidth="1"/>
    <col min="2614" max="2614" width="47.83203125" bestFit="1" customWidth="1"/>
    <col min="2615" max="2615" width="50.5" bestFit="1" customWidth="1"/>
    <col min="2616" max="2616" width="24.6640625" bestFit="1" customWidth="1"/>
    <col min="2617" max="2617" width="27.33203125" bestFit="1" customWidth="1"/>
    <col min="2618" max="2618" width="49.1640625" bestFit="1" customWidth="1"/>
    <col min="2619" max="2619" width="51.6640625" bestFit="1" customWidth="1"/>
    <col min="2620" max="2620" width="29.6640625" bestFit="1" customWidth="1"/>
    <col min="2621" max="2621" width="32.33203125" bestFit="1" customWidth="1"/>
    <col min="2622" max="2622" width="52.83203125" bestFit="1" customWidth="1"/>
    <col min="2623" max="2623" width="55.5" bestFit="1" customWidth="1"/>
    <col min="2624" max="2624" width="35.5" bestFit="1" customWidth="1"/>
    <col min="2625" max="2625" width="38.1640625" bestFit="1" customWidth="1"/>
    <col min="2626" max="2626" width="14.5" bestFit="1" customWidth="1"/>
    <col min="2627" max="2627" width="17.1640625" bestFit="1" customWidth="1"/>
    <col min="2628" max="2628" width="48.6640625" bestFit="1" customWidth="1"/>
    <col min="2629" max="2629" width="51.33203125" bestFit="1" customWidth="1"/>
    <col min="2630" max="2630" width="47.6640625" bestFit="1" customWidth="1"/>
    <col min="2631" max="2631" width="50.33203125" bestFit="1" customWidth="1"/>
    <col min="2632" max="2632" width="48" bestFit="1" customWidth="1"/>
    <col min="2633" max="2633" width="50.6640625" bestFit="1" customWidth="1"/>
    <col min="2634" max="2634" width="17.33203125" bestFit="1" customWidth="1"/>
    <col min="2635" max="2635" width="20" bestFit="1" customWidth="1"/>
    <col min="2636" max="2636" width="16.6640625" bestFit="1" customWidth="1"/>
    <col min="2637" max="2637" width="19.33203125" bestFit="1" customWidth="1"/>
    <col min="2638" max="2638" width="43.5" bestFit="1" customWidth="1"/>
    <col min="2639" max="2639" width="46.1640625" bestFit="1" customWidth="1"/>
    <col min="2640" max="2640" width="47.6640625" bestFit="1" customWidth="1"/>
    <col min="2641" max="2641" width="50.33203125" bestFit="1" customWidth="1"/>
    <col min="2642" max="2642" width="20.33203125" bestFit="1" customWidth="1"/>
    <col min="2643" max="2643" width="23" bestFit="1" customWidth="1"/>
    <col min="2644" max="2644" width="19.1640625" bestFit="1" customWidth="1"/>
    <col min="2645" max="2645" width="21.83203125" bestFit="1" customWidth="1"/>
    <col min="2646" max="2646" width="37" bestFit="1" customWidth="1"/>
    <col min="2647" max="2647" width="39.6640625" bestFit="1" customWidth="1"/>
    <col min="2648" max="2648" width="35.1640625" bestFit="1" customWidth="1"/>
    <col min="2649" max="2649" width="37.83203125" bestFit="1" customWidth="1"/>
    <col min="2650" max="2650" width="29.1640625" bestFit="1" customWidth="1"/>
    <col min="2651" max="2651" width="31.83203125" bestFit="1" customWidth="1"/>
    <col min="2652" max="2652" width="11.6640625" bestFit="1" customWidth="1"/>
    <col min="2653" max="2653" width="14.1640625" bestFit="1" customWidth="1"/>
    <col min="2654" max="2654" width="41.1640625" bestFit="1" customWidth="1"/>
    <col min="2655" max="2655" width="43.83203125" bestFit="1" customWidth="1"/>
    <col min="2656" max="2656" width="33.83203125" bestFit="1" customWidth="1"/>
    <col min="2657" max="2657" width="36.33203125" bestFit="1" customWidth="1"/>
    <col min="2658" max="2658" width="20" bestFit="1" customWidth="1"/>
    <col min="2659" max="2659" width="22.6640625" bestFit="1" customWidth="1"/>
    <col min="2660" max="2660" width="22.5" bestFit="1" customWidth="1"/>
    <col min="2661" max="2661" width="25.1640625" bestFit="1" customWidth="1"/>
    <col min="2662" max="2662" width="38.6640625" bestFit="1" customWidth="1"/>
    <col min="2663" max="2663" width="41.1640625" bestFit="1" customWidth="1"/>
    <col min="2664" max="2664" width="35.6640625" bestFit="1" customWidth="1"/>
    <col min="2665" max="2665" width="38.33203125" bestFit="1" customWidth="1"/>
    <col min="2666" max="2666" width="19.1640625" bestFit="1" customWidth="1"/>
    <col min="2667" max="2667" width="21.83203125" bestFit="1" customWidth="1"/>
    <col min="2668" max="2668" width="35" bestFit="1" customWidth="1"/>
    <col min="2669" max="2669" width="37.6640625" bestFit="1" customWidth="1"/>
    <col min="2670" max="2670" width="20.6640625" bestFit="1" customWidth="1"/>
    <col min="2671" max="2671" width="23.33203125" bestFit="1" customWidth="1"/>
    <col min="2672" max="2672" width="30.5" bestFit="1" customWidth="1"/>
    <col min="2673" max="2673" width="33.1640625" bestFit="1" customWidth="1"/>
    <col min="2674" max="2674" width="40.1640625" bestFit="1" customWidth="1"/>
    <col min="2675" max="2675" width="42.83203125" bestFit="1" customWidth="1"/>
    <col min="2676" max="2676" width="21.5" bestFit="1" customWidth="1"/>
    <col min="2677" max="2677" width="24.1640625" bestFit="1" customWidth="1"/>
    <col min="2678" max="2678" width="21.5" bestFit="1" customWidth="1"/>
    <col min="2679" max="2679" width="24.1640625" bestFit="1" customWidth="1"/>
    <col min="2680" max="2680" width="31.5" bestFit="1" customWidth="1"/>
    <col min="2681" max="2681" width="34.1640625" bestFit="1" customWidth="1"/>
    <col min="2682" max="2682" width="18.1640625" bestFit="1" customWidth="1"/>
    <col min="2683" max="2683" width="20.6640625" bestFit="1" customWidth="1"/>
    <col min="2684" max="2684" width="37.6640625" bestFit="1" customWidth="1"/>
    <col min="2685" max="2685" width="40.33203125" bestFit="1" customWidth="1"/>
    <col min="2686" max="2686" width="25.5" bestFit="1" customWidth="1"/>
    <col min="2687" max="2687" width="28.1640625" bestFit="1" customWidth="1"/>
    <col min="2688" max="2688" width="50" bestFit="1" customWidth="1"/>
    <col min="2689" max="2689" width="52.6640625" bestFit="1" customWidth="1"/>
    <col min="2690" max="2690" width="10.1640625" bestFit="1" customWidth="1"/>
    <col min="2691" max="2691" width="12.6640625" bestFit="1" customWidth="1"/>
    <col min="2692" max="2692" width="27.83203125" bestFit="1" customWidth="1"/>
    <col min="2693" max="2693" width="30.5" bestFit="1" customWidth="1"/>
    <col min="2694" max="2694" width="50" bestFit="1" customWidth="1"/>
    <col min="2695" max="2695" width="52.6640625" bestFit="1" customWidth="1"/>
    <col min="2696" max="2696" width="45.6640625" bestFit="1" customWidth="1"/>
    <col min="2697" max="2697" width="48.33203125" bestFit="1" customWidth="1"/>
    <col min="2698" max="2698" width="32.83203125" bestFit="1" customWidth="1"/>
    <col min="2699" max="2699" width="35.5" bestFit="1" customWidth="1"/>
    <col min="2700" max="2700" width="27.83203125" bestFit="1" customWidth="1"/>
    <col min="2701" max="2701" width="30.5" bestFit="1" customWidth="1"/>
    <col min="2702" max="2702" width="13" bestFit="1" customWidth="1"/>
    <col min="2703" max="2704" width="15.5" bestFit="1" customWidth="1"/>
    <col min="2705" max="2705" width="18.1640625" bestFit="1" customWidth="1"/>
    <col min="2706" max="2706" width="13" bestFit="1" customWidth="1"/>
    <col min="2707" max="2707" width="15.5" bestFit="1" customWidth="1"/>
    <col min="2708" max="2708" width="9" bestFit="1" customWidth="1"/>
    <col min="2709" max="2709" width="11.5" bestFit="1" customWidth="1"/>
    <col min="2710" max="2710" width="46.33203125" bestFit="1" customWidth="1"/>
    <col min="2711" max="2711" width="49" bestFit="1" customWidth="1"/>
    <col min="2712" max="2712" width="15.5" bestFit="1" customWidth="1"/>
    <col min="2713" max="2713" width="18.1640625" bestFit="1" customWidth="1"/>
    <col min="2714" max="2714" width="19.5" bestFit="1" customWidth="1"/>
    <col min="2715" max="2715" width="22.1640625" bestFit="1" customWidth="1"/>
    <col min="2716" max="2716" width="25.5" bestFit="1" customWidth="1"/>
    <col min="2717" max="2717" width="28.1640625" bestFit="1" customWidth="1"/>
    <col min="2718" max="2718" width="34.33203125" bestFit="1" customWidth="1"/>
    <col min="2719" max="2719" width="37" bestFit="1" customWidth="1"/>
    <col min="2720" max="2720" width="26.1640625" bestFit="1" customWidth="1"/>
    <col min="2721" max="2721" width="28.83203125" bestFit="1" customWidth="1"/>
    <col min="2722" max="2722" width="40" bestFit="1" customWidth="1"/>
    <col min="2723" max="2723" width="42.6640625" bestFit="1" customWidth="1"/>
    <col min="2724" max="2724" width="16.5" bestFit="1" customWidth="1"/>
    <col min="2725" max="2725" width="19.1640625" bestFit="1" customWidth="1"/>
    <col min="2726" max="2726" width="16.1640625" bestFit="1" customWidth="1"/>
    <col min="2727" max="2727" width="18.83203125" bestFit="1" customWidth="1"/>
    <col min="2728" max="2728" width="28.83203125" bestFit="1" customWidth="1"/>
    <col min="2729" max="2729" width="31.33203125" bestFit="1" customWidth="1"/>
    <col min="2730" max="2730" width="39.33203125" bestFit="1" customWidth="1"/>
    <col min="2731" max="2731" width="41.83203125" bestFit="1" customWidth="1"/>
    <col min="2732" max="2732" width="57" bestFit="1" customWidth="1"/>
    <col min="2733" max="2733" width="59.6640625" bestFit="1" customWidth="1"/>
    <col min="2734" max="2734" width="26.6640625" bestFit="1" customWidth="1"/>
    <col min="2735" max="2735" width="29.33203125" bestFit="1" customWidth="1"/>
    <col min="2736" max="2736" width="38.33203125" bestFit="1" customWidth="1"/>
    <col min="2737" max="2737" width="41" bestFit="1" customWidth="1"/>
    <col min="2738" max="2738" width="18.83203125" bestFit="1" customWidth="1"/>
    <col min="2739" max="2739" width="21.5" bestFit="1" customWidth="1"/>
    <col min="2740" max="2740" width="35.5" bestFit="1" customWidth="1"/>
    <col min="2741" max="2741" width="38.1640625" bestFit="1" customWidth="1"/>
    <col min="2742" max="2742" width="51.5" bestFit="1" customWidth="1"/>
    <col min="2743" max="2743" width="54.1640625" bestFit="1" customWidth="1"/>
    <col min="2744" max="2744" width="31.33203125" bestFit="1" customWidth="1"/>
    <col min="2745" max="2745" width="34" bestFit="1" customWidth="1"/>
    <col min="2746" max="2746" width="26.6640625" bestFit="1" customWidth="1"/>
    <col min="2747" max="2747" width="29.33203125" bestFit="1" customWidth="1"/>
    <col min="2748" max="2748" width="50" bestFit="1" customWidth="1"/>
    <col min="2749" max="2749" width="52.6640625" bestFit="1" customWidth="1"/>
    <col min="2750" max="2750" width="38.33203125" bestFit="1" customWidth="1"/>
    <col min="2751" max="2751" width="41" bestFit="1" customWidth="1"/>
    <col min="2752" max="2752" width="27.83203125" bestFit="1" customWidth="1"/>
    <col min="2753" max="2753" width="30.5" bestFit="1" customWidth="1"/>
    <col min="2754" max="2754" width="39.33203125" bestFit="1" customWidth="1"/>
    <col min="2755" max="2755" width="41.83203125" bestFit="1" customWidth="1"/>
    <col min="2756" max="2756" width="42.33203125" bestFit="1" customWidth="1"/>
    <col min="2757" max="2757" width="45.1640625" bestFit="1" customWidth="1"/>
    <col min="2758" max="2758" width="16.33203125" bestFit="1" customWidth="1"/>
    <col min="2759" max="2759" width="19" bestFit="1" customWidth="1"/>
    <col min="2760" max="2760" width="25.33203125" bestFit="1" customWidth="1"/>
    <col min="2761" max="2761" width="28" bestFit="1" customWidth="1"/>
    <col min="2762" max="2762" width="19" bestFit="1" customWidth="1"/>
    <col min="2763" max="2763" width="21.6640625" bestFit="1" customWidth="1"/>
    <col min="2764" max="2764" width="29.6640625" bestFit="1" customWidth="1"/>
    <col min="2765" max="2765" width="32.33203125" bestFit="1" customWidth="1"/>
    <col min="2766" max="2766" width="32.83203125" bestFit="1" customWidth="1"/>
    <col min="2767" max="2768" width="35.5" bestFit="1" customWidth="1"/>
    <col min="2769" max="2769" width="38.1640625" bestFit="1" customWidth="1"/>
    <col min="2770" max="2770" width="39" bestFit="1" customWidth="1"/>
    <col min="2771" max="2771" width="41.5" bestFit="1" customWidth="1"/>
    <col min="2772" max="2772" width="50.1640625" bestFit="1" customWidth="1"/>
    <col min="2773" max="2773" width="52.83203125" bestFit="1" customWidth="1"/>
    <col min="2774" max="2774" width="32.83203125" bestFit="1" customWidth="1"/>
    <col min="2775" max="2775" width="35.5" bestFit="1" customWidth="1"/>
    <col min="2776" max="2776" width="51" bestFit="1" customWidth="1"/>
    <col min="2777" max="2777" width="53.6640625" bestFit="1" customWidth="1"/>
    <col min="2778" max="2778" width="48.33203125" bestFit="1" customWidth="1"/>
    <col min="2779" max="2779" width="51" bestFit="1" customWidth="1"/>
    <col min="2780" max="2780" width="35.6640625" bestFit="1" customWidth="1"/>
    <col min="2781" max="2781" width="38.33203125" bestFit="1" customWidth="1"/>
    <col min="2782" max="2782" width="50.33203125" bestFit="1" customWidth="1"/>
    <col min="2783" max="2783" width="53" bestFit="1" customWidth="1"/>
    <col min="2784" max="2784" width="26.1640625" bestFit="1" customWidth="1"/>
    <col min="2785" max="2785" width="28.83203125" bestFit="1" customWidth="1"/>
    <col min="2786" max="2786" width="14.5" bestFit="1" customWidth="1"/>
    <col min="2787" max="2787" width="17.1640625" bestFit="1" customWidth="1"/>
    <col min="2788" max="2788" width="49.1640625" bestFit="1" customWidth="1"/>
    <col min="2789" max="2789" width="51.6640625" bestFit="1" customWidth="1"/>
    <col min="2790" max="2790" width="25.5" bestFit="1" customWidth="1"/>
    <col min="2791" max="2791" width="28.1640625" bestFit="1" customWidth="1"/>
    <col min="2792" max="2792" width="19.5" bestFit="1" customWidth="1"/>
    <col min="2793" max="2793" width="22.1640625" bestFit="1" customWidth="1"/>
    <col min="2794" max="2794" width="26.6640625" bestFit="1" customWidth="1"/>
    <col min="2795" max="2795" width="29.33203125" bestFit="1" customWidth="1"/>
    <col min="2796" max="2796" width="47.83203125" bestFit="1" customWidth="1"/>
    <col min="2797" max="2797" width="50.5" bestFit="1" customWidth="1"/>
    <col min="2798" max="2798" width="26.33203125" bestFit="1" customWidth="1"/>
    <col min="2799" max="2799" width="29" bestFit="1" customWidth="1"/>
    <col min="2800" max="2800" width="22.33203125" bestFit="1" customWidth="1"/>
    <col min="2801" max="2801" width="25" bestFit="1" customWidth="1"/>
    <col min="2802" max="2802" width="37" bestFit="1" customWidth="1"/>
    <col min="2803" max="2803" width="39.6640625" bestFit="1" customWidth="1"/>
    <col min="2804" max="2804" width="15.83203125" bestFit="1" customWidth="1"/>
    <col min="2805" max="2805" width="18.5" bestFit="1" customWidth="1"/>
    <col min="2806" max="2806" width="27" bestFit="1" customWidth="1"/>
    <col min="2807" max="2807" width="29.6640625" bestFit="1" customWidth="1"/>
    <col min="2808" max="2808" width="18.5" bestFit="1" customWidth="1"/>
    <col min="2809" max="2809" width="21" bestFit="1" customWidth="1"/>
    <col min="2810" max="2810" width="46.5" bestFit="1" customWidth="1"/>
    <col min="2811" max="2811" width="49.1640625" bestFit="1" customWidth="1"/>
    <col min="2812" max="2812" width="54.1640625" bestFit="1" customWidth="1"/>
    <col min="2813" max="2813" width="56.6640625" bestFit="1" customWidth="1"/>
    <col min="2814" max="2814" width="30" bestFit="1" customWidth="1"/>
    <col min="2815" max="2815" width="32.6640625" bestFit="1" customWidth="1"/>
    <col min="2816" max="2816" width="18.83203125" bestFit="1" customWidth="1"/>
    <col min="2817" max="2817" width="21.5" bestFit="1" customWidth="1"/>
    <col min="2818" max="2818" width="45.5" bestFit="1" customWidth="1"/>
    <col min="2819" max="2819" width="48.1640625" bestFit="1" customWidth="1"/>
    <col min="2820" max="2820" width="28.83203125" bestFit="1" customWidth="1"/>
    <col min="2821" max="2821" width="31.33203125" bestFit="1" customWidth="1"/>
    <col min="2822" max="2822" width="29.5" bestFit="1" customWidth="1"/>
    <col min="2823" max="2823" width="32.1640625" bestFit="1" customWidth="1"/>
    <col min="2824" max="2824" width="21.33203125" bestFit="1" customWidth="1"/>
    <col min="2825" max="2825" width="24" bestFit="1" customWidth="1"/>
    <col min="2826" max="2826" width="16.6640625" bestFit="1" customWidth="1"/>
    <col min="2827" max="2827" width="19.33203125" bestFit="1" customWidth="1"/>
    <col min="2828" max="2828" width="64.6640625" bestFit="1" customWidth="1"/>
    <col min="2829" max="2829" width="67.1640625" bestFit="1" customWidth="1"/>
    <col min="2830" max="2830" width="35.83203125" bestFit="1" customWidth="1"/>
    <col min="2831" max="2831" width="38.5" bestFit="1" customWidth="1"/>
    <col min="2832" max="2832" width="37.1640625" bestFit="1" customWidth="1"/>
    <col min="2833" max="2833" width="39.83203125" bestFit="1" customWidth="1"/>
    <col min="2834" max="2834" width="29.33203125" bestFit="1" customWidth="1"/>
    <col min="2835" max="2835" width="32" bestFit="1" customWidth="1"/>
    <col min="2836" max="2836" width="46.83203125" bestFit="1" customWidth="1"/>
    <col min="2837" max="2837" width="49.5" bestFit="1" customWidth="1"/>
    <col min="2838" max="2838" width="32.5" bestFit="1" customWidth="1"/>
    <col min="2839" max="2839" width="35.1640625" bestFit="1" customWidth="1"/>
    <col min="2840" max="2840" width="49.5" bestFit="1" customWidth="1"/>
    <col min="2841" max="2841" width="52" bestFit="1" customWidth="1"/>
    <col min="2842" max="2842" width="32.5" bestFit="1" customWidth="1"/>
    <col min="2843" max="2843" width="35.1640625" bestFit="1" customWidth="1"/>
    <col min="2844" max="2844" width="40.1640625" bestFit="1" customWidth="1"/>
    <col min="2845" max="2845" width="42.83203125" bestFit="1" customWidth="1"/>
    <col min="2846" max="2846" width="49.1640625" bestFit="1" customWidth="1"/>
    <col min="2847" max="2847" width="51.6640625" bestFit="1" customWidth="1"/>
    <col min="2848" max="2848" width="23.5" bestFit="1" customWidth="1"/>
    <col min="2849" max="2849" width="26" bestFit="1" customWidth="1"/>
    <col min="2850" max="2850" width="37.1640625" bestFit="1" customWidth="1"/>
    <col min="2851" max="2851" width="39.83203125" bestFit="1" customWidth="1"/>
    <col min="2852" max="2852" width="49.33203125" bestFit="1" customWidth="1"/>
    <col min="2853" max="2853" width="51.83203125" bestFit="1" customWidth="1"/>
    <col min="2854" max="2854" width="26.83203125" bestFit="1" customWidth="1"/>
    <col min="2855" max="2855" width="29.5" bestFit="1" customWidth="1"/>
    <col min="2856" max="2856" width="10.33203125" bestFit="1" customWidth="1"/>
    <col min="2857" max="2857" width="12.83203125" bestFit="1" customWidth="1"/>
    <col min="2858" max="2858" width="24.6640625" bestFit="1" customWidth="1"/>
    <col min="2859" max="2859" width="27.33203125" bestFit="1" customWidth="1"/>
    <col min="2860" max="2860" width="28.33203125" bestFit="1" customWidth="1"/>
    <col min="2861" max="2861" width="30.83203125" bestFit="1" customWidth="1"/>
    <col min="2862" max="2862" width="11" bestFit="1" customWidth="1"/>
    <col min="2863" max="2863" width="13.5" bestFit="1" customWidth="1"/>
    <col min="2864" max="2864" width="19.6640625" bestFit="1" customWidth="1"/>
    <col min="2865" max="2865" width="22.33203125" bestFit="1" customWidth="1"/>
    <col min="2866" max="2866" width="27.6640625" bestFit="1" customWidth="1"/>
    <col min="2867" max="2867" width="30.33203125" bestFit="1" customWidth="1"/>
    <col min="2868" max="2868" width="35.5" bestFit="1" customWidth="1"/>
    <col min="2869" max="2869" width="38.1640625" bestFit="1" customWidth="1"/>
    <col min="2870" max="2870" width="44.5" bestFit="1" customWidth="1"/>
    <col min="2871" max="2871" width="47" bestFit="1" customWidth="1"/>
    <col min="2872" max="2872" width="49" bestFit="1" customWidth="1"/>
    <col min="2873" max="2873" width="51.5" bestFit="1" customWidth="1"/>
    <col min="2874" max="2874" width="17.1640625" bestFit="1" customWidth="1"/>
    <col min="2875" max="2875" width="19.83203125" bestFit="1" customWidth="1"/>
    <col min="2876" max="2876" width="24" bestFit="1" customWidth="1"/>
    <col min="2877" max="2877" width="26.6640625" bestFit="1" customWidth="1"/>
    <col min="2878" max="2878" width="22.1640625" bestFit="1" customWidth="1"/>
    <col min="2879" max="2879" width="24.83203125" bestFit="1" customWidth="1"/>
    <col min="2880" max="2880" width="66" bestFit="1" customWidth="1"/>
    <col min="2881" max="2881" width="68.6640625" bestFit="1" customWidth="1"/>
    <col min="2882" max="2882" width="46.33203125" bestFit="1" customWidth="1"/>
    <col min="2883" max="2883" width="49" bestFit="1" customWidth="1"/>
    <col min="2884" max="2884" width="45.6640625" bestFit="1" customWidth="1"/>
    <col min="2885" max="2885" width="48.33203125" bestFit="1" customWidth="1"/>
    <col min="2886" max="2886" width="50" bestFit="1" customWidth="1"/>
    <col min="2887" max="2887" width="52.6640625" bestFit="1" customWidth="1"/>
    <col min="2888" max="2888" width="46.1640625" bestFit="1" customWidth="1"/>
    <col min="2889" max="2889" width="48.83203125" bestFit="1" customWidth="1"/>
    <col min="2890" max="2890" width="8.6640625" bestFit="1" customWidth="1"/>
    <col min="2891" max="2891" width="11.1640625" bestFit="1" customWidth="1"/>
    <col min="2892" max="2892" width="37.33203125" bestFit="1" customWidth="1"/>
    <col min="2893" max="2893" width="40" bestFit="1" customWidth="1"/>
    <col min="2894" max="2894" width="51.6640625" bestFit="1" customWidth="1"/>
    <col min="2895" max="2895" width="54.33203125" bestFit="1" customWidth="1"/>
    <col min="2896" max="2896" width="25.6640625" bestFit="1" customWidth="1"/>
    <col min="2897" max="2897" width="28.33203125" bestFit="1" customWidth="1"/>
    <col min="2898" max="2898" width="14" bestFit="1" customWidth="1"/>
    <col min="2899" max="2899" width="16.6640625" bestFit="1" customWidth="1"/>
    <col min="2900" max="2900" width="48.33203125" bestFit="1" customWidth="1"/>
    <col min="2901" max="2901" width="51" bestFit="1" customWidth="1"/>
    <col min="2902" max="2902" width="37.5" bestFit="1" customWidth="1"/>
    <col min="2903" max="2903" width="40.1640625" bestFit="1" customWidth="1"/>
    <col min="2904" max="2904" width="8.83203125" bestFit="1" customWidth="1"/>
    <col min="2905" max="2905" width="10.83203125" bestFit="1" customWidth="1"/>
    <col min="2906" max="2906" width="27.1640625" bestFit="1" customWidth="1"/>
    <col min="2907" max="2907" width="29.83203125" bestFit="1" customWidth="1"/>
    <col min="2908" max="2908" width="40.1640625" bestFit="1" customWidth="1"/>
    <col min="2909" max="2909" width="42.83203125" bestFit="1" customWidth="1"/>
    <col min="2910" max="2910" width="59" bestFit="1" customWidth="1"/>
    <col min="2911" max="2911" width="61.6640625" bestFit="1" customWidth="1"/>
    <col min="2912" max="2912" width="48" bestFit="1" customWidth="1"/>
    <col min="2913" max="2913" width="50.6640625" bestFit="1" customWidth="1"/>
    <col min="2914" max="2914" width="36.6640625" bestFit="1" customWidth="1"/>
    <col min="2915" max="2915" width="39.33203125" bestFit="1" customWidth="1"/>
    <col min="2916" max="2916" width="31" bestFit="1" customWidth="1"/>
    <col min="2917" max="2917" width="33.6640625" bestFit="1" customWidth="1"/>
    <col min="2918" max="2918" width="30.5" bestFit="1" customWidth="1"/>
    <col min="2919" max="2919" width="33.1640625" bestFit="1" customWidth="1"/>
    <col min="2920" max="2920" width="14" bestFit="1" customWidth="1"/>
    <col min="2921" max="2921" width="16.6640625" bestFit="1" customWidth="1"/>
    <col min="2922" max="2922" width="31.5" bestFit="1" customWidth="1"/>
    <col min="2923" max="2923" width="34.1640625" bestFit="1" customWidth="1"/>
    <col min="2924" max="2924" width="37.6640625" bestFit="1" customWidth="1"/>
    <col min="2925" max="2925" width="40.33203125" bestFit="1" customWidth="1"/>
    <col min="2926" max="2926" width="46.1640625" bestFit="1" customWidth="1"/>
    <col min="2927" max="2927" width="48.83203125" bestFit="1" customWidth="1"/>
    <col min="2928" max="2928" width="39.33203125" bestFit="1" customWidth="1"/>
    <col min="2929" max="2929" width="41.83203125" bestFit="1" customWidth="1"/>
    <col min="2930" max="2930" width="37.6640625" bestFit="1" customWidth="1"/>
    <col min="2931" max="2931" width="40.33203125" bestFit="1" customWidth="1"/>
    <col min="2932" max="2932" width="22.5" bestFit="1" customWidth="1"/>
    <col min="2933" max="2933" width="25.1640625" bestFit="1" customWidth="1"/>
    <col min="2934" max="2934" width="29.33203125" bestFit="1" customWidth="1"/>
    <col min="2935" max="2935" width="32" bestFit="1" customWidth="1"/>
    <col min="2936" max="2936" width="29.1640625" bestFit="1" customWidth="1"/>
    <col min="2937" max="2937" width="31.83203125" bestFit="1" customWidth="1"/>
    <col min="2938" max="2938" width="32.1640625" bestFit="1" customWidth="1"/>
    <col min="2939" max="2939" width="34.83203125" bestFit="1" customWidth="1"/>
    <col min="2940" max="2940" width="43.83203125" bestFit="1" customWidth="1"/>
    <col min="2941" max="2941" width="46.33203125" bestFit="1" customWidth="1"/>
    <col min="2942" max="2942" width="43.33203125" bestFit="1" customWidth="1"/>
    <col min="2943" max="2943" width="46" bestFit="1" customWidth="1"/>
    <col min="2944" max="2944" width="37" bestFit="1" customWidth="1"/>
    <col min="2945" max="2945" width="39.6640625" bestFit="1" customWidth="1"/>
    <col min="2946" max="2946" width="51.83203125" bestFit="1" customWidth="1"/>
    <col min="2947" max="2947" width="54.5" bestFit="1" customWidth="1"/>
    <col min="2948" max="2948" width="36.83203125" bestFit="1" customWidth="1"/>
    <col min="2949" max="2949" width="39.5" bestFit="1" customWidth="1"/>
    <col min="2950" max="2950" width="43" bestFit="1" customWidth="1"/>
    <col min="2951" max="2951" width="45.6640625" bestFit="1" customWidth="1"/>
    <col min="2952" max="2952" width="43.1640625" bestFit="1" customWidth="1"/>
    <col min="2953" max="2953" width="45.83203125" bestFit="1" customWidth="1"/>
    <col min="2954" max="2954" width="48.6640625" bestFit="1" customWidth="1"/>
    <col min="2955" max="2955" width="51.33203125" bestFit="1" customWidth="1"/>
    <col min="2956" max="2956" width="21.5" bestFit="1" customWidth="1"/>
    <col min="2957" max="2957" width="24.1640625" bestFit="1" customWidth="1"/>
    <col min="2958" max="2958" width="35.1640625" bestFit="1" customWidth="1"/>
    <col min="2959" max="2959" width="37.83203125" bestFit="1" customWidth="1"/>
    <col min="2960" max="2960" width="49.33203125" bestFit="1" customWidth="1"/>
    <col min="2961" max="2961" width="51.83203125" bestFit="1" customWidth="1"/>
    <col min="2962" max="2962" width="40.5" bestFit="1" customWidth="1"/>
    <col min="2963" max="2963" width="43.1640625" bestFit="1" customWidth="1"/>
    <col min="2964" max="2964" width="45.6640625" bestFit="1" customWidth="1"/>
    <col min="2965" max="2965" width="48.33203125" bestFit="1" customWidth="1"/>
    <col min="2966" max="2966" width="50.5" bestFit="1" customWidth="1"/>
    <col min="2967" max="2967" width="53.1640625" bestFit="1" customWidth="1"/>
    <col min="2968" max="2968" width="47.1640625" bestFit="1" customWidth="1"/>
    <col min="2969" max="2969" width="49.83203125" bestFit="1" customWidth="1"/>
    <col min="2970" max="2970" width="37.1640625" bestFit="1" customWidth="1"/>
    <col min="2971" max="2971" width="39.83203125" bestFit="1" customWidth="1"/>
    <col min="2972" max="2972" width="48.33203125" bestFit="1" customWidth="1"/>
    <col min="2973" max="2973" width="51" bestFit="1" customWidth="1"/>
    <col min="2974" max="2974" width="38" bestFit="1" customWidth="1"/>
    <col min="2975" max="2975" width="40.6640625" bestFit="1" customWidth="1"/>
    <col min="2976" max="2976" width="37.6640625" bestFit="1" customWidth="1"/>
    <col min="2977" max="2977" width="40.33203125" bestFit="1" customWidth="1"/>
    <col min="2978" max="2978" width="25" bestFit="1" customWidth="1"/>
    <col min="2979" max="2979" width="27.6640625" bestFit="1" customWidth="1"/>
    <col min="2980" max="2980" width="33.6640625" bestFit="1" customWidth="1"/>
    <col min="2981" max="2981" width="36.1640625" bestFit="1" customWidth="1"/>
    <col min="2982" max="2982" width="37" bestFit="1" customWidth="1"/>
    <col min="2983" max="2983" width="39.6640625" bestFit="1" customWidth="1"/>
    <col min="2984" max="2984" width="49.33203125" bestFit="1" customWidth="1"/>
    <col min="2985" max="2985" width="51.83203125" bestFit="1" customWidth="1"/>
    <col min="2986" max="2986" width="52.33203125" bestFit="1" customWidth="1"/>
    <col min="2987" max="2987" width="55" bestFit="1" customWidth="1"/>
    <col min="2988" max="2988" width="50.6640625" bestFit="1" customWidth="1"/>
    <col min="2989" max="2989" width="53.33203125" bestFit="1" customWidth="1"/>
    <col min="2990" max="2990" width="33.5" bestFit="1" customWidth="1"/>
    <col min="2991" max="2991" width="36" bestFit="1" customWidth="1"/>
    <col min="2992" max="2992" width="45.33203125" bestFit="1" customWidth="1"/>
    <col min="2993" max="2993" width="48" bestFit="1" customWidth="1"/>
    <col min="2994" max="2994" width="30.5" bestFit="1" customWidth="1"/>
    <col min="2995" max="2995" width="33.1640625" bestFit="1" customWidth="1"/>
    <col min="2996" max="2996" width="37.83203125" bestFit="1" customWidth="1"/>
    <col min="2997" max="2997" width="40.5" bestFit="1" customWidth="1"/>
    <col min="2998" max="2998" width="45.5" bestFit="1" customWidth="1"/>
    <col min="2999" max="2999" width="48.1640625" bestFit="1" customWidth="1"/>
    <col min="3000" max="3000" width="30.5" bestFit="1" customWidth="1"/>
    <col min="3001" max="3001" width="33.1640625" bestFit="1" customWidth="1"/>
    <col min="3002" max="3002" width="54.33203125" bestFit="1" customWidth="1"/>
    <col min="3003" max="3003" width="56.83203125" bestFit="1" customWidth="1"/>
    <col min="3004" max="3004" width="30.83203125" bestFit="1" customWidth="1"/>
    <col min="3005" max="3005" width="33.5" bestFit="1" customWidth="1"/>
    <col min="3006" max="3006" width="31.33203125" bestFit="1" customWidth="1"/>
    <col min="3007" max="3007" width="34" bestFit="1" customWidth="1"/>
    <col min="3008" max="3008" width="47.1640625" bestFit="1" customWidth="1"/>
    <col min="3009" max="3009" width="49.83203125" bestFit="1" customWidth="1"/>
    <col min="3010" max="3010" width="26.33203125" bestFit="1" customWidth="1"/>
    <col min="3011" max="3011" width="29" bestFit="1" customWidth="1"/>
    <col min="3012" max="3012" width="24.83203125" bestFit="1" customWidth="1"/>
    <col min="3013" max="3013" width="27.5" bestFit="1" customWidth="1"/>
    <col min="3014" max="3014" width="47.33203125" bestFit="1" customWidth="1"/>
    <col min="3015" max="3015" width="50" bestFit="1" customWidth="1"/>
    <col min="3016" max="3016" width="67.83203125" bestFit="1" customWidth="1"/>
    <col min="3017" max="3017" width="70.5" bestFit="1" customWidth="1"/>
    <col min="3018" max="3018" width="46.83203125" bestFit="1" customWidth="1"/>
    <col min="3019" max="3019" width="49.5" bestFit="1" customWidth="1"/>
    <col min="3020" max="3020" width="33.1640625" bestFit="1" customWidth="1"/>
    <col min="3021" max="3021" width="35.83203125" bestFit="1" customWidth="1"/>
    <col min="3022" max="3022" width="29" bestFit="1" customWidth="1"/>
    <col min="3023" max="3023" width="31.5" bestFit="1" customWidth="1"/>
    <col min="3024" max="3024" width="50.83203125" bestFit="1" customWidth="1"/>
    <col min="3025" max="3025" width="53.5" bestFit="1" customWidth="1"/>
    <col min="3026" max="3026" width="36.6640625" bestFit="1" customWidth="1"/>
    <col min="3027" max="3027" width="39.33203125" bestFit="1" customWidth="1"/>
    <col min="3028" max="3028" width="47.5" bestFit="1" customWidth="1"/>
    <col min="3029" max="3029" width="50.1640625" bestFit="1" customWidth="1"/>
    <col min="3030" max="3030" width="40" bestFit="1" customWidth="1"/>
    <col min="3031" max="3031" width="42.6640625" bestFit="1" customWidth="1"/>
    <col min="3032" max="3032" width="51.6640625" bestFit="1" customWidth="1"/>
    <col min="3033" max="3033" width="54.33203125" bestFit="1" customWidth="1"/>
    <col min="3034" max="3034" width="22" bestFit="1" customWidth="1"/>
    <col min="3035" max="3035" width="24.6640625" bestFit="1" customWidth="1"/>
    <col min="3036" max="3036" width="36.33203125" bestFit="1" customWidth="1"/>
    <col min="3037" max="3037" width="39" bestFit="1" customWidth="1"/>
    <col min="3038" max="3038" width="40.1640625" bestFit="1" customWidth="1"/>
    <col min="3039" max="3039" width="42.83203125" bestFit="1" customWidth="1"/>
    <col min="3040" max="3040" width="18.1640625" bestFit="1" customWidth="1"/>
    <col min="3041" max="3041" width="20.6640625" bestFit="1" customWidth="1"/>
    <col min="3042" max="3042" width="26.83203125" bestFit="1" customWidth="1"/>
    <col min="3043" max="3043" width="29.5" bestFit="1" customWidth="1"/>
    <col min="3044" max="3044" width="44.83203125" bestFit="1" customWidth="1"/>
    <col min="3045" max="3045" width="47.5" bestFit="1" customWidth="1"/>
    <col min="3046" max="3046" width="51.83203125" bestFit="1" customWidth="1"/>
    <col min="3047" max="3047" width="54.5" bestFit="1" customWidth="1"/>
    <col min="3048" max="3048" width="30.1640625" bestFit="1" customWidth="1"/>
    <col min="3049" max="3049" width="32.83203125" bestFit="1" customWidth="1"/>
    <col min="3050" max="3050" width="47.33203125" bestFit="1" customWidth="1"/>
    <col min="3051" max="3051" width="50" bestFit="1" customWidth="1"/>
    <col min="3052" max="3052" width="45.6640625" bestFit="1" customWidth="1"/>
    <col min="3053" max="3053" width="48.33203125" bestFit="1" customWidth="1"/>
    <col min="3054" max="3054" width="39.83203125" bestFit="1" customWidth="1"/>
    <col min="3055" max="3055" width="42.5" bestFit="1" customWidth="1"/>
    <col min="3056" max="3056" width="26.5" bestFit="1" customWidth="1"/>
    <col min="3057" max="3057" width="29.1640625" bestFit="1" customWidth="1"/>
    <col min="3058" max="3058" width="9" bestFit="1" customWidth="1"/>
    <col min="3059" max="3059" width="11.5" bestFit="1" customWidth="1"/>
    <col min="3060" max="3060" width="26.5" bestFit="1" customWidth="1"/>
    <col min="3061" max="3061" width="29.1640625" bestFit="1" customWidth="1"/>
    <col min="3062" max="3062" width="51.83203125" bestFit="1" customWidth="1"/>
    <col min="3063" max="3063" width="54.5" bestFit="1" customWidth="1"/>
    <col min="3064" max="3064" width="17.5" bestFit="1" customWidth="1"/>
    <col min="3065" max="3065" width="20.1640625" bestFit="1" customWidth="1"/>
    <col min="3066" max="3066" width="50.33203125" bestFit="1" customWidth="1"/>
    <col min="3067" max="3067" width="53" bestFit="1" customWidth="1"/>
    <col min="3068" max="3068" width="17.1640625" bestFit="1" customWidth="1"/>
    <col min="3069" max="3069" width="19.83203125" bestFit="1" customWidth="1"/>
    <col min="3070" max="3070" width="40.6640625" bestFit="1" customWidth="1"/>
    <col min="3071" max="3071" width="43.33203125" bestFit="1" customWidth="1"/>
    <col min="3072" max="3072" width="28" bestFit="1" customWidth="1"/>
    <col min="3073" max="3073" width="30.6640625" bestFit="1" customWidth="1"/>
    <col min="3074" max="3074" width="9.83203125" bestFit="1" customWidth="1"/>
    <col min="3075" max="3075" width="12.33203125" bestFit="1" customWidth="1"/>
    <col min="3076" max="3076" width="54.1640625" bestFit="1" customWidth="1"/>
    <col min="3077" max="3077" width="56.6640625" bestFit="1" customWidth="1"/>
    <col min="3078" max="3078" width="39.5" bestFit="1" customWidth="1"/>
    <col min="3079" max="3079" width="42.1640625" bestFit="1" customWidth="1"/>
    <col min="3080" max="3080" width="31.33203125" bestFit="1" customWidth="1"/>
    <col min="3081" max="3081" width="34" bestFit="1" customWidth="1"/>
    <col min="3082" max="3082" width="31.6640625" bestFit="1" customWidth="1"/>
    <col min="3083" max="3083" width="34.33203125" bestFit="1" customWidth="1"/>
    <col min="3084" max="3084" width="14.83203125" bestFit="1" customWidth="1"/>
    <col min="3085" max="3085" width="17.5" bestFit="1" customWidth="1"/>
    <col min="3086" max="3086" width="20.1640625" bestFit="1" customWidth="1"/>
    <col min="3087" max="3087" width="22.83203125" bestFit="1" customWidth="1"/>
    <col min="3088" max="3088" width="31.33203125" bestFit="1" customWidth="1"/>
    <col min="3089" max="3089" width="34" bestFit="1" customWidth="1"/>
    <col min="3090" max="3090" width="24.6640625" bestFit="1" customWidth="1"/>
    <col min="3091" max="3091" width="27.33203125" bestFit="1" customWidth="1"/>
    <col min="3092" max="3092" width="16" bestFit="1" customWidth="1"/>
    <col min="3093" max="3093" width="18.6640625" bestFit="1" customWidth="1"/>
    <col min="3094" max="3094" width="37" bestFit="1" customWidth="1"/>
    <col min="3095" max="3095" width="39.6640625" bestFit="1" customWidth="1"/>
    <col min="3096" max="3096" width="25.5" bestFit="1" customWidth="1"/>
    <col min="3097" max="3097" width="28.1640625" bestFit="1" customWidth="1"/>
    <col min="3098" max="3098" width="21" bestFit="1" customWidth="1"/>
    <col min="3099" max="3099" width="23.6640625" bestFit="1" customWidth="1"/>
    <col min="3100" max="3100" width="28.5" bestFit="1" customWidth="1"/>
    <col min="3101" max="3101" width="31" bestFit="1" customWidth="1"/>
    <col min="3102" max="3102" width="34.5" bestFit="1" customWidth="1"/>
    <col min="3103" max="3103" width="37.1640625" bestFit="1" customWidth="1"/>
    <col min="3104" max="3104" width="38" bestFit="1" customWidth="1"/>
    <col min="3105" max="3105" width="40.6640625" bestFit="1" customWidth="1"/>
    <col min="3106" max="3106" width="25.83203125" bestFit="1" customWidth="1"/>
    <col min="3107" max="3107" width="28.5" bestFit="1" customWidth="1"/>
    <col min="3108" max="3108" width="52.83203125" bestFit="1" customWidth="1"/>
    <col min="3109" max="3109" width="55.5" bestFit="1" customWidth="1"/>
    <col min="3110" max="3110" width="32.6640625" bestFit="1" customWidth="1"/>
    <col min="3111" max="3111" width="35.33203125" bestFit="1" customWidth="1"/>
    <col min="3112" max="3112" width="31.1640625" bestFit="1" customWidth="1"/>
    <col min="3113" max="3113" width="33.83203125" bestFit="1" customWidth="1"/>
    <col min="3114" max="3114" width="31" bestFit="1" customWidth="1"/>
    <col min="3115" max="3115" width="33.6640625" bestFit="1" customWidth="1"/>
    <col min="3116" max="3116" width="15" bestFit="1" customWidth="1"/>
    <col min="3117" max="3117" width="17.6640625" bestFit="1" customWidth="1"/>
    <col min="3118" max="3118" width="10.33203125" bestFit="1" customWidth="1"/>
    <col min="3119" max="3119" width="12.83203125" bestFit="1" customWidth="1"/>
    <col min="3120" max="3120" width="47.5" bestFit="1" customWidth="1"/>
    <col min="3121" max="3121" width="50.1640625" bestFit="1" customWidth="1"/>
    <col min="3122" max="3122" width="32.83203125" bestFit="1" customWidth="1"/>
    <col min="3123" max="3123" width="35.5" bestFit="1" customWidth="1"/>
    <col min="3124" max="3124" width="8.83203125" bestFit="1" customWidth="1"/>
    <col min="3125" max="3125" width="10" bestFit="1" customWidth="1"/>
    <col min="3126" max="3126" width="35.33203125" bestFit="1" customWidth="1"/>
    <col min="3127" max="3127" width="38" bestFit="1" customWidth="1"/>
    <col min="3128" max="3128" width="8.83203125" bestFit="1" customWidth="1"/>
    <col min="3129" max="3129" width="10.83203125" bestFit="1" customWidth="1"/>
    <col min="3130" max="3130" width="37.33203125" bestFit="1" customWidth="1"/>
    <col min="3131" max="3131" width="40" bestFit="1" customWidth="1"/>
    <col min="3132" max="3132" width="41.1640625" bestFit="1" customWidth="1"/>
    <col min="3133" max="3133" width="43.83203125" bestFit="1" customWidth="1"/>
    <col min="3134" max="3134" width="42.5" bestFit="1" customWidth="1"/>
    <col min="3135" max="3135" width="45.1640625" bestFit="1" customWidth="1"/>
    <col min="3136" max="3136" width="33.5" bestFit="1" customWidth="1"/>
    <col min="3137" max="3137" width="36" bestFit="1" customWidth="1"/>
    <col min="3138" max="3138" width="42.83203125" bestFit="1" customWidth="1"/>
    <col min="3139" max="3139" width="45.5" bestFit="1" customWidth="1"/>
    <col min="3140" max="3140" width="29.33203125" bestFit="1" customWidth="1"/>
    <col min="3141" max="3141" width="32" bestFit="1" customWidth="1"/>
    <col min="3142" max="3142" width="28" bestFit="1" customWidth="1"/>
    <col min="3143" max="3143" width="30.6640625" bestFit="1" customWidth="1"/>
    <col min="3144" max="3144" width="25.83203125" bestFit="1" customWidth="1"/>
    <col min="3145" max="3145" width="28.5" bestFit="1" customWidth="1"/>
    <col min="3146" max="3146" width="32.83203125" bestFit="1" customWidth="1"/>
    <col min="3147" max="3147" width="35.5" bestFit="1" customWidth="1"/>
    <col min="3148" max="3148" width="12" bestFit="1" customWidth="1"/>
    <col min="3149" max="3149" width="14.5" bestFit="1" customWidth="1"/>
    <col min="3150" max="3150" width="34.33203125" bestFit="1" customWidth="1"/>
    <col min="3151" max="3151" width="37" bestFit="1" customWidth="1"/>
    <col min="3152" max="3152" width="27.83203125" bestFit="1" customWidth="1"/>
    <col min="3153" max="3153" width="30.5" bestFit="1" customWidth="1"/>
    <col min="3154" max="3154" width="18.83203125" bestFit="1" customWidth="1"/>
    <col min="3155" max="3155" width="21.5" bestFit="1" customWidth="1"/>
    <col min="3156" max="3156" width="53.33203125" bestFit="1" customWidth="1"/>
    <col min="3157" max="3157" width="56" bestFit="1" customWidth="1"/>
    <col min="3158" max="3158" width="37.1640625" bestFit="1" customWidth="1"/>
    <col min="3159" max="3159" width="39.83203125" bestFit="1" customWidth="1"/>
    <col min="3160" max="3160" width="49.5" bestFit="1" customWidth="1"/>
    <col min="3161" max="3161" width="52" bestFit="1" customWidth="1"/>
    <col min="3162" max="3162" width="32.5" bestFit="1" customWidth="1"/>
    <col min="3163" max="3163" width="35.1640625" bestFit="1" customWidth="1"/>
    <col min="3164" max="3164" width="12.5" bestFit="1" customWidth="1"/>
    <col min="3165" max="3165" width="15" bestFit="1" customWidth="1"/>
    <col min="3166" max="3166" width="38.33203125" bestFit="1" customWidth="1"/>
    <col min="3167" max="3167" width="41" bestFit="1" customWidth="1"/>
    <col min="3168" max="3168" width="28.6640625" bestFit="1" customWidth="1"/>
    <col min="3169" max="3169" width="31.1640625" bestFit="1" customWidth="1"/>
    <col min="3170" max="3170" width="47.5" bestFit="1" customWidth="1"/>
    <col min="3171" max="3171" width="50.1640625" bestFit="1" customWidth="1"/>
    <col min="3172" max="3172" width="48.33203125" bestFit="1" customWidth="1"/>
    <col min="3173" max="3173" width="51" bestFit="1" customWidth="1"/>
    <col min="3174" max="3174" width="45.6640625" bestFit="1" customWidth="1"/>
    <col min="3175" max="3175" width="48.33203125" bestFit="1" customWidth="1"/>
    <col min="3176" max="3176" width="32.33203125" bestFit="1" customWidth="1"/>
    <col min="3177" max="3177" width="35" bestFit="1" customWidth="1"/>
    <col min="3178" max="3178" width="44.33203125" bestFit="1" customWidth="1"/>
    <col min="3179" max="3179" width="46.83203125" bestFit="1" customWidth="1"/>
    <col min="3180" max="3180" width="16" bestFit="1" customWidth="1"/>
    <col min="3181" max="3181" width="18.6640625" bestFit="1" customWidth="1"/>
    <col min="3182" max="3182" width="53.1640625" bestFit="1" customWidth="1"/>
    <col min="3183" max="3183" width="55.83203125" bestFit="1" customWidth="1"/>
    <col min="3184" max="3184" width="38.83203125" bestFit="1" customWidth="1"/>
    <col min="3185" max="3185" width="41.33203125" bestFit="1" customWidth="1"/>
    <col min="3186" max="3186" width="47.83203125" bestFit="1" customWidth="1"/>
    <col min="3187" max="3187" width="50.5" bestFit="1" customWidth="1"/>
    <col min="3188" max="3188" width="16.33203125" bestFit="1" customWidth="1"/>
    <col min="3189" max="3189" width="19" bestFit="1" customWidth="1"/>
    <col min="3190" max="3190" width="48" bestFit="1" customWidth="1"/>
    <col min="3191" max="3191" width="50.6640625" bestFit="1" customWidth="1"/>
    <col min="3192" max="3192" width="24.83203125" bestFit="1" customWidth="1"/>
    <col min="3193" max="3193" width="27.5" bestFit="1" customWidth="1"/>
    <col min="3194" max="3194" width="25.33203125" bestFit="1" customWidth="1"/>
    <col min="3195" max="3195" width="28" bestFit="1" customWidth="1"/>
    <col min="3196" max="3196" width="11.83203125" bestFit="1" customWidth="1"/>
    <col min="3197" max="3197" width="14.33203125" bestFit="1" customWidth="1"/>
    <col min="3198" max="3198" width="51" bestFit="1" customWidth="1"/>
    <col min="3199" max="3199" width="53.6640625" bestFit="1" customWidth="1"/>
    <col min="3200" max="3200" width="51.6640625" bestFit="1" customWidth="1"/>
    <col min="3201" max="3201" width="54.33203125" bestFit="1" customWidth="1"/>
    <col min="3202" max="3202" width="44.33203125" bestFit="1" customWidth="1"/>
    <col min="3203" max="3203" width="46.83203125" bestFit="1" customWidth="1"/>
    <col min="3204" max="3204" width="45.6640625" bestFit="1" customWidth="1"/>
    <col min="3205" max="3205" width="48.33203125" bestFit="1" customWidth="1"/>
    <col min="3206" max="3206" width="19.5" bestFit="1" customWidth="1"/>
    <col min="3207" max="3207" width="22.1640625" bestFit="1" customWidth="1"/>
    <col min="3208" max="3208" width="49.5" bestFit="1" customWidth="1"/>
    <col min="3209" max="3209" width="52" bestFit="1" customWidth="1"/>
    <col min="3210" max="3210" width="48.6640625" bestFit="1" customWidth="1"/>
    <col min="3211" max="3211" width="51.33203125" bestFit="1" customWidth="1"/>
    <col min="3212" max="3212" width="51.1640625" bestFit="1" customWidth="1"/>
    <col min="3213" max="3213" width="53.83203125" bestFit="1" customWidth="1"/>
    <col min="3214" max="3214" width="13.6640625" bestFit="1" customWidth="1"/>
    <col min="3215" max="3215" width="16.33203125" bestFit="1" customWidth="1"/>
    <col min="3216" max="3216" width="11.83203125" bestFit="1" customWidth="1"/>
    <col min="3217" max="3218" width="14.33203125" bestFit="1" customWidth="1"/>
    <col min="3219" max="3219" width="17" bestFit="1" customWidth="1"/>
    <col min="3220" max="3220" width="16.6640625" bestFit="1" customWidth="1"/>
    <col min="3221" max="3221" width="19.33203125" bestFit="1" customWidth="1"/>
    <col min="3222" max="3222" width="36.6640625" bestFit="1" customWidth="1"/>
    <col min="3223" max="3223" width="39.33203125" bestFit="1" customWidth="1"/>
    <col min="3224" max="3224" width="29" bestFit="1" customWidth="1"/>
    <col min="3225" max="3225" width="31.5" bestFit="1" customWidth="1"/>
    <col min="3226" max="3226" width="12.5" bestFit="1" customWidth="1"/>
    <col min="3227" max="3227" width="15" bestFit="1" customWidth="1"/>
    <col min="3228" max="3228" width="32.6640625" bestFit="1" customWidth="1"/>
    <col min="3229" max="3229" width="35.33203125" bestFit="1" customWidth="1"/>
    <col min="3230" max="3230" width="22" bestFit="1" customWidth="1"/>
    <col min="3231" max="3231" width="24.6640625" bestFit="1" customWidth="1"/>
    <col min="3232" max="3232" width="32.83203125" bestFit="1" customWidth="1"/>
    <col min="3233" max="3233" width="35.5" bestFit="1" customWidth="1"/>
    <col min="3234" max="3234" width="20.33203125" bestFit="1" customWidth="1"/>
    <col min="3235" max="3235" width="23" bestFit="1" customWidth="1"/>
    <col min="3236" max="3236" width="43.1640625" bestFit="1" customWidth="1"/>
    <col min="3237" max="3237" width="45.83203125" bestFit="1" customWidth="1"/>
    <col min="3238" max="3238" width="47.33203125" bestFit="1" customWidth="1"/>
    <col min="3239" max="3239" width="50" bestFit="1" customWidth="1"/>
    <col min="3240" max="3240" width="19.83203125" bestFit="1" customWidth="1"/>
    <col min="3241" max="3241" width="22.5" bestFit="1" customWidth="1"/>
    <col min="3242" max="3242" width="22" bestFit="1" customWidth="1"/>
    <col min="3243" max="3243" width="24.6640625" bestFit="1" customWidth="1"/>
    <col min="3244" max="3244" width="33.1640625" bestFit="1" customWidth="1"/>
    <col min="3245" max="3245" width="35.83203125" bestFit="1" customWidth="1"/>
    <col min="3246" max="3246" width="11.1640625" bestFit="1" customWidth="1"/>
    <col min="3247" max="3247" width="13.6640625" bestFit="1" customWidth="1"/>
    <col min="3248" max="3248" width="45.83203125" bestFit="1" customWidth="1"/>
    <col min="3249" max="3249" width="48.5" bestFit="1" customWidth="1"/>
    <col min="3250" max="3250" width="49.1640625" bestFit="1" customWidth="1"/>
    <col min="3251" max="3251" width="51.6640625" bestFit="1" customWidth="1"/>
    <col min="3252" max="3252" width="8.83203125" bestFit="1" customWidth="1"/>
    <col min="3253" max="3253" width="10" bestFit="1" customWidth="1"/>
    <col min="3254" max="3254" width="48.33203125" bestFit="1" customWidth="1"/>
    <col min="3255" max="3255" width="51" bestFit="1" customWidth="1"/>
    <col min="3256" max="3256" width="31.83203125" bestFit="1" customWidth="1"/>
    <col min="3257" max="3257" width="34.5" bestFit="1" customWidth="1"/>
    <col min="3258" max="3258" width="12" bestFit="1" customWidth="1"/>
    <col min="3259" max="3259" width="14.5" bestFit="1" customWidth="1"/>
    <col min="3260" max="3260" width="28.83203125" bestFit="1" customWidth="1"/>
    <col min="3261" max="3261" width="31.33203125" bestFit="1" customWidth="1"/>
    <col min="3262" max="3262" width="14" bestFit="1" customWidth="1"/>
    <col min="3263" max="3263" width="16.6640625" bestFit="1" customWidth="1"/>
    <col min="3264" max="3264" width="40.5" bestFit="1" customWidth="1"/>
    <col min="3265" max="3265" width="43.1640625" bestFit="1" customWidth="1"/>
    <col min="3266" max="3266" width="12.83203125" bestFit="1" customWidth="1"/>
    <col min="3267" max="3267" width="15.33203125" bestFit="1" customWidth="1"/>
    <col min="3268" max="3268" width="43" bestFit="1" customWidth="1"/>
    <col min="3269" max="3269" width="45.6640625" bestFit="1" customWidth="1"/>
    <col min="3270" max="3270" width="42.1640625" bestFit="1" customWidth="1"/>
    <col min="3271" max="3271" width="44.83203125" bestFit="1" customWidth="1"/>
    <col min="3272" max="3272" width="51.33203125" bestFit="1" customWidth="1"/>
    <col min="3273" max="3273" width="54" bestFit="1" customWidth="1"/>
    <col min="3274" max="3274" width="18.1640625" bestFit="1" customWidth="1"/>
    <col min="3275" max="3275" width="20.6640625" bestFit="1" customWidth="1"/>
    <col min="3276" max="3276" width="51.83203125" bestFit="1" customWidth="1"/>
    <col min="3277" max="3277" width="54.5" bestFit="1" customWidth="1"/>
    <col min="3278" max="3278" width="27.1640625" bestFit="1" customWidth="1"/>
    <col min="3279" max="3279" width="29.83203125" bestFit="1" customWidth="1"/>
    <col min="3280" max="3280" width="12.33203125" bestFit="1" customWidth="1"/>
    <col min="3281" max="3281" width="14.83203125" bestFit="1" customWidth="1"/>
    <col min="3282" max="3282" width="10" bestFit="1" customWidth="1"/>
    <col min="3283" max="3283" width="12.5" bestFit="1" customWidth="1"/>
    <col min="3284" max="3284" width="51.5" bestFit="1" customWidth="1"/>
    <col min="3285" max="3285" width="54.33203125" bestFit="1" customWidth="1"/>
    <col min="3286" max="3286" width="41.83203125" bestFit="1" customWidth="1"/>
    <col min="3287" max="3287" width="44.5" bestFit="1" customWidth="1"/>
    <col min="3288" max="3288" width="48.6640625" bestFit="1" customWidth="1"/>
    <col min="3289" max="3289" width="51.33203125" bestFit="1" customWidth="1"/>
    <col min="3290" max="3290" width="16.5" bestFit="1" customWidth="1"/>
    <col min="3291" max="3291" width="19.1640625" bestFit="1" customWidth="1"/>
    <col min="3292" max="3292" width="27.83203125" bestFit="1" customWidth="1"/>
    <col min="3293" max="3293" width="30.5" bestFit="1" customWidth="1"/>
    <col min="3294" max="3294" width="43.5" bestFit="1" customWidth="1"/>
    <col min="3295" max="3295" width="46.1640625" bestFit="1" customWidth="1"/>
    <col min="3296" max="3296" width="26.1640625" bestFit="1" customWidth="1"/>
    <col min="3297" max="3297" width="28.83203125" bestFit="1" customWidth="1"/>
    <col min="3298" max="3298" width="20.6640625" bestFit="1" customWidth="1"/>
    <col min="3299" max="3299" width="23.33203125" bestFit="1" customWidth="1"/>
    <col min="3300" max="3300" width="14.5" bestFit="1" customWidth="1"/>
    <col min="3301" max="3301" width="17.1640625" bestFit="1" customWidth="1"/>
    <col min="3302" max="3302" width="18" bestFit="1" customWidth="1"/>
    <col min="3303" max="3303" width="20.5" bestFit="1" customWidth="1"/>
    <col min="3304" max="3304" width="41.6640625" bestFit="1" customWidth="1"/>
    <col min="3305" max="3305" width="44.33203125" bestFit="1" customWidth="1"/>
    <col min="3306" max="3306" width="32.83203125" bestFit="1" customWidth="1"/>
    <col min="3307" max="3307" width="35.5" bestFit="1" customWidth="1"/>
    <col min="3308" max="3308" width="49" bestFit="1" customWidth="1"/>
    <col min="3309" max="3309" width="51.5" bestFit="1" customWidth="1"/>
    <col min="3310" max="3310" width="44.83203125" bestFit="1" customWidth="1"/>
    <col min="3311" max="3311" width="47.5" bestFit="1" customWidth="1"/>
    <col min="3312" max="3312" width="49" bestFit="1" customWidth="1"/>
    <col min="3313" max="3313" width="51.6640625" bestFit="1" customWidth="1"/>
    <col min="3314" max="3314" width="17.1640625" bestFit="1" customWidth="1"/>
    <col min="3315" max="3315" width="19.83203125" bestFit="1" customWidth="1"/>
    <col min="3316" max="3316" width="37.6640625" bestFit="1" customWidth="1"/>
    <col min="3317" max="3317" width="40.33203125" bestFit="1" customWidth="1"/>
    <col min="3318" max="3318" width="21.33203125" bestFit="1" customWidth="1"/>
    <col min="3319" max="3319" width="24" bestFit="1" customWidth="1"/>
    <col min="3320" max="3320" width="27.83203125" bestFit="1" customWidth="1"/>
    <col min="3321" max="3321" width="30.5" bestFit="1" customWidth="1"/>
    <col min="3322" max="3322" width="34.5" bestFit="1" customWidth="1"/>
    <col min="3323" max="3323" width="37.1640625" bestFit="1" customWidth="1"/>
    <col min="3324" max="3324" width="7.5" bestFit="1" customWidth="1"/>
    <col min="3325" max="3325" width="10" bestFit="1" customWidth="1"/>
    <col min="3326" max="3326" width="18.1640625" bestFit="1" customWidth="1"/>
    <col min="3327" max="3327" width="20.6640625" bestFit="1" customWidth="1"/>
    <col min="3328" max="3328" width="42.6640625" bestFit="1" customWidth="1"/>
    <col min="3329" max="3329" width="45.33203125" bestFit="1" customWidth="1"/>
    <col min="3330" max="3330" width="23.6640625" bestFit="1" customWidth="1"/>
    <col min="3331" max="3331" width="26.1640625" bestFit="1" customWidth="1"/>
    <col min="3332" max="3332" width="20.1640625" bestFit="1" customWidth="1"/>
    <col min="3333" max="3333" width="22.83203125" bestFit="1" customWidth="1"/>
    <col min="3334" max="3334" width="34.1640625" bestFit="1" customWidth="1"/>
    <col min="3335" max="3335" width="36.6640625" bestFit="1" customWidth="1"/>
    <col min="3336" max="3336" width="23.83203125" bestFit="1" customWidth="1"/>
    <col min="3337" max="3337" width="26.33203125" bestFit="1" customWidth="1"/>
    <col min="3338" max="3338" width="30.33203125" bestFit="1" customWidth="1"/>
    <col min="3339" max="3339" width="33" bestFit="1" customWidth="1"/>
    <col min="3340" max="3340" width="39.1640625" bestFit="1" customWidth="1"/>
    <col min="3341" max="3341" width="41.6640625" bestFit="1" customWidth="1"/>
    <col min="3342" max="3342" width="37.1640625" bestFit="1" customWidth="1"/>
    <col min="3343" max="3343" width="39.83203125" bestFit="1" customWidth="1"/>
    <col min="3344" max="3344" width="37.83203125" bestFit="1" customWidth="1"/>
    <col min="3345" max="3345" width="40.5" bestFit="1" customWidth="1"/>
    <col min="3346" max="3346" width="41.33203125" bestFit="1" customWidth="1"/>
    <col min="3347" max="3347" width="44" bestFit="1" customWidth="1"/>
    <col min="3348" max="3348" width="25.1640625" bestFit="1" customWidth="1"/>
    <col min="3349" max="3349" width="27.83203125" bestFit="1" customWidth="1"/>
    <col min="3350" max="3350" width="35.1640625" bestFit="1" customWidth="1"/>
    <col min="3351" max="3351" width="37.83203125" bestFit="1" customWidth="1"/>
    <col min="3352" max="3352" width="38" bestFit="1" customWidth="1"/>
    <col min="3353" max="3353" width="40.6640625" bestFit="1" customWidth="1"/>
    <col min="3354" max="3354" width="19.6640625" bestFit="1" customWidth="1"/>
    <col min="3355" max="3355" width="22.33203125" bestFit="1" customWidth="1"/>
    <col min="3356" max="3356" width="49.6640625" bestFit="1" customWidth="1"/>
    <col min="3357" max="3357" width="52.1640625" bestFit="1" customWidth="1"/>
    <col min="3358" max="3358" width="20.33203125" bestFit="1" customWidth="1"/>
    <col min="3359" max="3359" width="23" bestFit="1" customWidth="1"/>
    <col min="3360" max="3360" width="37.33203125" bestFit="1" customWidth="1"/>
    <col min="3361" max="3361" width="40" bestFit="1" customWidth="1"/>
    <col min="3362" max="3362" width="48.1640625" bestFit="1" customWidth="1"/>
    <col min="3363" max="3363" width="50.83203125" bestFit="1" customWidth="1"/>
    <col min="3364" max="3364" width="39.5" bestFit="1" customWidth="1"/>
    <col min="3365" max="3365" width="42.1640625" bestFit="1" customWidth="1"/>
    <col min="3366" max="3366" width="40" bestFit="1" customWidth="1"/>
    <col min="3367" max="3367" width="42.6640625" bestFit="1" customWidth="1"/>
    <col min="3368" max="3368" width="48.1640625" bestFit="1" customWidth="1"/>
    <col min="3369" max="3369" width="50.83203125" bestFit="1" customWidth="1"/>
    <col min="3370" max="3370" width="24" bestFit="1" customWidth="1"/>
    <col min="3371" max="3371" width="26.6640625" bestFit="1" customWidth="1"/>
    <col min="3372" max="3372" width="53.6640625" bestFit="1" customWidth="1"/>
    <col min="3373" max="3373" width="56.5" bestFit="1" customWidth="1"/>
    <col min="3374" max="3374" width="19.6640625" bestFit="1" customWidth="1"/>
    <col min="3375" max="3375" width="22.33203125" bestFit="1" customWidth="1"/>
    <col min="3376" max="3376" width="34" bestFit="1" customWidth="1"/>
    <col min="3377" max="3378" width="36.5" bestFit="1" customWidth="1"/>
    <col min="3379" max="3379" width="39.1640625" bestFit="1" customWidth="1"/>
    <col min="3380" max="3380" width="46.6640625" bestFit="1" customWidth="1"/>
    <col min="3381" max="3381" width="49.33203125" bestFit="1" customWidth="1"/>
    <col min="3382" max="3382" width="23.33203125" bestFit="1" customWidth="1"/>
    <col min="3383" max="3383" width="25.83203125" bestFit="1" customWidth="1"/>
    <col min="3384" max="3384" width="45.5" bestFit="1" customWidth="1"/>
    <col min="3385" max="3385" width="48.1640625" bestFit="1" customWidth="1"/>
    <col min="3386" max="3386" width="13.5" bestFit="1" customWidth="1"/>
    <col min="3387" max="3387" width="16" bestFit="1" customWidth="1"/>
    <col min="3388" max="3388" width="16.1640625" bestFit="1" customWidth="1"/>
    <col min="3389" max="3389" width="18.83203125" bestFit="1" customWidth="1"/>
    <col min="3390" max="3390" width="51.6640625" bestFit="1" customWidth="1"/>
    <col min="3391" max="3391" width="54.33203125" bestFit="1" customWidth="1"/>
    <col min="3392" max="3392" width="9" bestFit="1" customWidth="1"/>
    <col min="3393" max="3393" width="11.5" bestFit="1" customWidth="1"/>
    <col min="3394" max="3394" width="51.5" bestFit="1" customWidth="1"/>
    <col min="3395" max="3395" width="54.1640625" bestFit="1" customWidth="1"/>
    <col min="3396" max="3396" width="48.5" bestFit="1" customWidth="1"/>
    <col min="3397" max="3397" width="51.1640625" bestFit="1" customWidth="1"/>
    <col min="3398" max="3398" width="40.1640625" bestFit="1" customWidth="1"/>
    <col min="3399" max="3399" width="42.83203125" bestFit="1" customWidth="1"/>
    <col min="3400" max="3400" width="16.5" bestFit="1" customWidth="1"/>
    <col min="3401" max="3401" width="19.1640625" bestFit="1" customWidth="1"/>
    <col min="3402" max="3402" width="42.6640625" bestFit="1" customWidth="1"/>
    <col min="3403" max="3403" width="45.33203125" bestFit="1" customWidth="1"/>
    <col min="3404" max="3404" width="49" bestFit="1" customWidth="1"/>
    <col min="3405" max="3405" width="51.5" bestFit="1" customWidth="1"/>
    <col min="3406" max="3406" width="38" bestFit="1" customWidth="1"/>
    <col min="3407" max="3407" width="40.6640625" bestFit="1" customWidth="1"/>
    <col min="3408" max="3408" width="35.83203125" bestFit="1" customWidth="1"/>
    <col min="3409" max="3409" width="38.5" bestFit="1" customWidth="1"/>
    <col min="3410" max="3410" width="44" bestFit="1" customWidth="1"/>
    <col min="3411" max="3411" width="46.5" bestFit="1" customWidth="1"/>
    <col min="3412" max="3412" width="37.1640625" bestFit="1" customWidth="1"/>
    <col min="3413" max="3413" width="40" bestFit="1" customWidth="1"/>
    <col min="3414" max="3414" width="45" bestFit="1" customWidth="1"/>
    <col min="3415" max="3415" width="47.6640625" bestFit="1" customWidth="1"/>
    <col min="3416" max="3416" width="10.5" bestFit="1" customWidth="1"/>
    <col min="3417" max="3417" width="13" bestFit="1" customWidth="1"/>
    <col min="3418" max="3418" width="43.5" bestFit="1" customWidth="1"/>
    <col min="3419" max="3419" width="46.1640625" bestFit="1" customWidth="1"/>
    <col min="3420" max="3420" width="15.6640625" bestFit="1" customWidth="1"/>
    <col min="3421" max="3421" width="18.33203125" bestFit="1" customWidth="1"/>
    <col min="3422" max="3422" width="37.33203125" bestFit="1" customWidth="1"/>
    <col min="3423" max="3423" width="40" bestFit="1" customWidth="1"/>
    <col min="3424" max="3424" width="38.83203125" bestFit="1" customWidth="1"/>
    <col min="3425" max="3425" width="41.33203125" bestFit="1" customWidth="1"/>
    <col min="3426" max="3426" width="15.33203125" bestFit="1" customWidth="1"/>
    <col min="3427" max="3427" width="18" bestFit="1" customWidth="1"/>
    <col min="3428" max="3428" width="21.83203125" bestFit="1" customWidth="1"/>
    <col min="3429" max="3429" width="24.5" bestFit="1" customWidth="1"/>
    <col min="3430" max="3430" width="19.5" bestFit="1" customWidth="1"/>
    <col min="3431" max="3431" width="22.1640625" bestFit="1" customWidth="1"/>
    <col min="3432" max="3432" width="48.1640625" bestFit="1" customWidth="1"/>
    <col min="3433" max="3433" width="50.83203125" bestFit="1" customWidth="1"/>
    <col min="3434" max="3434" width="47.5" bestFit="1" customWidth="1"/>
    <col min="3435" max="3435" width="50.1640625" bestFit="1" customWidth="1"/>
    <col min="3436" max="3436" width="10.1640625" bestFit="1" customWidth="1"/>
    <col min="3437" max="3437" width="12.6640625" bestFit="1" customWidth="1"/>
    <col min="3438" max="3438" width="32.33203125" bestFit="1" customWidth="1"/>
    <col min="3439" max="3439" width="35" bestFit="1" customWidth="1"/>
    <col min="3440" max="3440" width="30.83203125" bestFit="1" customWidth="1"/>
    <col min="3441" max="3441" width="33.5" bestFit="1" customWidth="1"/>
    <col min="3442" max="3442" width="13.5" bestFit="1" customWidth="1"/>
    <col min="3443" max="3443" width="16" bestFit="1" customWidth="1"/>
    <col min="3444" max="3444" width="44" bestFit="1" customWidth="1"/>
    <col min="3445" max="3445" width="46.5" bestFit="1" customWidth="1"/>
    <col min="3446" max="3446" width="30.1640625" bestFit="1" customWidth="1"/>
    <col min="3447" max="3447" width="32.83203125" bestFit="1" customWidth="1"/>
    <col min="3448" max="3448" width="35.83203125" bestFit="1" customWidth="1"/>
    <col min="3449" max="3449" width="38.5" bestFit="1" customWidth="1"/>
    <col min="3450" max="3450" width="22.1640625" bestFit="1" customWidth="1"/>
    <col min="3451" max="3451" width="24.83203125" bestFit="1" customWidth="1"/>
    <col min="3452" max="3452" width="13" bestFit="1" customWidth="1"/>
    <col min="3453" max="3453" width="15.5" bestFit="1" customWidth="1"/>
    <col min="3454" max="3454" width="52.1640625" bestFit="1" customWidth="1"/>
    <col min="3455" max="3455" width="54.83203125" bestFit="1" customWidth="1"/>
    <col min="3456" max="3456" width="40.5" bestFit="1" customWidth="1"/>
    <col min="3457" max="3457" width="43.1640625" bestFit="1" customWidth="1"/>
    <col min="3458" max="3458" width="12" bestFit="1" customWidth="1"/>
    <col min="3459" max="3459" width="14.5" bestFit="1" customWidth="1"/>
    <col min="3460" max="3460" width="21.5" bestFit="1" customWidth="1"/>
    <col min="3461" max="3461" width="24.1640625" bestFit="1" customWidth="1"/>
    <col min="3462" max="3462" width="24.5" bestFit="1" customWidth="1"/>
    <col min="3463" max="3463" width="27.1640625" bestFit="1" customWidth="1"/>
    <col min="3464" max="3464" width="47" bestFit="1" customWidth="1"/>
    <col min="3465" max="3465" width="49.6640625" bestFit="1" customWidth="1"/>
    <col min="3466" max="3466" width="8.33203125" bestFit="1" customWidth="1"/>
    <col min="3467" max="3467" width="10.83203125" bestFit="1" customWidth="1"/>
    <col min="3468" max="3468" width="24.6640625" bestFit="1" customWidth="1"/>
    <col min="3469" max="3469" width="27.33203125" bestFit="1" customWidth="1"/>
    <col min="3470" max="3470" width="27.5" bestFit="1" customWidth="1"/>
    <col min="3471" max="3471" width="30.1640625" bestFit="1" customWidth="1"/>
    <col min="3472" max="3472" width="29.1640625" bestFit="1" customWidth="1"/>
    <col min="3473" max="3473" width="31.83203125" bestFit="1" customWidth="1"/>
    <col min="3474" max="3474" width="44.5" bestFit="1" customWidth="1"/>
    <col min="3475" max="3475" width="47" bestFit="1" customWidth="1"/>
    <col min="3476" max="3476" width="17.1640625" bestFit="1" customWidth="1"/>
    <col min="3477" max="3477" width="19.83203125" bestFit="1" customWidth="1"/>
    <col min="3478" max="3478" width="35.5" bestFit="1" customWidth="1"/>
    <col min="3479" max="3479" width="38.1640625" bestFit="1" customWidth="1"/>
    <col min="3480" max="3480" width="30.5" bestFit="1" customWidth="1"/>
    <col min="3481" max="3481" width="33.1640625" bestFit="1" customWidth="1"/>
    <col min="3482" max="3482" width="24.33203125" bestFit="1" customWidth="1"/>
    <col min="3483" max="3483" width="27" bestFit="1" customWidth="1"/>
    <col min="3484" max="3484" width="34" bestFit="1" customWidth="1"/>
    <col min="3485" max="3485" width="36.5" bestFit="1" customWidth="1"/>
    <col min="3486" max="3486" width="17.33203125" bestFit="1" customWidth="1"/>
    <col min="3487" max="3487" width="20" bestFit="1" customWidth="1"/>
    <col min="3488" max="3488" width="50.33203125" bestFit="1" customWidth="1"/>
    <col min="3489" max="3489" width="53" bestFit="1" customWidth="1"/>
    <col min="3490" max="3490" width="49" bestFit="1" customWidth="1"/>
    <col min="3491" max="3491" width="51.5" bestFit="1" customWidth="1"/>
    <col min="3492" max="3492" width="43.5" bestFit="1" customWidth="1"/>
    <col min="3493" max="3493" width="46.1640625" bestFit="1" customWidth="1"/>
    <col min="3494" max="3494" width="21.1640625" bestFit="1" customWidth="1"/>
    <col min="3495" max="3495" width="23.83203125" bestFit="1" customWidth="1"/>
    <col min="3496" max="3496" width="16.6640625" bestFit="1" customWidth="1"/>
    <col min="3497" max="3497" width="19.33203125" bestFit="1" customWidth="1"/>
    <col min="3498" max="3498" width="45" bestFit="1" customWidth="1"/>
    <col min="3499" max="3499" width="47.6640625" bestFit="1" customWidth="1"/>
    <col min="3500" max="3500" width="22.5" bestFit="1" customWidth="1"/>
    <col min="3501" max="3501" width="25.1640625" bestFit="1" customWidth="1"/>
    <col min="3502" max="3502" width="42.33203125" bestFit="1" customWidth="1"/>
    <col min="3503" max="3503" width="45" bestFit="1" customWidth="1"/>
    <col min="3504" max="3504" width="30.1640625" bestFit="1" customWidth="1"/>
    <col min="3505" max="3505" width="33" bestFit="1" customWidth="1"/>
    <col min="3506" max="3506" width="55.33203125" bestFit="1" customWidth="1"/>
    <col min="3507" max="3507" width="58.1640625" bestFit="1" customWidth="1"/>
    <col min="3508" max="3508" width="21" bestFit="1" customWidth="1"/>
    <col min="3509" max="3509" width="23.6640625" bestFit="1" customWidth="1"/>
    <col min="3510" max="3510" width="13.33203125" bestFit="1" customWidth="1"/>
    <col min="3511" max="3511" width="15.83203125" bestFit="1" customWidth="1"/>
    <col min="3512" max="3512" width="26" bestFit="1" customWidth="1"/>
    <col min="3513" max="3513" width="28.6640625" bestFit="1" customWidth="1"/>
    <col min="3514" max="3514" width="38.1640625" bestFit="1" customWidth="1"/>
    <col min="3515" max="3515" width="40.83203125" bestFit="1" customWidth="1"/>
    <col min="3516" max="3516" width="16.5" bestFit="1" customWidth="1"/>
    <col min="3517" max="3517" width="19.1640625" bestFit="1" customWidth="1"/>
    <col min="3518" max="3518" width="20.1640625" bestFit="1" customWidth="1"/>
    <col min="3519" max="3519" width="22.83203125" bestFit="1" customWidth="1"/>
    <col min="3520" max="3520" width="26.5" bestFit="1" customWidth="1"/>
    <col min="3521" max="3521" width="29.1640625" bestFit="1" customWidth="1"/>
    <col min="3522" max="3522" width="51.83203125" bestFit="1" customWidth="1"/>
    <col min="3523" max="3523" width="54.5" bestFit="1" customWidth="1"/>
    <col min="3524" max="3524" width="47.5" bestFit="1" customWidth="1"/>
    <col min="3525" max="3525" width="50.1640625" bestFit="1" customWidth="1"/>
    <col min="3526" max="3526" width="40.6640625" bestFit="1" customWidth="1"/>
    <col min="3527" max="3527" width="43.33203125" bestFit="1" customWidth="1"/>
    <col min="3528" max="3528" width="61.83203125" bestFit="1" customWidth="1"/>
    <col min="3529" max="3529" width="64.5" bestFit="1" customWidth="1"/>
    <col min="3530" max="3530" width="30.1640625" bestFit="1" customWidth="1"/>
    <col min="3531" max="3531" width="32.83203125" bestFit="1" customWidth="1"/>
    <col min="3532" max="3532" width="22.83203125" bestFit="1" customWidth="1"/>
    <col min="3533" max="3533" width="25.5" bestFit="1" customWidth="1"/>
    <col min="3534" max="3534" width="26.1640625" bestFit="1" customWidth="1"/>
    <col min="3535" max="3535" width="28.83203125" bestFit="1" customWidth="1"/>
    <col min="3536" max="3536" width="38.1640625" bestFit="1" customWidth="1"/>
    <col min="3537" max="3537" width="40.83203125" bestFit="1" customWidth="1"/>
    <col min="3538" max="3538" width="28.5" bestFit="1" customWidth="1"/>
    <col min="3539" max="3539" width="31" bestFit="1" customWidth="1"/>
    <col min="3540" max="3540" width="50.5" bestFit="1" customWidth="1"/>
    <col min="3541" max="3541" width="53.1640625" bestFit="1" customWidth="1"/>
    <col min="3542" max="3542" width="44.33203125" bestFit="1" customWidth="1"/>
    <col min="3543" max="3543" width="46.83203125" bestFit="1" customWidth="1"/>
    <col min="3544" max="3544" width="43" bestFit="1" customWidth="1"/>
    <col min="3545" max="3545" width="45.6640625" bestFit="1" customWidth="1"/>
    <col min="3546" max="3546" width="35.6640625" bestFit="1" customWidth="1"/>
    <col min="3547" max="3547" width="38.33203125" bestFit="1" customWidth="1"/>
    <col min="3548" max="3548" width="43.33203125" bestFit="1" customWidth="1"/>
    <col min="3549" max="3549" width="46" bestFit="1" customWidth="1"/>
    <col min="3550" max="3550" width="32.83203125" bestFit="1" customWidth="1"/>
    <col min="3551" max="3551" width="35.5" bestFit="1" customWidth="1"/>
    <col min="3552" max="3552" width="20.6640625" bestFit="1" customWidth="1"/>
    <col min="3553" max="3553" width="23.33203125" bestFit="1" customWidth="1"/>
    <col min="3554" max="3554" width="46.33203125" bestFit="1" customWidth="1"/>
    <col min="3555" max="3555" width="49" bestFit="1" customWidth="1"/>
    <col min="3556" max="3556" width="43.83203125" bestFit="1" customWidth="1"/>
    <col min="3557" max="3557" width="46.33203125" bestFit="1" customWidth="1"/>
    <col min="3558" max="3558" width="46.83203125" bestFit="1" customWidth="1"/>
    <col min="3559" max="3559" width="49.5" bestFit="1" customWidth="1"/>
    <col min="3560" max="3560" width="32.6640625" bestFit="1" customWidth="1"/>
    <col min="3561" max="3561" width="35.33203125" bestFit="1" customWidth="1"/>
    <col min="3562" max="3562" width="40.6640625" bestFit="1" customWidth="1"/>
    <col min="3563" max="3563" width="43.33203125" bestFit="1" customWidth="1"/>
    <col min="3564" max="3564" width="17" bestFit="1" customWidth="1"/>
    <col min="3565" max="3565" width="19.6640625" bestFit="1" customWidth="1"/>
    <col min="3566" max="3566" width="32.6640625" bestFit="1" customWidth="1"/>
    <col min="3567" max="3567" width="35.33203125" bestFit="1" customWidth="1"/>
    <col min="3568" max="3568" width="47.6640625" bestFit="1" customWidth="1"/>
    <col min="3569" max="3569" width="50.33203125" bestFit="1" customWidth="1"/>
    <col min="3570" max="3570" width="37.5" bestFit="1" customWidth="1"/>
    <col min="3571" max="3571" width="40.1640625" bestFit="1" customWidth="1"/>
    <col min="3572" max="3572" width="18.1640625" bestFit="1" customWidth="1"/>
    <col min="3573" max="3573" width="20.6640625" bestFit="1" customWidth="1"/>
    <col min="3574" max="3574" width="17.33203125" bestFit="1" customWidth="1"/>
    <col min="3575" max="3575" width="20" bestFit="1" customWidth="1"/>
    <col min="3576" max="3576" width="37.1640625" bestFit="1" customWidth="1"/>
    <col min="3577" max="3577" width="39.83203125" bestFit="1" customWidth="1"/>
    <col min="3578" max="3578" width="30.1640625" bestFit="1" customWidth="1"/>
    <col min="3579" max="3579" width="32.83203125" bestFit="1" customWidth="1"/>
    <col min="3580" max="3580" width="53.33203125" bestFit="1" customWidth="1"/>
    <col min="3581" max="3581" width="56.1640625" bestFit="1" customWidth="1"/>
    <col min="3582" max="3582" width="15.6640625" bestFit="1" customWidth="1"/>
    <col min="3583" max="3583" width="18.33203125" bestFit="1" customWidth="1"/>
    <col min="3584" max="3584" width="13.83203125" bestFit="1" customWidth="1"/>
    <col min="3585" max="3585" width="16.5" bestFit="1" customWidth="1"/>
    <col min="3586" max="3586" width="18.83203125" bestFit="1" customWidth="1"/>
    <col min="3587" max="3587" width="21.5" bestFit="1" customWidth="1"/>
    <col min="3588" max="3588" width="24.5" bestFit="1" customWidth="1"/>
    <col min="3589" max="3589" width="27.1640625" bestFit="1" customWidth="1"/>
    <col min="3590" max="3590" width="12.5" bestFit="1" customWidth="1"/>
    <col min="3591" max="3591" width="15" bestFit="1" customWidth="1"/>
    <col min="3592" max="3592" width="35.83203125" bestFit="1" customWidth="1"/>
    <col min="3593" max="3593" width="38.5" bestFit="1" customWidth="1"/>
    <col min="3594" max="3594" width="31.1640625" bestFit="1" customWidth="1"/>
    <col min="3595" max="3595" width="33.83203125" bestFit="1" customWidth="1"/>
    <col min="3596" max="3596" width="47.5" bestFit="1" customWidth="1"/>
    <col min="3597" max="3597" width="50.1640625" bestFit="1" customWidth="1"/>
    <col min="3598" max="3598" width="32.83203125" bestFit="1" customWidth="1"/>
    <col min="3599" max="3599" width="35.5" bestFit="1" customWidth="1"/>
    <col min="3600" max="3600" width="21.83203125" bestFit="1" customWidth="1"/>
    <col min="3601" max="3601" width="24.5" bestFit="1" customWidth="1"/>
    <col min="3602" max="3602" width="26.5" bestFit="1" customWidth="1"/>
    <col min="3603" max="3603" width="29.1640625" bestFit="1" customWidth="1"/>
    <col min="3604" max="3604" width="49.6640625" bestFit="1" customWidth="1"/>
    <col min="3605" max="3605" width="52.1640625" bestFit="1" customWidth="1"/>
    <col min="3606" max="3606" width="30.6640625" bestFit="1" customWidth="1"/>
    <col min="3607" max="3607" width="33.33203125" bestFit="1" customWidth="1"/>
    <col min="3608" max="3608" width="30.33203125" bestFit="1" customWidth="1"/>
    <col min="3609" max="3609" width="33" bestFit="1" customWidth="1"/>
    <col min="3610" max="3610" width="26.33203125" bestFit="1" customWidth="1"/>
    <col min="3611" max="3611" width="29" bestFit="1" customWidth="1"/>
    <col min="3612" max="3612" width="22.33203125" bestFit="1" customWidth="1"/>
    <col min="3613" max="3613" width="25" bestFit="1" customWidth="1"/>
    <col min="3614" max="3614" width="36" bestFit="1" customWidth="1"/>
    <col min="3615" max="3615" width="38.83203125" bestFit="1" customWidth="1"/>
    <col min="3616" max="3616" width="17" bestFit="1" customWidth="1"/>
    <col min="3617" max="3617" width="19.6640625" bestFit="1" customWidth="1"/>
    <col min="3618" max="3618" width="39.5" bestFit="1" customWidth="1"/>
    <col min="3619" max="3619" width="42.1640625" bestFit="1" customWidth="1"/>
    <col min="3620" max="3620" width="44.6640625" bestFit="1" customWidth="1"/>
    <col min="3621" max="3621" width="47.33203125" bestFit="1" customWidth="1"/>
    <col min="3622" max="3622" width="21.5" bestFit="1" customWidth="1"/>
    <col min="3623" max="3623" width="24.1640625" bestFit="1" customWidth="1"/>
    <col min="3624" max="3624" width="29.1640625" bestFit="1" customWidth="1"/>
    <col min="3625" max="3625" width="31.83203125" bestFit="1" customWidth="1"/>
    <col min="3626" max="3626" width="53.1640625" bestFit="1" customWidth="1"/>
    <col min="3627" max="3627" width="55.83203125" bestFit="1" customWidth="1"/>
    <col min="3628" max="3628" width="37.33203125" bestFit="1" customWidth="1"/>
    <col min="3629" max="3629" width="40" bestFit="1" customWidth="1"/>
    <col min="3630" max="3630" width="24.1640625" bestFit="1" customWidth="1"/>
    <col min="3631" max="3631" width="26.83203125" bestFit="1" customWidth="1"/>
    <col min="3632" max="3632" width="17.6640625" bestFit="1" customWidth="1"/>
    <col min="3633" max="3633" width="20.33203125" bestFit="1" customWidth="1"/>
    <col min="3634" max="3634" width="20.6640625" bestFit="1" customWidth="1"/>
    <col min="3635" max="3635" width="23.33203125" bestFit="1" customWidth="1"/>
    <col min="3636" max="3636" width="15.83203125" bestFit="1" customWidth="1"/>
    <col min="3637" max="3637" width="18.5" bestFit="1" customWidth="1"/>
    <col min="3638" max="3638" width="23.33203125" bestFit="1" customWidth="1"/>
    <col min="3639" max="3639" width="25.83203125" bestFit="1" customWidth="1"/>
    <col min="3640" max="3640" width="38" bestFit="1" customWidth="1"/>
    <col min="3641" max="3641" width="40.6640625" bestFit="1" customWidth="1"/>
    <col min="3642" max="3642" width="46.5" bestFit="1" customWidth="1"/>
    <col min="3643" max="3643" width="49.1640625" bestFit="1" customWidth="1"/>
    <col min="3644" max="3644" width="56.33203125" bestFit="1" customWidth="1"/>
    <col min="3645" max="3645" width="59" bestFit="1" customWidth="1"/>
    <col min="3646" max="3646" width="24.5" bestFit="1" customWidth="1"/>
    <col min="3647" max="3647" width="27.1640625" bestFit="1" customWidth="1"/>
    <col min="3648" max="3648" width="50.1640625" bestFit="1" customWidth="1"/>
    <col min="3649" max="3649" width="52.83203125" bestFit="1" customWidth="1"/>
    <col min="3650" max="3650" width="20.33203125" bestFit="1" customWidth="1"/>
    <col min="3651" max="3651" width="23" bestFit="1" customWidth="1"/>
    <col min="3652" max="3652" width="13.83203125" bestFit="1" customWidth="1"/>
    <col min="3653" max="3653" width="16.5" bestFit="1" customWidth="1"/>
    <col min="3654" max="3654" width="9.1640625" bestFit="1" customWidth="1"/>
    <col min="3655" max="3655" width="11.6640625" bestFit="1" customWidth="1"/>
    <col min="3656" max="3656" width="20.83203125" bestFit="1" customWidth="1"/>
    <col min="3657" max="3657" width="23.5" bestFit="1" customWidth="1"/>
    <col min="3658" max="3658" width="31.6640625" bestFit="1" customWidth="1"/>
    <col min="3659" max="3659" width="34.33203125" bestFit="1" customWidth="1"/>
    <col min="3660" max="3660" width="41.5" bestFit="1" customWidth="1"/>
    <col min="3661" max="3661" width="44.1640625" bestFit="1" customWidth="1"/>
    <col min="3662" max="3662" width="44.33203125" bestFit="1" customWidth="1"/>
    <col min="3663" max="3663" width="46.83203125" bestFit="1" customWidth="1"/>
    <col min="3664" max="3664" width="41.1640625" bestFit="1" customWidth="1"/>
    <col min="3665" max="3665" width="44" bestFit="1" customWidth="1"/>
    <col min="3666" max="3666" width="25.1640625" bestFit="1" customWidth="1"/>
    <col min="3667" max="3667" width="27.83203125" bestFit="1" customWidth="1"/>
    <col min="3668" max="3668" width="50.83203125" bestFit="1" customWidth="1"/>
    <col min="3669" max="3669" width="53.5" bestFit="1" customWidth="1"/>
    <col min="3670" max="3670" width="16.1640625" bestFit="1" customWidth="1"/>
    <col min="3671" max="3671" width="18.83203125" bestFit="1" customWidth="1"/>
    <col min="3672" max="3672" width="44" bestFit="1" customWidth="1"/>
    <col min="3673" max="3673" width="46.5" bestFit="1" customWidth="1"/>
    <col min="3674" max="3674" width="19.5" bestFit="1" customWidth="1"/>
    <col min="3675" max="3675" width="22.1640625" bestFit="1" customWidth="1"/>
    <col min="3676" max="3676" width="31.6640625" bestFit="1" customWidth="1"/>
    <col min="3677" max="3677" width="34.33203125" bestFit="1" customWidth="1"/>
    <col min="3678" max="3678" width="38.1640625" bestFit="1" customWidth="1"/>
    <col min="3679" max="3679" width="40.83203125" bestFit="1" customWidth="1"/>
    <col min="3680" max="3680" width="43.83203125" bestFit="1" customWidth="1"/>
    <col min="3681" max="3681" width="46.33203125" bestFit="1" customWidth="1"/>
    <col min="3682" max="3682" width="33.1640625" bestFit="1" customWidth="1"/>
    <col min="3683" max="3683" width="35.83203125" bestFit="1" customWidth="1"/>
    <col min="3684" max="3684" width="17.6640625" bestFit="1" customWidth="1"/>
    <col min="3685" max="3685" width="20.33203125" bestFit="1" customWidth="1"/>
    <col min="3686" max="3686" width="30.83203125" bestFit="1" customWidth="1"/>
    <col min="3687" max="3687" width="33.5" bestFit="1" customWidth="1"/>
    <col min="3688" max="3688" width="29.83203125" bestFit="1" customWidth="1"/>
    <col min="3689" max="3689" width="32.5" bestFit="1" customWidth="1"/>
    <col min="3690" max="3690" width="45.83203125" bestFit="1" customWidth="1"/>
    <col min="3691" max="3691" width="48.5" bestFit="1" customWidth="1"/>
    <col min="3692" max="3692" width="43.5" bestFit="1" customWidth="1"/>
    <col min="3693" max="3693" width="46.1640625" bestFit="1" customWidth="1"/>
    <col min="3694" max="3694" width="38" bestFit="1" customWidth="1"/>
    <col min="3695" max="3695" width="40.6640625" bestFit="1" customWidth="1"/>
    <col min="3696" max="3696" width="35" bestFit="1" customWidth="1"/>
    <col min="3697" max="3697" width="37.6640625" bestFit="1" customWidth="1"/>
    <col min="3698" max="3698" width="16.33203125" bestFit="1" customWidth="1"/>
    <col min="3699" max="3699" width="19" bestFit="1" customWidth="1"/>
    <col min="3700" max="3700" width="12.33203125" bestFit="1" customWidth="1"/>
    <col min="3701" max="3701" width="14.83203125" bestFit="1" customWidth="1"/>
    <col min="3702" max="3702" width="13.83203125" bestFit="1" customWidth="1"/>
    <col min="3703" max="3703" width="16.5" bestFit="1" customWidth="1"/>
    <col min="3704" max="3704" width="21" bestFit="1" customWidth="1"/>
    <col min="3705" max="3705" width="23.6640625" bestFit="1" customWidth="1"/>
    <col min="3706" max="3706" width="19.33203125" bestFit="1" customWidth="1"/>
    <col min="3707" max="3707" width="22" bestFit="1" customWidth="1"/>
    <col min="3708" max="3708" width="46.33203125" bestFit="1" customWidth="1"/>
    <col min="3709" max="3709" width="49" bestFit="1" customWidth="1"/>
    <col min="3710" max="3710" width="9.83203125" bestFit="1" customWidth="1"/>
    <col min="3711" max="3711" width="12.33203125" bestFit="1" customWidth="1"/>
    <col min="3712" max="3712" width="15.1640625" bestFit="1" customWidth="1"/>
    <col min="3713" max="3713" width="17.83203125" bestFit="1" customWidth="1"/>
    <col min="3714" max="3714" width="13" bestFit="1" customWidth="1"/>
    <col min="3715" max="3715" width="15.5" bestFit="1" customWidth="1"/>
    <col min="3716" max="3716" width="9.6640625" bestFit="1" customWidth="1"/>
    <col min="3717" max="3717" width="12.1640625" bestFit="1" customWidth="1"/>
    <col min="3718" max="3718" width="17.6640625" bestFit="1" customWidth="1"/>
    <col min="3719" max="3719" width="20.33203125" bestFit="1" customWidth="1"/>
    <col min="3720" max="3720" width="52.1640625" bestFit="1" customWidth="1"/>
    <col min="3721" max="3721" width="54.83203125" bestFit="1" customWidth="1"/>
    <col min="3722" max="3722" width="18.33203125" bestFit="1" customWidth="1"/>
    <col min="3723" max="3723" width="20.83203125" bestFit="1" customWidth="1"/>
    <col min="3724" max="3724" width="9.33203125" bestFit="1" customWidth="1"/>
    <col min="3725" max="3725" width="11.83203125" bestFit="1" customWidth="1"/>
    <col min="3726" max="3726" width="10" bestFit="1" customWidth="1"/>
    <col min="3727" max="3727" width="12.5" bestFit="1" customWidth="1"/>
    <col min="3728" max="3728" width="13.5" bestFit="1" customWidth="1"/>
    <col min="3729" max="3729" width="16" bestFit="1" customWidth="1"/>
    <col min="3730" max="3730" width="40.83203125" bestFit="1" customWidth="1"/>
    <col min="3731" max="3731" width="43.5" bestFit="1" customWidth="1"/>
    <col min="3732" max="3732" width="25" bestFit="1" customWidth="1"/>
    <col min="3733" max="3733" width="27.6640625" bestFit="1" customWidth="1"/>
    <col min="3734" max="3734" width="24.33203125" bestFit="1" customWidth="1"/>
    <col min="3735" max="3735" width="27" bestFit="1" customWidth="1"/>
    <col min="3736" max="3736" width="35.6640625" bestFit="1" customWidth="1"/>
    <col min="3737" max="3737" width="38.33203125" bestFit="1" customWidth="1"/>
    <col min="3738" max="3738" width="34.5" bestFit="1" customWidth="1"/>
    <col min="3739" max="3739" width="37.1640625" bestFit="1" customWidth="1"/>
    <col min="3740" max="3740" width="8.83203125" bestFit="1" customWidth="1"/>
    <col min="3741" max="3741" width="9.83203125" bestFit="1" customWidth="1"/>
    <col min="3742" max="3742" width="29" bestFit="1" customWidth="1"/>
    <col min="3743" max="3743" width="31.5" bestFit="1" customWidth="1"/>
    <col min="3744" max="3744" width="17" bestFit="1" customWidth="1"/>
    <col min="3745" max="3745" width="19.6640625" bestFit="1" customWidth="1"/>
    <col min="3746" max="3746" width="20.1640625" bestFit="1" customWidth="1"/>
    <col min="3747" max="3747" width="22.83203125" bestFit="1" customWidth="1"/>
    <col min="3748" max="3748" width="30" bestFit="1" customWidth="1"/>
    <col min="3749" max="3749" width="32.6640625" bestFit="1" customWidth="1"/>
    <col min="3750" max="3750" width="45.6640625" bestFit="1" customWidth="1"/>
    <col min="3751" max="3751" width="48.33203125" bestFit="1" customWidth="1"/>
    <col min="3752" max="3752" width="26.33203125" bestFit="1" customWidth="1"/>
    <col min="3753" max="3754" width="29" bestFit="1" customWidth="1"/>
    <col min="3755" max="3755" width="31.83203125" bestFit="1" customWidth="1"/>
    <col min="3756" max="3756" width="20.6640625" bestFit="1" customWidth="1"/>
    <col min="3757" max="3757" width="23.33203125" bestFit="1" customWidth="1"/>
    <col min="3758" max="3758" width="7.6640625" bestFit="1" customWidth="1"/>
    <col min="3759" max="3759" width="10.1640625" bestFit="1" customWidth="1"/>
    <col min="3760" max="3760" width="31.83203125" bestFit="1" customWidth="1"/>
    <col min="3761" max="3761" width="34.5" bestFit="1" customWidth="1"/>
    <col min="3762" max="3762" width="17.5" bestFit="1" customWidth="1"/>
    <col min="3763" max="3763" width="20.1640625" bestFit="1" customWidth="1"/>
    <col min="3764" max="3764" width="29.33203125" bestFit="1" customWidth="1"/>
    <col min="3765" max="3765" width="32" bestFit="1" customWidth="1"/>
    <col min="3766" max="3766" width="15" bestFit="1" customWidth="1"/>
    <col min="3767" max="3767" width="17.6640625" bestFit="1" customWidth="1"/>
    <col min="3768" max="3768" width="22.1640625" bestFit="1" customWidth="1"/>
    <col min="3769" max="3769" width="24.83203125" bestFit="1" customWidth="1"/>
    <col min="3770" max="3770" width="45.83203125" bestFit="1" customWidth="1"/>
    <col min="3771" max="3771" width="48.5" bestFit="1" customWidth="1"/>
    <col min="3772" max="3772" width="40" bestFit="1" customWidth="1"/>
    <col min="3773" max="3773" width="42.6640625" bestFit="1" customWidth="1"/>
    <col min="3774" max="3774" width="53.1640625" bestFit="1" customWidth="1"/>
    <col min="3775" max="3775" width="55.83203125" bestFit="1" customWidth="1"/>
    <col min="3776" max="3776" width="19.5" bestFit="1" customWidth="1"/>
    <col min="3777" max="3777" width="22.1640625" bestFit="1" customWidth="1"/>
    <col min="3778" max="3778" width="44.33203125" bestFit="1" customWidth="1"/>
    <col min="3779" max="3779" width="46.83203125" bestFit="1" customWidth="1"/>
    <col min="3780" max="3780" width="48.1640625" bestFit="1" customWidth="1"/>
    <col min="3781" max="3781" width="50.83203125" bestFit="1" customWidth="1"/>
    <col min="3782" max="3782" width="47.1640625" bestFit="1" customWidth="1"/>
    <col min="3783" max="3783" width="49.83203125" bestFit="1" customWidth="1"/>
    <col min="3784" max="3784" width="22.5" bestFit="1" customWidth="1"/>
    <col min="3785" max="3785" width="25.33203125" bestFit="1" customWidth="1"/>
    <col min="3786" max="3786" width="18.6640625" bestFit="1" customWidth="1"/>
    <col min="3787" max="3787" width="21.1640625" bestFit="1" customWidth="1"/>
    <col min="3788" max="3788" width="24.6640625" bestFit="1" customWidth="1"/>
    <col min="3789" max="3789" width="27.33203125" bestFit="1" customWidth="1"/>
    <col min="3790" max="3790" width="25" bestFit="1" customWidth="1"/>
    <col min="3791" max="3791" width="27.6640625" bestFit="1" customWidth="1"/>
    <col min="3792" max="3792" width="49.5" bestFit="1" customWidth="1"/>
    <col min="3793" max="3793" width="52" bestFit="1" customWidth="1"/>
    <col min="3794" max="3794" width="47.83203125" bestFit="1" customWidth="1"/>
    <col min="3795" max="3795" width="50.5" bestFit="1" customWidth="1"/>
    <col min="3796" max="3796" width="28.83203125" bestFit="1" customWidth="1"/>
    <col min="3797" max="3797" width="31.33203125" bestFit="1" customWidth="1"/>
    <col min="3798" max="3798" width="11.83203125" bestFit="1" customWidth="1"/>
    <col min="3799" max="3799" width="14.33203125" bestFit="1" customWidth="1"/>
    <col min="3800" max="3800" width="26.1640625" bestFit="1" customWidth="1"/>
    <col min="3801" max="3801" width="28.83203125" bestFit="1" customWidth="1"/>
    <col min="3802" max="3802" width="35" bestFit="1" customWidth="1"/>
    <col min="3803" max="3803" width="37.6640625" bestFit="1" customWidth="1"/>
    <col min="3804" max="3804" width="24.5" bestFit="1" customWidth="1"/>
    <col min="3805" max="3805" width="27.33203125" bestFit="1" customWidth="1"/>
    <col min="3806" max="3806" width="26.5" bestFit="1" customWidth="1"/>
    <col min="3807" max="3807" width="29.1640625" bestFit="1" customWidth="1"/>
    <col min="3808" max="3808" width="48.6640625" bestFit="1" customWidth="1"/>
    <col min="3809" max="3809" width="51.33203125" bestFit="1" customWidth="1"/>
    <col min="3810" max="3810" width="46" bestFit="1" customWidth="1"/>
    <col min="3811" max="3811" width="48.6640625" bestFit="1" customWidth="1"/>
    <col min="3812" max="3812" width="24.83203125" bestFit="1" customWidth="1"/>
    <col min="3813" max="3813" width="27.5" bestFit="1" customWidth="1"/>
    <col min="3814" max="3814" width="48.33203125" bestFit="1" customWidth="1"/>
    <col min="3815" max="3815" width="51" bestFit="1" customWidth="1"/>
    <col min="3816" max="3816" width="23.33203125" bestFit="1" customWidth="1"/>
    <col min="3817" max="3817" width="25.83203125" bestFit="1" customWidth="1"/>
    <col min="3818" max="3818" width="58.6640625" bestFit="1" customWidth="1"/>
    <col min="3819" max="3819" width="61.33203125" bestFit="1" customWidth="1"/>
    <col min="3820" max="3820" width="49.83203125" bestFit="1" customWidth="1"/>
    <col min="3821" max="3821" width="52.5" bestFit="1" customWidth="1"/>
    <col min="3822" max="3822" width="15.33203125" bestFit="1" customWidth="1"/>
    <col min="3823" max="3823" width="18" bestFit="1" customWidth="1"/>
    <col min="3824" max="3824" width="38.6640625" bestFit="1" customWidth="1"/>
    <col min="3825" max="3825" width="41.1640625" bestFit="1" customWidth="1"/>
    <col min="3826" max="3826" width="36.5" bestFit="1" customWidth="1"/>
    <col min="3827" max="3827" width="39.1640625" bestFit="1" customWidth="1"/>
    <col min="3828" max="3828" width="47.5" bestFit="1" customWidth="1"/>
    <col min="3829" max="3829" width="50.1640625" bestFit="1" customWidth="1"/>
    <col min="3830" max="3830" width="22.83203125" bestFit="1" customWidth="1"/>
    <col min="3831" max="3831" width="25.5" bestFit="1" customWidth="1"/>
    <col min="3832" max="3832" width="32" bestFit="1" customWidth="1"/>
    <col min="3833" max="3833" width="34.6640625" bestFit="1" customWidth="1"/>
    <col min="3834" max="3834" width="41.83203125" bestFit="1" customWidth="1"/>
    <col min="3835" max="3835" width="44.5" bestFit="1" customWidth="1"/>
    <col min="3836" max="3836" width="22.33203125" bestFit="1" customWidth="1"/>
    <col min="3837" max="3837" width="25" bestFit="1" customWidth="1"/>
    <col min="3838" max="3838" width="26" bestFit="1" customWidth="1"/>
    <col min="3839" max="3839" width="28.6640625" bestFit="1" customWidth="1"/>
    <col min="3840" max="3840" width="30.83203125" bestFit="1" customWidth="1"/>
    <col min="3841" max="3841" width="33.5" bestFit="1" customWidth="1"/>
    <col min="3842" max="3842" width="21.33203125" bestFit="1" customWidth="1"/>
    <col min="3843" max="3843" width="24" bestFit="1" customWidth="1"/>
    <col min="3844" max="3844" width="25.33203125" bestFit="1" customWidth="1"/>
    <col min="3845" max="3845" width="28" bestFit="1" customWidth="1"/>
    <col min="3846" max="3846" width="24.33203125" bestFit="1" customWidth="1"/>
    <col min="3847" max="3847" width="27" bestFit="1" customWidth="1"/>
    <col min="3848" max="3848" width="18.5" bestFit="1" customWidth="1"/>
    <col min="3849" max="3849" width="21" bestFit="1" customWidth="1"/>
    <col min="3850" max="3850" width="44.5" bestFit="1" customWidth="1"/>
    <col min="3851" max="3851" width="47" bestFit="1" customWidth="1"/>
    <col min="3852" max="3852" width="48.5" bestFit="1" customWidth="1"/>
    <col min="3853" max="3853" width="51.1640625" bestFit="1" customWidth="1"/>
    <col min="3854" max="3854" width="29.1640625" bestFit="1" customWidth="1"/>
    <col min="3855" max="3855" width="31.83203125" bestFit="1" customWidth="1"/>
    <col min="3856" max="3856" width="58.33203125" bestFit="1" customWidth="1"/>
    <col min="3857" max="3857" width="61" bestFit="1" customWidth="1"/>
    <col min="3858" max="3858" width="32" bestFit="1" customWidth="1"/>
    <col min="3859" max="3859" width="34.6640625" bestFit="1" customWidth="1"/>
    <col min="3860" max="3860" width="45.83203125" bestFit="1" customWidth="1"/>
    <col min="3861" max="3861" width="48.5" bestFit="1" customWidth="1"/>
    <col min="3862" max="3862" width="21.1640625" bestFit="1" customWidth="1"/>
    <col min="3863" max="3863" width="23.83203125" bestFit="1" customWidth="1"/>
    <col min="3864" max="3864" width="36.83203125" bestFit="1" customWidth="1"/>
    <col min="3865" max="3865" width="39.5" bestFit="1" customWidth="1"/>
    <col min="3866" max="3866" width="49.1640625" bestFit="1" customWidth="1"/>
    <col min="3867" max="3867" width="51.6640625" bestFit="1" customWidth="1"/>
    <col min="3868" max="3868" width="22.5" bestFit="1" customWidth="1"/>
    <col min="3869" max="3869" width="25.1640625" bestFit="1" customWidth="1"/>
    <col min="3870" max="3870" width="26.33203125" bestFit="1" customWidth="1"/>
    <col min="3871" max="3871" width="29" bestFit="1" customWidth="1"/>
    <col min="3872" max="3872" width="38.6640625" bestFit="1" customWidth="1"/>
    <col min="3873" max="3873" width="41.1640625" bestFit="1" customWidth="1"/>
    <col min="3874" max="3874" width="22.33203125" bestFit="1" customWidth="1"/>
    <col min="3875" max="3875" width="25" bestFit="1" customWidth="1"/>
    <col min="3876" max="3876" width="15.6640625" bestFit="1" customWidth="1"/>
    <col min="3877" max="3877" width="18.33203125" bestFit="1" customWidth="1"/>
    <col min="3878" max="3878" width="22.6640625" bestFit="1" customWidth="1"/>
    <col min="3879" max="3879" width="25.33203125" bestFit="1" customWidth="1"/>
    <col min="3880" max="3880" width="12.5" bestFit="1" customWidth="1"/>
    <col min="3881" max="3881" width="15" bestFit="1" customWidth="1"/>
    <col min="3882" max="3882" width="18" bestFit="1" customWidth="1"/>
    <col min="3883" max="3883" width="20.5" bestFit="1" customWidth="1"/>
    <col min="3884" max="3884" width="48" bestFit="1" customWidth="1"/>
    <col min="3885" max="3885" width="50.6640625" bestFit="1" customWidth="1"/>
    <col min="3886" max="3886" width="18.33203125" bestFit="1" customWidth="1"/>
    <col min="3887" max="3887" width="20.83203125" bestFit="1" customWidth="1"/>
    <col min="3888" max="3888" width="13.6640625" bestFit="1" customWidth="1"/>
    <col min="3889" max="3889" width="16.33203125" bestFit="1" customWidth="1"/>
    <col min="3890" max="3890" width="12.6640625" bestFit="1" customWidth="1"/>
    <col min="3891" max="3891" width="15.1640625" bestFit="1" customWidth="1"/>
    <col min="3892" max="3892" width="36.6640625" bestFit="1" customWidth="1"/>
    <col min="3893" max="3893" width="39.33203125" bestFit="1" customWidth="1"/>
    <col min="3894" max="3894" width="32.6640625" bestFit="1" customWidth="1"/>
    <col min="3895" max="3895" width="35.33203125" bestFit="1" customWidth="1"/>
    <col min="3896" max="3896" width="13.5" bestFit="1" customWidth="1"/>
    <col min="3897" max="3897" width="16" bestFit="1" customWidth="1"/>
    <col min="3898" max="3898" width="32.5" bestFit="1" customWidth="1"/>
    <col min="3899" max="3899" width="35.1640625" bestFit="1" customWidth="1"/>
    <col min="3900" max="3900" width="51.33203125" bestFit="1" customWidth="1"/>
    <col min="3901" max="3901" width="54" bestFit="1" customWidth="1"/>
    <col min="3902" max="3902" width="26.33203125" bestFit="1" customWidth="1"/>
    <col min="3903" max="3903" width="29" bestFit="1" customWidth="1"/>
    <col min="3904" max="3904" width="35.33203125" bestFit="1" customWidth="1"/>
    <col min="3905" max="3905" width="38" bestFit="1" customWidth="1"/>
    <col min="3906" max="3906" width="41.83203125" bestFit="1" customWidth="1"/>
    <col min="3907" max="3907" width="44.5" bestFit="1" customWidth="1"/>
    <col min="3908" max="3908" width="43.33203125" bestFit="1" customWidth="1"/>
    <col min="3909" max="3909" width="46" bestFit="1" customWidth="1"/>
    <col min="3910" max="3910" width="49.1640625" bestFit="1" customWidth="1"/>
    <col min="3911" max="3911" width="51.6640625" bestFit="1" customWidth="1"/>
    <col min="3912" max="3912" width="41.1640625" bestFit="1" customWidth="1"/>
    <col min="3913" max="3913" width="44" bestFit="1" customWidth="1"/>
    <col min="3914" max="3914" width="8.83203125" bestFit="1" customWidth="1"/>
    <col min="3915" max="3915" width="10.5" bestFit="1" customWidth="1"/>
    <col min="3916" max="3916" width="25.33203125" bestFit="1" customWidth="1"/>
    <col min="3917" max="3917" width="28" bestFit="1" customWidth="1"/>
    <col min="3918" max="3918" width="18.6640625" bestFit="1" customWidth="1"/>
    <col min="3919" max="3919" width="21.1640625" bestFit="1" customWidth="1"/>
    <col min="3920" max="3920" width="26.33203125" bestFit="1" customWidth="1"/>
    <col min="3921" max="3921" width="29" bestFit="1" customWidth="1"/>
    <col min="3922" max="3922" width="15.83203125" bestFit="1" customWidth="1"/>
    <col min="3923" max="3923" width="18.5" bestFit="1" customWidth="1"/>
    <col min="3924" max="3924" width="42.83203125" bestFit="1" customWidth="1"/>
    <col min="3925" max="3925" width="45.5" bestFit="1" customWidth="1"/>
    <col min="3926" max="3926" width="75.5" bestFit="1" customWidth="1"/>
    <col min="3927" max="3927" width="78" bestFit="1" customWidth="1"/>
    <col min="3928" max="3928" width="9.83203125" bestFit="1" customWidth="1"/>
    <col min="3929" max="3929" width="12.33203125" bestFit="1" customWidth="1"/>
    <col min="3930" max="3930" width="39.1640625" bestFit="1" customWidth="1"/>
    <col min="3931" max="3931" width="41.6640625" bestFit="1" customWidth="1"/>
    <col min="3932" max="3932" width="16.5" bestFit="1" customWidth="1"/>
    <col min="3933" max="3933" width="19.1640625" bestFit="1" customWidth="1"/>
    <col min="3934" max="3934" width="36.83203125" bestFit="1" customWidth="1"/>
    <col min="3935" max="3935" width="39.5" bestFit="1" customWidth="1"/>
    <col min="3936" max="3936" width="21.83203125" bestFit="1" customWidth="1"/>
    <col min="3937" max="3937" width="24.5" bestFit="1" customWidth="1"/>
    <col min="3938" max="3938" width="22.33203125" bestFit="1" customWidth="1"/>
    <col min="3939" max="3939" width="25" bestFit="1" customWidth="1"/>
    <col min="3940" max="3940" width="12.5" bestFit="1" customWidth="1"/>
    <col min="3941" max="3941" width="15" bestFit="1" customWidth="1"/>
    <col min="3942" max="3942" width="24.1640625" bestFit="1" customWidth="1"/>
    <col min="3943" max="3943" width="26.83203125" bestFit="1" customWidth="1"/>
    <col min="3944" max="3944" width="24.1640625" bestFit="1" customWidth="1"/>
    <col min="3945" max="3945" width="26.83203125" bestFit="1" customWidth="1"/>
    <col min="3946" max="3946" width="46.1640625" bestFit="1" customWidth="1"/>
    <col min="3947" max="3947" width="48.83203125" bestFit="1" customWidth="1"/>
    <col min="3948" max="3948" width="14.5" bestFit="1" customWidth="1"/>
    <col min="3949" max="3950" width="17.1640625" bestFit="1" customWidth="1"/>
    <col min="3951" max="3951" width="19.83203125" bestFit="1" customWidth="1"/>
    <col min="3952" max="3952" width="45.1640625" bestFit="1" customWidth="1"/>
    <col min="3953" max="3953" width="47.83203125" bestFit="1" customWidth="1"/>
    <col min="3954" max="3954" width="19.83203125" bestFit="1" customWidth="1"/>
    <col min="3955" max="3955" width="22.5" bestFit="1" customWidth="1"/>
    <col min="3956" max="3956" width="19.33203125" bestFit="1" customWidth="1"/>
    <col min="3957" max="3957" width="22" bestFit="1" customWidth="1"/>
    <col min="3958" max="3958" width="10.5" bestFit="1" customWidth="1"/>
    <col min="3959" max="3959" width="13" bestFit="1" customWidth="1"/>
    <col min="3960" max="3960" width="24.83203125" bestFit="1" customWidth="1"/>
    <col min="3961" max="3961" width="27.5" bestFit="1" customWidth="1"/>
    <col min="3962" max="3962" width="35.33203125" bestFit="1" customWidth="1"/>
    <col min="3963" max="3963" width="38" bestFit="1" customWidth="1"/>
    <col min="3964" max="3964" width="30.5" bestFit="1" customWidth="1"/>
    <col min="3965" max="3965" width="33.1640625" bestFit="1" customWidth="1"/>
    <col min="3966" max="3966" width="44" bestFit="1" customWidth="1"/>
    <col min="3967" max="3967" width="46.5" bestFit="1" customWidth="1"/>
    <col min="3968" max="3968" width="30" bestFit="1" customWidth="1"/>
    <col min="3969" max="3969" width="32.6640625" bestFit="1" customWidth="1"/>
    <col min="3970" max="3970" width="36.6640625" bestFit="1" customWidth="1"/>
    <col min="3971" max="3971" width="39.33203125" bestFit="1" customWidth="1"/>
    <col min="3972" max="3972" width="50" bestFit="1" customWidth="1"/>
    <col min="3973" max="3973" width="52.6640625" bestFit="1" customWidth="1"/>
    <col min="3974" max="3974" width="27.5" bestFit="1" customWidth="1"/>
    <col min="3975" max="3975" width="30.1640625" bestFit="1" customWidth="1"/>
    <col min="3976" max="3976" width="46.33203125" bestFit="1" customWidth="1"/>
    <col min="3977" max="3977" width="49" bestFit="1" customWidth="1"/>
    <col min="3978" max="3978" width="37.6640625" bestFit="1" customWidth="1"/>
    <col min="3979" max="3979" width="40.33203125" bestFit="1" customWidth="1"/>
    <col min="3980" max="3980" width="34.6640625" bestFit="1" customWidth="1"/>
    <col min="3981" max="3981" width="37.33203125" bestFit="1" customWidth="1"/>
    <col min="3982" max="3982" width="52.83203125" bestFit="1" customWidth="1"/>
    <col min="3983" max="3983" width="55.5" bestFit="1" customWidth="1"/>
    <col min="3984" max="3984" width="8" bestFit="1" customWidth="1"/>
    <col min="3985" max="3985" width="10.5" bestFit="1" customWidth="1"/>
    <col min="3986" max="3986" width="45.83203125" bestFit="1" customWidth="1"/>
    <col min="3987" max="3987" width="48.5" bestFit="1" customWidth="1"/>
    <col min="3988" max="3988" width="22.83203125" bestFit="1" customWidth="1"/>
    <col min="3989" max="3989" width="25.5" bestFit="1" customWidth="1"/>
    <col min="3990" max="3990" width="43.83203125" bestFit="1" customWidth="1"/>
    <col min="3991" max="3991" width="46.33203125" bestFit="1" customWidth="1"/>
    <col min="3992" max="3992" width="44.5" bestFit="1" customWidth="1"/>
    <col min="3993" max="3993" width="47" bestFit="1" customWidth="1"/>
    <col min="3994" max="3994" width="48" bestFit="1" customWidth="1"/>
    <col min="3995" max="3995" width="50.6640625" bestFit="1" customWidth="1"/>
    <col min="3996" max="3996" width="17.5" bestFit="1" customWidth="1"/>
    <col min="3997" max="3997" width="20.1640625" bestFit="1" customWidth="1"/>
    <col min="3998" max="3998" width="31.5" bestFit="1" customWidth="1"/>
    <col min="3999" max="3999" width="34.1640625" bestFit="1" customWidth="1"/>
    <col min="4000" max="4000" width="50.1640625" bestFit="1" customWidth="1"/>
    <col min="4001" max="4001" width="52.83203125" bestFit="1" customWidth="1"/>
    <col min="4002" max="4002" width="15.83203125" bestFit="1" customWidth="1"/>
    <col min="4003" max="4003" width="18.5" bestFit="1" customWidth="1"/>
    <col min="4004" max="4004" width="34.1640625" bestFit="1" customWidth="1"/>
    <col min="4005" max="4005" width="36.6640625" bestFit="1" customWidth="1"/>
    <col min="4006" max="4006" width="18" bestFit="1" customWidth="1"/>
    <col min="4007" max="4007" width="20.5" bestFit="1" customWidth="1"/>
    <col min="4008" max="4008" width="14.33203125" bestFit="1" customWidth="1"/>
    <col min="4009" max="4009" width="17" bestFit="1" customWidth="1"/>
    <col min="4010" max="4010" width="10.1640625" bestFit="1" customWidth="1"/>
    <col min="4011" max="4011" width="12.6640625" bestFit="1" customWidth="1"/>
    <col min="4012" max="4012" width="12.33203125" bestFit="1" customWidth="1"/>
    <col min="4013" max="4013" width="14.83203125" bestFit="1" customWidth="1"/>
    <col min="4014" max="4014" width="52.5" bestFit="1" customWidth="1"/>
    <col min="4015" max="4015" width="55.1640625" bestFit="1" customWidth="1"/>
    <col min="4016" max="4016" width="46.83203125" bestFit="1" customWidth="1"/>
    <col min="4017" max="4017" width="49.5" bestFit="1" customWidth="1"/>
    <col min="4018" max="4018" width="30.5" bestFit="1" customWidth="1"/>
    <col min="4019" max="4019" width="33.1640625" bestFit="1" customWidth="1"/>
    <col min="4020" max="4020" width="15.5" bestFit="1" customWidth="1"/>
    <col min="4021" max="4021" width="18.1640625" bestFit="1" customWidth="1"/>
    <col min="4022" max="4022" width="42" bestFit="1" customWidth="1"/>
    <col min="4023" max="4023" width="44.6640625" bestFit="1" customWidth="1"/>
    <col min="4024" max="4024" width="32.33203125" bestFit="1" customWidth="1"/>
    <col min="4025" max="4025" width="35" bestFit="1" customWidth="1"/>
    <col min="4026" max="4026" width="35.1640625" bestFit="1" customWidth="1"/>
    <col min="4027" max="4027" width="37.83203125" bestFit="1" customWidth="1"/>
    <col min="4028" max="4028" width="26" bestFit="1" customWidth="1"/>
    <col min="4029" max="4029" width="28.6640625" bestFit="1" customWidth="1"/>
    <col min="4030" max="4030" width="49.33203125" bestFit="1" customWidth="1"/>
    <col min="4031" max="4031" width="51.83203125" bestFit="1" customWidth="1"/>
    <col min="4032" max="4032" width="26.1640625" bestFit="1" customWidth="1"/>
    <col min="4033" max="4033" width="28.83203125" bestFit="1" customWidth="1"/>
    <col min="4034" max="4034" width="45.5" bestFit="1" customWidth="1"/>
    <col min="4035" max="4035" width="48.1640625" bestFit="1" customWidth="1"/>
    <col min="4036" max="4036" width="45.6640625" bestFit="1" customWidth="1"/>
    <col min="4037" max="4037" width="48.33203125" bestFit="1" customWidth="1"/>
    <col min="4038" max="4038" width="41" bestFit="1" customWidth="1"/>
    <col min="4039" max="4039" width="43.6640625" bestFit="1" customWidth="1"/>
    <col min="4040" max="4040" width="12.83203125" bestFit="1" customWidth="1"/>
    <col min="4041" max="4041" width="15.33203125" bestFit="1" customWidth="1"/>
    <col min="4042" max="4042" width="13.1640625" bestFit="1" customWidth="1"/>
    <col min="4043" max="4043" width="15.6640625" bestFit="1" customWidth="1"/>
    <col min="4044" max="4044" width="22.6640625" bestFit="1" customWidth="1"/>
    <col min="4045" max="4045" width="25.33203125" bestFit="1" customWidth="1"/>
    <col min="4046" max="4046" width="29.33203125" bestFit="1" customWidth="1"/>
    <col min="4047" max="4047" width="32" bestFit="1" customWidth="1"/>
    <col min="4048" max="4048" width="10.5" bestFit="1" customWidth="1"/>
    <col min="4049" max="4049" width="13" bestFit="1" customWidth="1"/>
    <col min="4050" max="4050" width="11.6640625" bestFit="1" customWidth="1"/>
    <col min="4051" max="4051" width="14.1640625" bestFit="1" customWidth="1"/>
    <col min="4052" max="4052" width="20.33203125" bestFit="1" customWidth="1"/>
    <col min="4053" max="4053" width="23" bestFit="1" customWidth="1"/>
    <col min="4054" max="4054" width="13.83203125" bestFit="1" customWidth="1"/>
    <col min="4055" max="4055" width="16.5" bestFit="1" customWidth="1"/>
    <col min="4056" max="4056" width="20.83203125" bestFit="1" customWidth="1"/>
    <col min="4057" max="4057" width="23.5" bestFit="1" customWidth="1"/>
    <col min="4058" max="4058" width="37.6640625" bestFit="1" customWidth="1"/>
    <col min="4059" max="4059" width="40.33203125" bestFit="1" customWidth="1"/>
    <col min="4060" max="4060" width="39.83203125" bestFit="1" customWidth="1"/>
    <col min="4061" max="4061" width="42.5" bestFit="1" customWidth="1"/>
    <col min="4062" max="4062" width="44.33203125" bestFit="1" customWidth="1"/>
    <col min="4063" max="4063" width="46.83203125" bestFit="1" customWidth="1"/>
    <col min="4064" max="4064" width="33.6640625" bestFit="1" customWidth="1"/>
    <col min="4065" max="4065" width="36.1640625" bestFit="1" customWidth="1"/>
    <col min="4066" max="4066" width="29" bestFit="1" customWidth="1"/>
    <col min="4067" max="4067" width="31.5" bestFit="1" customWidth="1"/>
    <col min="4068" max="4068" width="39" bestFit="1" customWidth="1"/>
    <col min="4069" max="4069" width="41.5" bestFit="1" customWidth="1"/>
    <col min="4070" max="4070" width="29" bestFit="1" customWidth="1"/>
    <col min="4071" max="4071" width="31.5" bestFit="1" customWidth="1"/>
    <col min="4072" max="4072" width="22.83203125" bestFit="1" customWidth="1"/>
    <col min="4073" max="4073" width="25.5" bestFit="1" customWidth="1"/>
    <col min="4074" max="4074" width="29.6640625" bestFit="1" customWidth="1"/>
    <col min="4075" max="4075" width="32.33203125" bestFit="1" customWidth="1"/>
    <col min="4076" max="4076" width="24.33203125" bestFit="1" customWidth="1"/>
    <col min="4077" max="4077" width="27" bestFit="1" customWidth="1"/>
    <col min="4078" max="4078" width="21.5" bestFit="1" customWidth="1"/>
    <col min="4079" max="4079" width="24.1640625" bestFit="1" customWidth="1"/>
    <col min="4080" max="4080" width="9.83203125" bestFit="1" customWidth="1"/>
    <col min="4081" max="4081" width="12.33203125" bestFit="1" customWidth="1"/>
    <col min="4082" max="4082" width="25.1640625" bestFit="1" customWidth="1"/>
    <col min="4083" max="4083" width="27.83203125" bestFit="1" customWidth="1"/>
    <col min="4084" max="4084" width="22.83203125" bestFit="1" customWidth="1"/>
    <col min="4085" max="4085" width="25.5" bestFit="1" customWidth="1"/>
    <col min="4086" max="4086" width="52.33203125" bestFit="1" customWidth="1"/>
    <col min="4087" max="4087" width="55" bestFit="1" customWidth="1"/>
    <col min="4088" max="4088" width="30.83203125" bestFit="1" customWidth="1"/>
    <col min="4089" max="4089" width="33.5" bestFit="1" customWidth="1"/>
    <col min="4090" max="4090" width="15.1640625" bestFit="1" customWidth="1"/>
    <col min="4091" max="4091" width="17.83203125" bestFit="1" customWidth="1"/>
    <col min="4092" max="4092" width="11" bestFit="1" customWidth="1"/>
    <col min="4093" max="4093" width="13.5" bestFit="1" customWidth="1"/>
    <col min="4094" max="4094" width="44.1640625" bestFit="1" customWidth="1"/>
    <col min="4095" max="4095" width="46.6640625" bestFit="1" customWidth="1"/>
    <col min="4096" max="4096" width="30.6640625" bestFit="1" customWidth="1"/>
    <col min="4097" max="4097" width="33.33203125" bestFit="1" customWidth="1"/>
    <col min="4098" max="4098" width="43.1640625" bestFit="1" customWidth="1"/>
    <col min="4099" max="4099" width="45.83203125" bestFit="1" customWidth="1"/>
    <col min="4100" max="4100" width="27" bestFit="1" customWidth="1"/>
    <col min="4101" max="4101" width="29.6640625" bestFit="1" customWidth="1"/>
    <col min="4102" max="4102" width="27.83203125" bestFit="1" customWidth="1"/>
    <col min="4103" max="4103" width="30.5" bestFit="1" customWidth="1"/>
    <col min="4104" max="4104" width="13" bestFit="1" customWidth="1"/>
    <col min="4105" max="4105" width="15.5" bestFit="1" customWidth="1"/>
    <col min="4106" max="4106" width="50" bestFit="1" customWidth="1"/>
    <col min="4107" max="4107" width="52.83203125" bestFit="1" customWidth="1"/>
    <col min="4108" max="4108" width="38.6640625" bestFit="1" customWidth="1"/>
    <col min="4109" max="4109" width="41.1640625" bestFit="1" customWidth="1"/>
    <col min="4110" max="4110" width="52" bestFit="1" customWidth="1"/>
    <col min="4111" max="4111" width="54.6640625" bestFit="1" customWidth="1"/>
    <col min="4112" max="4112" width="47.33203125" bestFit="1" customWidth="1"/>
    <col min="4113" max="4113" width="50" bestFit="1" customWidth="1"/>
    <col min="4114" max="4114" width="33.5" bestFit="1" customWidth="1"/>
    <col min="4115" max="4115" width="36" bestFit="1" customWidth="1"/>
    <col min="4116" max="4116" width="39.83203125" bestFit="1" customWidth="1"/>
    <col min="4117" max="4117" width="42.5" bestFit="1" customWidth="1"/>
    <col min="4118" max="4118" width="13.33203125" bestFit="1" customWidth="1"/>
    <col min="4119" max="4119" width="15.83203125" bestFit="1" customWidth="1"/>
    <col min="4120" max="4120" width="40.83203125" bestFit="1" customWidth="1"/>
    <col min="4121" max="4121" width="43.5" bestFit="1" customWidth="1"/>
    <col min="4122" max="4122" width="18.6640625" bestFit="1" customWidth="1"/>
    <col min="4123" max="4123" width="21.1640625" bestFit="1" customWidth="1"/>
    <col min="4124" max="4124" width="34" bestFit="1" customWidth="1"/>
    <col min="4125" max="4125" width="36.5" bestFit="1" customWidth="1"/>
    <col min="4126" max="4126" width="10.5" bestFit="1" customWidth="1"/>
    <col min="4127" max="4127" width="13" bestFit="1" customWidth="1"/>
    <col min="4128" max="4128" width="15.33203125" bestFit="1" customWidth="1"/>
    <col min="4129" max="4129" width="18" bestFit="1" customWidth="1"/>
    <col min="4130" max="4130" width="33.1640625" bestFit="1" customWidth="1"/>
    <col min="4131" max="4131" width="35.83203125" bestFit="1" customWidth="1"/>
    <col min="4132" max="4132" width="39.33203125" bestFit="1" customWidth="1"/>
    <col min="4133" max="4133" width="41.83203125" bestFit="1" customWidth="1"/>
    <col min="4134" max="4134" width="42.83203125" bestFit="1" customWidth="1"/>
    <col min="4135" max="4135" width="45.5" bestFit="1" customWidth="1"/>
    <col min="4136" max="4136" width="39.83203125" bestFit="1" customWidth="1"/>
    <col min="4137" max="4137" width="42.5" bestFit="1" customWidth="1"/>
    <col min="4138" max="4138" width="53.5" bestFit="1" customWidth="1"/>
    <col min="4139" max="4139" width="56.1640625" bestFit="1" customWidth="1"/>
    <col min="4140" max="4140" width="25.5" bestFit="1" customWidth="1"/>
    <col min="4141" max="4141" width="28.1640625" bestFit="1" customWidth="1"/>
    <col min="4142" max="4142" width="17.33203125" bestFit="1" customWidth="1"/>
    <col min="4143" max="4143" width="20" bestFit="1" customWidth="1"/>
    <col min="4144" max="4144" width="35.33203125" bestFit="1" customWidth="1"/>
    <col min="4145" max="4145" width="38" bestFit="1" customWidth="1"/>
    <col min="4146" max="4146" width="35.6640625" bestFit="1" customWidth="1"/>
    <col min="4147" max="4147" width="38.33203125" bestFit="1" customWidth="1"/>
    <col min="4148" max="4148" width="28.33203125" bestFit="1" customWidth="1"/>
    <col min="4149" max="4149" width="30.83203125" bestFit="1" customWidth="1"/>
    <col min="4150" max="4150" width="24.5" bestFit="1" customWidth="1"/>
    <col min="4151" max="4151" width="27.1640625" bestFit="1" customWidth="1"/>
    <col min="4152" max="4152" width="36.1640625" bestFit="1" customWidth="1"/>
    <col min="4153" max="4153" width="38.83203125" bestFit="1" customWidth="1"/>
    <col min="4154" max="4154" width="25.5" bestFit="1" customWidth="1"/>
    <col min="4155" max="4155" width="28.1640625" bestFit="1" customWidth="1"/>
    <col min="4156" max="4156" width="52.33203125" bestFit="1" customWidth="1"/>
    <col min="4157" max="4157" width="55.1640625" bestFit="1" customWidth="1"/>
    <col min="4158" max="4158" width="47.5" bestFit="1" customWidth="1"/>
    <col min="4159" max="4159" width="50.1640625" bestFit="1" customWidth="1"/>
    <col min="4160" max="4160" width="32" bestFit="1" customWidth="1"/>
    <col min="4161" max="4161" width="34.6640625" bestFit="1" customWidth="1"/>
    <col min="4162" max="4162" width="34.83203125" bestFit="1" customWidth="1"/>
    <col min="4163" max="4163" width="37.5" bestFit="1" customWidth="1"/>
    <col min="4164" max="4164" width="27" bestFit="1" customWidth="1"/>
    <col min="4165" max="4165" width="29.6640625" bestFit="1" customWidth="1"/>
    <col min="4166" max="4166" width="33" bestFit="1" customWidth="1"/>
    <col min="4167" max="4167" width="35.6640625" bestFit="1" customWidth="1"/>
    <col min="4168" max="4168" width="27.5" bestFit="1" customWidth="1"/>
    <col min="4169" max="4169" width="30.1640625" bestFit="1" customWidth="1"/>
    <col min="4170" max="4170" width="43.5" bestFit="1" customWidth="1"/>
    <col min="4171" max="4171" width="46.33203125" bestFit="1" customWidth="1"/>
    <col min="4172" max="4172" width="24.83203125" bestFit="1" customWidth="1"/>
    <col min="4173" max="4173" width="27.5" bestFit="1" customWidth="1"/>
    <col min="4174" max="4174" width="50.33203125" bestFit="1" customWidth="1"/>
    <col min="4175" max="4175" width="53" bestFit="1" customWidth="1"/>
    <col min="4176" max="4176" width="11.5" bestFit="1" customWidth="1"/>
    <col min="4177" max="4177" width="14" bestFit="1" customWidth="1"/>
    <col min="4178" max="4178" width="51.1640625" bestFit="1" customWidth="1"/>
    <col min="4179" max="4179" width="53.83203125" bestFit="1" customWidth="1"/>
    <col min="4180" max="4180" width="40.1640625" bestFit="1" customWidth="1"/>
    <col min="4181" max="4181" width="42.83203125" bestFit="1" customWidth="1"/>
    <col min="4182" max="4182" width="45.33203125" bestFit="1" customWidth="1"/>
    <col min="4183" max="4183" width="48" bestFit="1" customWidth="1"/>
    <col min="4184" max="4184" width="20.83203125" bestFit="1" customWidth="1"/>
    <col min="4185" max="4185" width="23.5" bestFit="1" customWidth="1"/>
    <col min="4186" max="4186" width="20.83203125" bestFit="1" customWidth="1"/>
    <col min="4187" max="4187" width="23.5" bestFit="1" customWidth="1"/>
    <col min="4188" max="4188" width="27.5" bestFit="1" customWidth="1"/>
    <col min="4189" max="4189" width="30.1640625" bestFit="1" customWidth="1"/>
    <col min="4190" max="4190" width="41.1640625" bestFit="1" customWidth="1"/>
    <col min="4191" max="4191" width="43.83203125" bestFit="1" customWidth="1"/>
    <col min="4192" max="4192" width="39.6640625" bestFit="1" customWidth="1"/>
    <col min="4193" max="4193" width="42.33203125" bestFit="1" customWidth="1"/>
    <col min="4194" max="4194" width="47" bestFit="1" customWidth="1"/>
    <col min="4195" max="4195" width="49.6640625" bestFit="1" customWidth="1"/>
    <col min="4196" max="4196" width="27.6640625" bestFit="1" customWidth="1"/>
    <col min="4197" max="4197" width="30.33203125" bestFit="1" customWidth="1"/>
    <col min="4198" max="4198" width="31" bestFit="1" customWidth="1"/>
    <col min="4199" max="4199" width="33.6640625" bestFit="1" customWidth="1"/>
    <col min="4200" max="4200" width="47.1640625" bestFit="1" customWidth="1"/>
    <col min="4201" max="4201" width="49.83203125" bestFit="1" customWidth="1"/>
    <col min="4202" max="4202" width="22" bestFit="1" customWidth="1"/>
    <col min="4203" max="4203" width="24.6640625" bestFit="1" customWidth="1"/>
    <col min="4204" max="4204" width="11.1640625" bestFit="1" customWidth="1"/>
    <col min="4205" max="4205" width="13.6640625" bestFit="1" customWidth="1"/>
    <col min="4206" max="4206" width="31.33203125" bestFit="1" customWidth="1"/>
    <col min="4207" max="4207" width="34" bestFit="1" customWidth="1"/>
    <col min="4208" max="4208" width="24.83203125" bestFit="1" customWidth="1"/>
    <col min="4209" max="4209" width="27.5" bestFit="1" customWidth="1"/>
    <col min="4210" max="4210" width="45.6640625" bestFit="1" customWidth="1"/>
    <col min="4211" max="4211" width="48.33203125" bestFit="1" customWidth="1"/>
    <col min="4212" max="4212" width="45.6640625" bestFit="1" customWidth="1"/>
    <col min="4213" max="4213" width="48.33203125" bestFit="1" customWidth="1"/>
    <col min="4214" max="4214" width="50.83203125" bestFit="1" customWidth="1"/>
    <col min="4215" max="4215" width="53.5" bestFit="1" customWidth="1"/>
    <col min="4216" max="4216" width="30.6640625" bestFit="1" customWidth="1"/>
    <col min="4217" max="4217" width="33.33203125" bestFit="1" customWidth="1"/>
    <col min="4218" max="4218" width="36.33203125" bestFit="1" customWidth="1"/>
    <col min="4219" max="4219" width="39" bestFit="1" customWidth="1"/>
    <col min="4220" max="4220" width="25.83203125" bestFit="1" customWidth="1"/>
    <col min="4221" max="4221" width="28.5" bestFit="1" customWidth="1"/>
    <col min="4222" max="4222" width="43.5" bestFit="1" customWidth="1"/>
    <col min="4223" max="4223" width="46.1640625" bestFit="1" customWidth="1"/>
    <col min="4224" max="4224" width="33.1640625" bestFit="1" customWidth="1"/>
    <col min="4225" max="4225" width="35.83203125" bestFit="1" customWidth="1"/>
    <col min="4226" max="4226" width="21" bestFit="1" customWidth="1"/>
    <col min="4227" max="4227" width="23.6640625" bestFit="1" customWidth="1"/>
    <col min="4228" max="4228" width="48.33203125" bestFit="1" customWidth="1"/>
    <col min="4229" max="4229" width="51" bestFit="1" customWidth="1"/>
    <col min="4230" max="4230" width="31.83203125" bestFit="1" customWidth="1"/>
    <col min="4231" max="4231" width="34.5" bestFit="1" customWidth="1"/>
    <col min="4232" max="4232" width="38.6640625" bestFit="1" customWidth="1"/>
    <col min="4233" max="4233" width="41.1640625" bestFit="1" customWidth="1"/>
    <col min="4234" max="4234" width="21.83203125" bestFit="1" customWidth="1"/>
    <col min="4235" max="4235" width="24.5" bestFit="1" customWidth="1"/>
    <col min="4236" max="4236" width="16.33203125" bestFit="1" customWidth="1"/>
    <col min="4237" max="4237" width="19" bestFit="1" customWidth="1"/>
    <col min="4238" max="4238" width="22" bestFit="1" customWidth="1"/>
    <col min="4239" max="4239" width="24.6640625" bestFit="1" customWidth="1"/>
    <col min="4240" max="4240" width="19.5" bestFit="1" customWidth="1"/>
    <col min="4241" max="4241" width="8.83203125" bestFit="1" customWidth="1"/>
    <col min="4242" max="4242" width="22.1640625" bestFit="1" customWidth="1"/>
    <col min="4243" max="4243" width="41.6640625" bestFit="1" customWidth="1"/>
    <col min="4244" max="4244" width="44.33203125" bestFit="1" customWidth="1"/>
    <col min="4245" max="4245" width="52.33203125" bestFit="1" customWidth="1"/>
    <col min="4246" max="4246" width="55.1640625" bestFit="1" customWidth="1"/>
    <col min="4247" max="4247" width="45.83203125" bestFit="1" customWidth="1"/>
    <col min="4248" max="4248" width="48.5" bestFit="1" customWidth="1"/>
    <col min="4249" max="4249" width="20.33203125" bestFit="1" customWidth="1"/>
    <col min="4250" max="4250" width="23" bestFit="1" customWidth="1"/>
    <col min="4251" max="4251" width="47" bestFit="1" customWidth="1"/>
    <col min="4252" max="4252" width="49.6640625" bestFit="1" customWidth="1"/>
    <col min="4253" max="4253" width="27.83203125" bestFit="1" customWidth="1"/>
    <col min="4254" max="4254" width="30.5" bestFit="1" customWidth="1"/>
    <col min="4255" max="4255" width="15.83203125" bestFit="1" customWidth="1"/>
    <col min="4256" max="4256" width="18.5" bestFit="1" customWidth="1"/>
    <col min="4257" max="4257" width="38.83203125" bestFit="1" customWidth="1"/>
    <col min="4258" max="4258" width="41.33203125" bestFit="1" customWidth="1"/>
    <col min="4259" max="4259" width="52.6640625" bestFit="1" customWidth="1"/>
    <col min="4260" max="4260" width="55.33203125" bestFit="1" customWidth="1"/>
    <col min="4261" max="4261" width="19.83203125" bestFit="1" customWidth="1"/>
    <col min="4262" max="4262" width="22.5" bestFit="1" customWidth="1"/>
    <col min="4263" max="4263" width="51.1640625" bestFit="1" customWidth="1"/>
    <col min="4264" max="4264" width="53.83203125" bestFit="1" customWidth="1"/>
    <col min="4265" max="4265" width="20.33203125" bestFit="1" customWidth="1"/>
    <col min="4266" max="4266" width="23" bestFit="1" customWidth="1"/>
    <col min="4267" max="4267" width="29.83203125" bestFit="1" customWidth="1"/>
    <col min="4268" max="4268" width="32.5" bestFit="1" customWidth="1"/>
    <col min="4269" max="4269" width="46.1640625" bestFit="1" customWidth="1"/>
    <col min="4270" max="4270" width="48.83203125" bestFit="1" customWidth="1"/>
    <col min="4271" max="4271" width="20.6640625" bestFit="1" customWidth="1"/>
    <col min="4272" max="4272" width="23.33203125" bestFit="1" customWidth="1"/>
    <col min="4273" max="4273" width="24" bestFit="1" customWidth="1"/>
    <col min="4274" max="4274" width="26.6640625" bestFit="1" customWidth="1"/>
    <col min="4275" max="4275" width="25.1640625" bestFit="1" customWidth="1"/>
    <col min="4276" max="4276" width="27.83203125" bestFit="1" customWidth="1"/>
    <col min="4277" max="4277" width="12.83203125" bestFit="1" customWidth="1"/>
    <col min="4278" max="4278" width="15.33203125" bestFit="1" customWidth="1"/>
    <col min="4279" max="4279" width="26.33203125" bestFit="1" customWidth="1"/>
    <col min="4280" max="4280" width="29" bestFit="1" customWidth="1"/>
    <col min="4281" max="4281" width="43" bestFit="1" customWidth="1"/>
    <col min="4282" max="4282" width="45.6640625" bestFit="1" customWidth="1"/>
    <col min="4283" max="4283" width="39.5" bestFit="1" customWidth="1"/>
    <col min="4284" max="4284" width="42.1640625" bestFit="1" customWidth="1"/>
    <col min="4285" max="4285" width="36.1640625" bestFit="1" customWidth="1"/>
    <col min="4286" max="4286" width="38.83203125" bestFit="1" customWidth="1"/>
    <col min="4287" max="4287" width="10.1640625" bestFit="1" customWidth="1"/>
    <col min="4288" max="4288" width="12.6640625" bestFit="1" customWidth="1"/>
    <col min="4289" max="4289" width="32.83203125" bestFit="1" customWidth="1"/>
    <col min="4290" max="4290" width="35.5" bestFit="1" customWidth="1"/>
    <col min="4291" max="4291" width="31.83203125" bestFit="1" customWidth="1"/>
    <col min="4292" max="4292" width="34.5" bestFit="1" customWidth="1"/>
    <col min="4293" max="4293" width="17.6640625" bestFit="1" customWidth="1"/>
    <col min="4294" max="4294" width="20.33203125" bestFit="1" customWidth="1"/>
    <col min="4295" max="4295" width="39.83203125" bestFit="1" customWidth="1"/>
    <col min="4296" max="4296" width="42.5" bestFit="1" customWidth="1"/>
    <col min="4297" max="4297" width="44" bestFit="1" customWidth="1"/>
    <col min="4298" max="4298" width="46.5" bestFit="1" customWidth="1"/>
    <col min="4299" max="4299" width="42.33203125" bestFit="1" customWidth="1"/>
    <col min="4300" max="4300" width="45" bestFit="1" customWidth="1"/>
    <col min="4301" max="4301" width="51" bestFit="1" customWidth="1"/>
    <col min="4302" max="4302" width="53.6640625" bestFit="1" customWidth="1"/>
    <col min="4303" max="4303" width="56" bestFit="1" customWidth="1"/>
    <col min="4304" max="4304" width="58.6640625" bestFit="1" customWidth="1"/>
    <col min="4305" max="4305" width="34.1640625" bestFit="1" customWidth="1"/>
    <col min="4306" max="4306" width="36.6640625" bestFit="1" customWidth="1"/>
    <col min="4307" max="4307" width="23.1640625" bestFit="1" customWidth="1"/>
    <col min="4308" max="4308" width="25.6640625" bestFit="1" customWidth="1"/>
    <col min="4309" max="4309" width="42" bestFit="1" customWidth="1"/>
    <col min="4310" max="4310" width="44.83203125" bestFit="1" customWidth="1"/>
    <col min="4311" max="4311" width="15.33203125" bestFit="1" customWidth="1"/>
    <col min="4312" max="4312" width="18" bestFit="1" customWidth="1"/>
    <col min="4313" max="4313" width="24.1640625" bestFit="1" customWidth="1"/>
    <col min="4314" max="4314" width="26.83203125" bestFit="1" customWidth="1"/>
    <col min="4315" max="4315" width="35" bestFit="1" customWidth="1"/>
    <col min="4316" max="4316" width="37.6640625" bestFit="1" customWidth="1"/>
    <col min="4317" max="4317" width="23.6640625" bestFit="1" customWidth="1"/>
    <col min="4318" max="4318" width="26.1640625" bestFit="1" customWidth="1"/>
    <col min="4319" max="4319" width="24.6640625" bestFit="1" customWidth="1"/>
    <col min="4320" max="4320" width="27.33203125" bestFit="1" customWidth="1"/>
    <col min="4321" max="4321" width="48.6640625" bestFit="1" customWidth="1"/>
    <col min="4322" max="4322" width="51.33203125" bestFit="1" customWidth="1"/>
    <col min="4323" max="4323" width="16.5" bestFit="1" customWidth="1"/>
    <col min="4324" max="4324" width="19.1640625" bestFit="1" customWidth="1"/>
    <col min="4325" max="4325" width="25.6640625" bestFit="1" customWidth="1"/>
    <col min="4326" max="4326" width="28.33203125" bestFit="1" customWidth="1"/>
    <col min="4327" max="4327" width="27.1640625" bestFit="1" customWidth="1"/>
    <col min="4328" max="4328" width="29.83203125" bestFit="1" customWidth="1"/>
    <col min="4329" max="4329" width="33.5" bestFit="1" customWidth="1"/>
    <col min="4330" max="4330" width="36" bestFit="1" customWidth="1"/>
    <col min="4331" max="4331" width="48.5" bestFit="1" customWidth="1"/>
    <col min="4332" max="4332" width="51.1640625" bestFit="1" customWidth="1"/>
    <col min="4333" max="4333" width="20" bestFit="1" customWidth="1"/>
    <col min="4334" max="4334" width="22.6640625" bestFit="1" customWidth="1"/>
    <col min="4335" max="4335" width="39.1640625" bestFit="1" customWidth="1"/>
    <col min="4336" max="4336" width="41.6640625" bestFit="1" customWidth="1"/>
    <col min="4337" max="4337" width="42.83203125" bestFit="1" customWidth="1"/>
    <col min="4338" max="4338" width="45.5" bestFit="1" customWidth="1"/>
    <col min="4339" max="4339" width="47.6640625" bestFit="1" customWidth="1"/>
    <col min="4340" max="4340" width="50.33203125" bestFit="1" customWidth="1"/>
    <col min="4341" max="4341" width="28.5" bestFit="1" customWidth="1"/>
    <col min="4342" max="4342" width="31" bestFit="1" customWidth="1"/>
    <col min="4343" max="4343" width="51.1640625" bestFit="1" customWidth="1"/>
    <col min="4344" max="4344" width="53.83203125" bestFit="1" customWidth="1"/>
    <col min="4345" max="4345" width="16.83203125" bestFit="1" customWidth="1"/>
    <col min="4346" max="4346" width="19.5" bestFit="1" customWidth="1"/>
    <col min="4347" max="4347" width="15.5" bestFit="1" customWidth="1"/>
    <col min="4348" max="4348" width="18.1640625" bestFit="1" customWidth="1"/>
    <col min="4349" max="4349" width="42.6640625" bestFit="1" customWidth="1"/>
    <col min="4350" max="4350" width="45.33203125" bestFit="1" customWidth="1"/>
    <col min="4351" max="4351" width="7.1640625" bestFit="1" customWidth="1"/>
    <col min="4352" max="4352" width="9.6640625" bestFit="1" customWidth="1"/>
    <col min="4354" max="4354" width="13.33203125" bestFit="1" customWidth="1"/>
    <col min="4355" max="4355" width="11" bestFit="1" customWidth="1"/>
    <col min="4356" max="4356" width="13.5" bestFit="1" customWidth="1"/>
    <col min="4357" max="4357" width="13.1640625" bestFit="1" customWidth="1"/>
    <col min="4358" max="4358" width="15.6640625" bestFit="1" customWidth="1"/>
    <col min="4359" max="4359" width="29.5" bestFit="1" customWidth="1"/>
    <col min="4360" max="4360" width="32.1640625" bestFit="1" customWidth="1"/>
    <col min="4361" max="4361" width="22.83203125" bestFit="1" customWidth="1"/>
    <col min="4362" max="4362" width="25.5" bestFit="1" customWidth="1"/>
    <col min="4363" max="4363" width="45.5" bestFit="1" customWidth="1"/>
    <col min="4364" max="4364" width="48.1640625" bestFit="1" customWidth="1"/>
    <col min="4365" max="4365" width="31.6640625" bestFit="1" customWidth="1"/>
    <col min="4366" max="4366" width="34.33203125" bestFit="1" customWidth="1"/>
    <col min="4367" max="4367" width="30.83203125" bestFit="1" customWidth="1"/>
    <col min="4368" max="4368" width="33.5" bestFit="1" customWidth="1"/>
    <col min="4369" max="4369" width="13.6640625" bestFit="1" customWidth="1"/>
    <col min="4370" max="4370" width="16.33203125" bestFit="1" customWidth="1"/>
    <col min="4371" max="4371" width="18.1640625" bestFit="1" customWidth="1"/>
    <col min="4372" max="4372" width="20.6640625" bestFit="1" customWidth="1"/>
    <col min="4373" max="4373" width="34.1640625" bestFit="1" customWidth="1"/>
    <col min="4374" max="4374" width="36.6640625" bestFit="1" customWidth="1"/>
    <col min="4375" max="4375" width="14.83203125" bestFit="1" customWidth="1"/>
    <col min="4376" max="4376" width="17.5" bestFit="1" customWidth="1"/>
    <col min="4377" max="4377" width="19.33203125" bestFit="1" customWidth="1"/>
    <col min="4378" max="4378" width="22" bestFit="1" customWidth="1"/>
    <col min="4379" max="4379" width="29.5" bestFit="1" customWidth="1"/>
    <col min="4380" max="4381" width="32.1640625" bestFit="1" customWidth="1"/>
    <col min="4382" max="4382" width="34.83203125" bestFit="1" customWidth="1"/>
    <col min="4383" max="4383" width="21.6640625" bestFit="1" customWidth="1"/>
    <col min="4384" max="4384" width="24.33203125" bestFit="1" customWidth="1"/>
    <col min="4385" max="4385" width="17" bestFit="1" customWidth="1"/>
    <col min="4386" max="4386" width="19.6640625" bestFit="1" customWidth="1"/>
    <col min="4387" max="4387" width="42.1640625" bestFit="1" customWidth="1"/>
    <col min="4388" max="4388" width="44.83203125" bestFit="1" customWidth="1"/>
    <col min="4389" max="4389" width="37.1640625" bestFit="1" customWidth="1"/>
    <col min="4390" max="4390" width="39.83203125" bestFit="1" customWidth="1"/>
    <col min="4391" max="4391" width="35.5" bestFit="1" customWidth="1"/>
    <col min="4392" max="4392" width="38.1640625" bestFit="1" customWidth="1"/>
    <col min="4393" max="4393" width="13.1640625" bestFit="1" customWidth="1"/>
    <col min="4394" max="4395" width="15.6640625" bestFit="1" customWidth="1"/>
    <col min="4396" max="4396" width="18.33203125" bestFit="1" customWidth="1"/>
    <col min="4397" max="4397" width="31.5" bestFit="1" customWidth="1"/>
    <col min="4398" max="4398" width="34.1640625" bestFit="1" customWidth="1"/>
    <col min="4399" max="4399" width="19.33203125" bestFit="1" customWidth="1"/>
    <col min="4400" max="4400" width="22" bestFit="1" customWidth="1"/>
    <col min="4401" max="4401" width="18.33203125" bestFit="1" customWidth="1"/>
    <col min="4402" max="4402" width="20.83203125" bestFit="1" customWidth="1"/>
    <col min="4403" max="4403" width="16.33203125" bestFit="1" customWidth="1"/>
    <col min="4404" max="4404" width="19" bestFit="1" customWidth="1"/>
    <col min="4405" max="4405" width="8.83203125" bestFit="1" customWidth="1"/>
    <col min="4406" max="4406" width="9.83203125" bestFit="1" customWidth="1"/>
    <col min="4407" max="4407" width="21.6640625" bestFit="1" customWidth="1"/>
    <col min="4408" max="4408" width="24.33203125" bestFit="1" customWidth="1"/>
    <col min="4409" max="4409" width="9.5" bestFit="1" customWidth="1"/>
    <col min="4410" max="4410" width="12" bestFit="1" customWidth="1"/>
    <col min="4411" max="4411" width="12.5" bestFit="1" customWidth="1"/>
    <col min="4412" max="4412" width="15" bestFit="1" customWidth="1"/>
    <col min="4413" max="4413" width="16.5" bestFit="1" customWidth="1"/>
    <col min="4414" max="4414" width="19.1640625" bestFit="1" customWidth="1"/>
    <col min="4415" max="4415" width="20.5" bestFit="1" customWidth="1"/>
    <col min="4416" max="4416" width="23.1640625" bestFit="1" customWidth="1"/>
    <col min="4417" max="4417" width="25.83203125" bestFit="1" customWidth="1"/>
    <col min="4418" max="4418" width="28.5" bestFit="1" customWidth="1"/>
    <col min="4419" max="4419" width="49.6640625" bestFit="1" customWidth="1"/>
    <col min="4420" max="4420" width="52.1640625" bestFit="1" customWidth="1"/>
    <col min="4421" max="4421" width="52.6640625" bestFit="1" customWidth="1"/>
    <col min="4422" max="4422" width="55.33203125" bestFit="1" customWidth="1"/>
    <col min="4423" max="4423" width="20.5" bestFit="1" customWidth="1"/>
    <col min="4424" max="4424" width="23.1640625" bestFit="1" customWidth="1"/>
    <col min="4425" max="4425" width="45.5" bestFit="1" customWidth="1"/>
    <col min="4426" max="4426" width="48.1640625" bestFit="1" customWidth="1"/>
    <col min="4427" max="4427" width="11.83203125" bestFit="1" customWidth="1"/>
    <col min="4428" max="4428" width="14.33203125" bestFit="1" customWidth="1"/>
    <col min="4429" max="4429" width="58.5" bestFit="1" customWidth="1"/>
    <col min="4430" max="4430" width="61.1640625" bestFit="1" customWidth="1"/>
    <col min="4431" max="4431" width="17.1640625" bestFit="1" customWidth="1"/>
    <col min="4432" max="4432" width="19.83203125" bestFit="1" customWidth="1"/>
    <col min="4433" max="4433" width="36" bestFit="1" customWidth="1"/>
    <col min="4434" max="4434" width="38.6640625" bestFit="1" customWidth="1"/>
    <col min="4435" max="4435" width="14" bestFit="1" customWidth="1"/>
    <col min="4436" max="4436" width="16.6640625" bestFit="1" customWidth="1"/>
    <col min="4437" max="4437" width="28.5" bestFit="1" customWidth="1"/>
    <col min="4438" max="4438" width="31" bestFit="1" customWidth="1"/>
    <col min="4439" max="4439" width="52.5" bestFit="1" customWidth="1"/>
    <col min="4440" max="4440" width="55.1640625" bestFit="1" customWidth="1"/>
    <col min="4441" max="4441" width="17.5" bestFit="1" customWidth="1"/>
    <col min="4442" max="4442" width="20.1640625" bestFit="1" customWidth="1"/>
    <col min="4443" max="4443" width="52" bestFit="1" customWidth="1"/>
    <col min="4444" max="4444" width="54.6640625" bestFit="1" customWidth="1"/>
    <col min="4445" max="4445" width="17.6640625" bestFit="1" customWidth="1"/>
    <col min="4446" max="4446" width="20.33203125" bestFit="1" customWidth="1"/>
    <col min="4447" max="4447" width="52.33203125" bestFit="1" customWidth="1"/>
    <col min="4448" max="4448" width="55" bestFit="1" customWidth="1"/>
    <col min="4449" max="4449" width="52.5" bestFit="1" customWidth="1"/>
    <col min="4450" max="4450" width="55.1640625" bestFit="1" customWidth="1"/>
    <col min="4451" max="4451" width="21.83203125" bestFit="1" customWidth="1"/>
    <col min="4452" max="4452" width="24.5" bestFit="1" customWidth="1"/>
    <col min="4453" max="4453" width="44.83203125" bestFit="1" customWidth="1"/>
    <col min="4454" max="4454" width="47.5" bestFit="1" customWidth="1"/>
    <col min="4455" max="4455" width="51.1640625" bestFit="1" customWidth="1"/>
    <col min="4456" max="4456" width="53.83203125" bestFit="1" customWidth="1"/>
    <col min="4457" max="4457" width="13.5" bestFit="1" customWidth="1"/>
    <col min="4458" max="4458" width="16.33203125" bestFit="1" customWidth="1"/>
    <col min="4459" max="4459" width="46.33203125" bestFit="1" customWidth="1"/>
    <col min="4460" max="4460" width="49" bestFit="1" customWidth="1"/>
    <col min="4461" max="4461" width="10" bestFit="1" customWidth="1"/>
    <col min="4462" max="4462" width="12.5" bestFit="1" customWidth="1"/>
    <col min="4463" max="4463" width="29.5" bestFit="1" customWidth="1"/>
    <col min="4464" max="4464" width="32.1640625" bestFit="1" customWidth="1"/>
    <col min="4465" max="4465" width="30.83203125" bestFit="1" customWidth="1"/>
    <col min="4466" max="4466" width="33.5" bestFit="1" customWidth="1"/>
    <col min="4467" max="4467" width="34.5" bestFit="1" customWidth="1"/>
    <col min="4468" max="4468" width="37.1640625" bestFit="1" customWidth="1"/>
    <col min="4469" max="4469" width="11.1640625" bestFit="1" customWidth="1"/>
    <col min="4470" max="4470" width="13.6640625" bestFit="1" customWidth="1"/>
    <col min="4471" max="4471" width="48" bestFit="1" customWidth="1"/>
    <col min="4472" max="4472" width="50.83203125" bestFit="1" customWidth="1"/>
    <col min="4473" max="4473" width="36" bestFit="1" customWidth="1"/>
    <col min="4474" max="4474" width="38.6640625" bestFit="1" customWidth="1"/>
    <col min="4475" max="4475" width="50" bestFit="1" customWidth="1"/>
    <col min="4476" max="4476" width="52.6640625" bestFit="1" customWidth="1"/>
    <col min="4477" max="4477" width="22.5" bestFit="1" customWidth="1"/>
    <col min="4478" max="4478" width="25.1640625" bestFit="1" customWidth="1"/>
    <col min="4479" max="4479" width="14.83203125" bestFit="1" customWidth="1"/>
    <col min="4480" max="4480" width="17.5" bestFit="1" customWidth="1"/>
    <col min="4481" max="4481" width="32.5" bestFit="1" customWidth="1"/>
    <col min="4482" max="4482" width="35.1640625" bestFit="1" customWidth="1"/>
    <col min="4483" max="4483" width="27.5" bestFit="1" customWidth="1"/>
    <col min="4484" max="4484" width="30.1640625" bestFit="1" customWidth="1"/>
    <col min="4485" max="4485" width="36.6640625" bestFit="1" customWidth="1"/>
    <col min="4486" max="4486" width="39.33203125" bestFit="1" customWidth="1"/>
    <col min="4487" max="4487" width="22.6640625" bestFit="1" customWidth="1"/>
    <col min="4488" max="4488" width="25.33203125" bestFit="1" customWidth="1"/>
    <col min="4489" max="4489" width="51.5" bestFit="1" customWidth="1"/>
    <col min="4490" max="4490" width="54.1640625" bestFit="1" customWidth="1"/>
    <col min="4491" max="4491" width="27.33203125" bestFit="1" customWidth="1"/>
    <col min="4492" max="4492" width="30" bestFit="1" customWidth="1"/>
    <col min="4493" max="4493" width="40.33203125" bestFit="1" customWidth="1"/>
    <col min="4494" max="4494" width="43" bestFit="1" customWidth="1"/>
    <col min="4495" max="4495" width="25" bestFit="1" customWidth="1"/>
    <col min="4496" max="4496" width="27.6640625" bestFit="1" customWidth="1"/>
    <col min="4497" max="4497" width="14" bestFit="1" customWidth="1"/>
    <col min="4498" max="4498" width="16.6640625" bestFit="1" customWidth="1"/>
    <col min="4499" max="4499" width="19.33203125" bestFit="1" customWidth="1"/>
    <col min="4500" max="4500" width="22" bestFit="1" customWidth="1"/>
    <col min="4501" max="4501" width="48.6640625" bestFit="1" customWidth="1"/>
    <col min="4502" max="4502" width="51.33203125" bestFit="1" customWidth="1"/>
    <col min="4503" max="4503" width="49.33203125" bestFit="1" customWidth="1"/>
    <col min="4504" max="4504" width="51.83203125" bestFit="1" customWidth="1"/>
    <col min="4505" max="4505" width="46.5" bestFit="1" customWidth="1"/>
    <col min="4506" max="4506" width="49.1640625" bestFit="1" customWidth="1"/>
    <col min="4507" max="4507" width="23.6640625" bestFit="1" customWidth="1"/>
    <col min="4508" max="4508" width="26.1640625" bestFit="1" customWidth="1"/>
    <col min="4509" max="4509" width="15" bestFit="1" customWidth="1"/>
    <col min="4510" max="4510" width="17.6640625" bestFit="1" customWidth="1"/>
    <col min="4511" max="4511" width="19.6640625" bestFit="1" customWidth="1"/>
    <col min="4512" max="4512" width="22.33203125" bestFit="1" customWidth="1"/>
    <col min="4513" max="4513" width="16.5" bestFit="1" customWidth="1"/>
    <col min="4514" max="4514" width="19.1640625" bestFit="1" customWidth="1"/>
    <col min="4515" max="4515" width="19" bestFit="1" customWidth="1"/>
    <col min="4516" max="4516" width="21.6640625" bestFit="1" customWidth="1"/>
    <col min="4517" max="4517" width="28" bestFit="1" customWidth="1"/>
    <col min="4518" max="4518" width="30.6640625" bestFit="1" customWidth="1"/>
    <col min="4519" max="4519" width="16.83203125" bestFit="1" customWidth="1"/>
    <col min="4520" max="4520" width="19.5" bestFit="1" customWidth="1"/>
    <col min="4521" max="4521" width="20.83203125" bestFit="1" customWidth="1"/>
    <col min="4522" max="4522" width="23.5" bestFit="1" customWidth="1"/>
    <col min="4523" max="4523" width="35.1640625" bestFit="1" customWidth="1"/>
    <col min="4524" max="4524" width="37.83203125" bestFit="1" customWidth="1"/>
    <col min="4525" max="4525" width="15.5" bestFit="1" customWidth="1"/>
    <col min="4526" max="4526" width="18.1640625" bestFit="1" customWidth="1"/>
    <col min="4527" max="4527" width="15.1640625" bestFit="1" customWidth="1"/>
    <col min="4528" max="4528" width="17.83203125" bestFit="1" customWidth="1"/>
    <col min="4529" max="4529" width="22.6640625" bestFit="1" customWidth="1"/>
    <col min="4530" max="4530" width="25.33203125" bestFit="1" customWidth="1"/>
    <col min="4531" max="4531" width="33.5" bestFit="1" customWidth="1"/>
    <col min="4532" max="4532" width="36" bestFit="1" customWidth="1"/>
    <col min="4533" max="4533" width="46.5" bestFit="1" customWidth="1"/>
    <col min="4534" max="4534" width="49.33203125" bestFit="1" customWidth="1"/>
    <col min="4535" max="4535" width="29.33203125" bestFit="1" customWidth="1"/>
    <col min="4536" max="4536" width="32" bestFit="1" customWidth="1"/>
    <col min="4537" max="4537" width="18" bestFit="1" customWidth="1"/>
    <col min="4538" max="4538" width="20.5" bestFit="1" customWidth="1"/>
    <col min="4539" max="4539" width="35.33203125" bestFit="1" customWidth="1"/>
    <col min="4540" max="4540" width="38" bestFit="1" customWidth="1"/>
    <col min="4541" max="4541" width="46" bestFit="1" customWidth="1"/>
    <col min="4542" max="4542" width="48.6640625" bestFit="1" customWidth="1"/>
    <col min="4543" max="4543" width="14.5" bestFit="1" customWidth="1"/>
    <col min="4544" max="4544" width="17.1640625" bestFit="1" customWidth="1"/>
    <col min="4545" max="4545" width="20.5" bestFit="1" customWidth="1"/>
    <col min="4546" max="4546" width="23.1640625" bestFit="1" customWidth="1"/>
    <col min="4547" max="4547" width="51.33203125" bestFit="1" customWidth="1"/>
    <col min="4548" max="4548" width="54" bestFit="1" customWidth="1"/>
    <col min="4549" max="4549" width="17.5" bestFit="1" customWidth="1"/>
    <col min="4550" max="4550" width="20.1640625" bestFit="1" customWidth="1"/>
    <col min="4551" max="4551" width="68.33203125" bestFit="1" customWidth="1"/>
    <col min="4552" max="4552" width="71" bestFit="1" customWidth="1"/>
    <col min="4553" max="4553" width="28.33203125" bestFit="1" customWidth="1"/>
    <col min="4554" max="4554" width="30.83203125" bestFit="1" customWidth="1"/>
    <col min="4555" max="4555" width="14.83203125" bestFit="1" customWidth="1"/>
    <col min="4556" max="4556" width="17.5" bestFit="1" customWidth="1"/>
    <col min="4557" max="4557" width="11.5" bestFit="1" customWidth="1"/>
    <col min="4558" max="4558" width="14" bestFit="1" customWidth="1"/>
    <col min="4559" max="4559" width="38.33203125" bestFit="1" customWidth="1"/>
    <col min="4560" max="4560" width="41.1640625" bestFit="1" customWidth="1"/>
    <col min="4561" max="4561" width="47.6640625" bestFit="1" customWidth="1"/>
    <col min="4562" max="4562" width="50.33203125" bestFit="1" customWidth="1"/>
    <col min="4563" max="4563" width="30" bestFit="1" customWidth="1"/>
    <col min="4564" max="4564" width="32.6640625" bestFit="1" customWidth="1"/>
    <col min="4565" max="4565" width="32.5" bestFit="1" customWidth="1"/>
    <col min="4566" max="4566" width="35.1640625" bestFit="1" customWidth="1"/>
    <col min="4567" max="4567" width="37.5" bestFit="1" customWidth="1"/>
    <col min="4568" max="4568" width="40.1640625" bestFit="1" customWidth="1"/>
    <col min="4569" max="4569" width="13.33203125" bestFit="1" customWidth="1"/>
    <col min="4570" max="4570" width="15.83203125" bestFit="1" customWidth="1"/>
    <col min="4571" max="4571" width="20.5" bestFit="1" customWidth="1"/>
    <col min="4572" max="4572" width="23.1640625" bestFit="1" customWidth="1"/>
    <col min="4573" max="4573" width="19.83203125" bestFit="1" customWidth="1"/>
    <col min="4574" max="4574" width="22.5" bestFit="1" customWidth="1"/>
    <col min="4575" max="4575" width="32.83203125" bestFit="1" customWidth="1"/>
    <col min="4576" max="4576" width="35.5" bestFit="1" customWidth="1"/>
    <col min="4577" max="4577" width="28.83203125" bestFit="1" customWidth="1"/>
    <col min="4578" max="4578" width="31.33203125" bestFit="1" customWidth="1"/>
    <col min="4579" max="4579" width="41.1640625" bestFit="1" customWidth="1"/>
    <col min="4580" max="4580" width="43.83203125" bestFit="1" customWidth="1"/>
    <col min="4581" max="4581" width="44" bestFit="1" customWidth="1"/>
    <col min="4582" max="4582" width="46.5" bestFit="1" customWidth="1"/>
    <col min="4583" max="4583" width="51.5" bestFit="1" customWidth="1"/>
    <col min="4584" max="4584" width="54.1640625" bestFit="1" customWidth="1"/>
    <col min="4585" max="4585" width="5.6640625" bestFit="1" customWidth="1"/>
    <col min="4586" max="4586" width="8.1640625" bestFit="1" customWidth="1"/>
    <col min="4587" max="4587" width="52.33203125" bestFit="1" customWidth="1"/>
    <col min="4588" max="4588" width="55" bestFit="1" customWidth="1"/>
    <col min="4589" max="4589" width="34.1640625" bestFit="1" customWidth="1"/>
    <col min="4590" max="4590" width="36.6640625" bestFit="1" customWidth="1"/>
    <col min="4591" max="4591" width="49.83203125" bestFit="1" customWidth="1"/>
    <col min="4592" max="4592" width="52.5" bestFit="1" customWidth="1"/>
    <col min="4593" max="4593" width="19.83203125" bestFit="1" customWidth="1"/>
    <col min="4594" max="4594" width="22.5" bestFit="1" customWidth="1"/>
    <col min="4595" max="4595" width="29.33203125" bestFit="1" customWidth="1"/>
    <col min="4596" max="4596" width="32" bestFit="1" customWidth="1"/>
    <col min="4597" max="4597" width="24.83203125" bestFit="1" customWidth="1"/>
    <col min="4598" max="4598" width="27.5" bestFit="1" customWidth="1"/>
    <col min="4599" max="4599" width="38" bestFit="1" customWidth="1"/>
    <col min="4600" max="4600" width="40.6640625" bestFit="1" customWidth="1"/>
    <col min="4601" max="4601" width="44.5" bestFit="1" customWidth="1"/>
    <col min="4602" max="4602" width="47" bestFit="1" customWidth="1"/>
    <col min="4603" max="4603" width="52.33203125" bestFit="1" customWidth="1"/>
    <col min="4604" max="4604" width="55" bestFit="1" customWidth="1"/>
    <col min="4605" max="4605" width="22.6640625" bestFit="1" customWidth="1"/>
    <col min="4606" max="4606" width="25.33203125" bestFit="1" customWidth="1"/>
    <col min="4607" max="4607" width="34.6640625" bestFit="1" customWidth="1"/>
    <col min="4608" max="4608" width="37.33203125" bestFit="1" customWidth="1"/>
    <col min="4609" max="4609" width="18.1640625" bestFit="1" customWidth="1"/>
    <col min="4610" max="4610" width="20.6640625" bestFit="1" customWidth="1"/>
    <col min="4611" max="4611" width="28" bestFit="1" customWidth="1"/>
    <col min="4612" max="4612" width="30.6640625" bestFit="1" customWidth="1"/>
    <col min="4613" max="4613" width="46" bestFit="1" customWidth="1"/>
    <col min="4614" max="4614" width="48.6640625" bestFit="1" customWidth="1"/>
    <col min="4615" max="4615" width="30.33203125" bestFit="1" customWidth="1"/>
    <col min="4616" max="4616" width="33" bestFit="1" customWidth="1"/>
    <col min="4617" max="4617" width="51.1640625" bestFit="1" customWidth="1"/>
    <col min="4618" max="4618" width="53.83203125" bestFit="1" customWidth="1"/>
    <col min="4619" max="4619" width="21.83203125" bestFit="1" customWidth="1"/>
    <col min="4620" max="4620" width="24.5" bestFit="1" customWidth="1"/>
    <col min="4621" max="4621" width="25" bestFit="1" customWidth="1"/>
    <col min="4622" max="4622" width="27.6640625" bestFit="1" customWidth="1"/>
    <col min="4623" max="4623" width="44.33203125" bestFit="1" customWidth="1"/>
    <col min="4624" max="4624" width="46.83203125" bestFit="1" customWidth="1"/>
    <col min="4625" max="4625" width="33" bestFit="1" customWidth="1"/>
    <col min="4626" max="4626" width="35.6640625" bestFit="1" customWidth="1"/>
    <col min="4627" max="4627" width="24" bestFit="1" customWidth="1"/>
    <col min="4628" max="4628" width="26.6640625" bestFit="1" customWidth="1"/>
    <col min="4629" max="4629" width="40" bestFit="1" customWidth="1"/>
    <col min="4630" max="4630" width="42.6640625" bestFit="1" customWidth="1"/>
    <col min="4631" max="4631" width="50.33203125" bestFit="1" customWidth="1"/>
    <col min="4632" max="4632" width="53" bestFit="1" customWidth="1"/>
    <col min="4633" max="4633" width="23.83203125" bestFit="1" customWidth="1"/>
    <col min="4634" max="4634" width="26.33203125" bestFit="1" customWidth="1"/>
    <col min="4635" max="4635" width="15.33203125" bestFit="1" customWidth="1"/>
    <col min="4636" max="4636" width="18" bestFit="1" customWidth="1"/>
    <col min="4637" max="4637" width="13.6640625" bestFit="1" customWidth="1"/>
    <col min="4638" max="4638" width="16.33203125" bestFit="1" customWidth="1"/>
    <col min="4639" max="4639" width="18" bestFit="1" customWidth="1"/>
    <col min="4640" max="4640" width="20.5" bestFit="1" customWidth="1"/>
    <col min="4641" max="4641" width="22" bestFit="1" customWidth="1"/>
    <col min="4642" max="4642" width="24.6640625" bestFit="1" customWidth="1"/>
    <col min="4643" max="4643" width="5.5" bestFit="1" customWidth="1"/>
    <col min="4644" max="4644" width="8" bestFit="1" customWidth="1"/>
    <col min="4645" max="4645" width="10.6640625" bestFit="1" customWidth="1"/>
    <col min="4646" max="4646" width="13.1640625" bestFit="1" customWidth="1"/>
    <col min="4647" max="4647" width="28.33203125" bestFit="1" customWidth="1"/>
    <col min="4648" max="4648" width="30.83203125" bestFit="1" customWidth="1"/>
    <col min="4649" max="4649" width="48.33203125" bestFit="1" customWidth="1"/>
    <col min="4650" max="4650" width="51" bestFit="1" customWidth="1"/>
    <col min="4651" max="4651" width="15.33203125" bestFit="1" customWidth="1"/>
    <col min="4652" max="4652" width="18" bestFit="1" customWidth="1"/>
    <col min="4653" max="4653" width="17.33203125" bestFit="1" customWidth="1"/>
    <col min="4654" max="4654" width="20" bestFit="1" customWidth="1"/>
    <col min="4655" max="4655" width="18.33203125" bestFit="1" customWidth="1"/>
    <col min="4656" max="4656" width="20.83203125" bestFit="1" customWidth="1"/>
    <col min="4657" max="4657" width="46" bestFit="1" customWidth="1"/>
    <col min="4658" max="4658" width="48.6640625" bestFit="1" customWidth="1"/>
    <col min="4659" max="4659" width="31.6640625" bestFit="1" customWidth="1"/>
    <col min="4660" max="4660" width="34.33203125" bestFit="1" customWidth="1"/>
    <col min="4661" max="4661" width="47.6640625" bestFit="1" customWidth="1"/>
    <col min="4662" max="4662" width="50.33203125" bestFit="1" customWidth="1"/>
    <col min="4663" max="4663" width="42.6640625" bestFit="1" customWidth="1"/>
    <col min="4664" max="4664" width="45.33203125" bestFit="1" customWidth="1"/>
    <col min="4665" max="4665" width="31.33203125" bestFit="1" customWidth="1"/>
    <col min="4666" max="4666" width="34" bestFit="1" customWidth="1"/>
    <col min="4667" max="4667" width="36.83203125" bestFit="1" customWidth="1"/>
    <col min="4668" max="4668" width="39.5" bestFit="1" customWidth="1"/>
    <col min="4669" max="4669" width="37.5" bestFit="1" customWidth="1"/>
    <col min="4670" max="4670" width="40.1640625" bestFit="1" customWidth="1"/>
    <col min="4671" max="4671" width="36.83203125" bestFit="1" customWidth="1"/>
    <col min="4672" max="4672" width="39.5" bestFit="1" customWidth="1"/>
    <col min="4673" max="4673" width="34.6640625" bestFit="1" customWidth="1"/>
    <col min="4674" max="4674" width="37.33203125" bestFit="1" customWidth="1"/>
    <col min="4675" max="4675" width="45" bestFit="1" customWidth="1"/>
    <col min="4676" max="4676" width="47.6640625" bestFit="1" customWidth="1"/>
    <col min="4677" max="4677" width="26.1640625" bestFit="1" customWidth="1"/>
    <col min="4678" max="4678" width="28.83203125" bestFit="1" customWidth="1"/>
    <col min="4679" max="4679" width="50.1640625" bestFit="1" customWidth="1"/>
    <col min="4680" max="4680" width="52.83203125" bestFit="1" customWidth="1"/>
    <col min="4681" max="4681" width="28.5" bestFit="1" customWidth="1"/>
    <col min="4682" max="4682" width="31" bestFit="1" customWidth="1"/>
    <col min="4683" max="4683" width="15.6640625" bestFit="1" customWidth="1"/>
    <col min="4684" max="4684" width="18.33203125" bestFit="1" customWidth="1"/>
    <col min="4685" max="4685" width="24.5" bestFit="1" customWidth="1"/>
    <col min="4686" max="4686" width="27.1640625" bestFit="1" customWidth="1"/>
    <col min="4687" max="4687" width="36.6640625" bestFit="1" customWidth="1"/>
    <col min="4688" max="4688" width="39.33203125" bestFit="1" customWidth="1"/>
    <col min="4689" max="4689" width="49.1640625" bestFit="1" customWidth="1"/>
    <col min="4690" max="4690" width="51.6640625" bestFit="1" customWidth="1"/>
    <col min="4691" max="4691" width="29.6640625" bestFit="1" customWidth="1"/>
    <col min="4692" max="4692" width="32.33203125" bestFit="1" customWidth="1"/>
    <col min="4693" max="4693" width="47" bestFit="1" customWidth="1"/>
    <col min="4694" max="4694" width="49.6640625" bestFit="1" customWidth="1"/>
    <col min="4695" max="4695" width="20.33203125" bestFit="1" customWidth="1"/>
    <col min="4696" max="4696" width="23" bestFit="1" customWidth="1"/>
    <col min="4697" max="4697" width="24.33203125" bestFit="1" customWidth="1"/>
    <col min="4698" max="4698" width="27" bestFit="1" customWidth="1"/>
    <col min="4699" max="4699" width="33.6640625" bestFit="1" customWidth="1"/>
    <col min="4700" max="4700" width="36.1640625" bestFit="1" customWidth="1"/>
    <col min="4701" max="4701" width="25.83203125" bestFit="1" customWidth="1"/>
    <col min="4702" max="4702" width="28.5" bestFit="1" customWidth="1"/>
    <col min="4703" max="4703" width="14.5" bestFit="1" customWidth="1"/>
    <col min="4704" max="4704" width="17.1640625" bestFit="1" customWidth="1"/>
    <col min="4705" max="4705" width="50" bestFit="1" customWidth="1"/>
    <col min="4706" max="4706" width="52.6640625" bestFit="1" customWidth="1"/>
    <col min="4707" max="4707" width="41.1640625" bestFit="1" customWidth="1"/>
    <col min="4708" max="4708" width="43.83203125" bestFit="1" customWidth="1"/>
    <col min="4709" max="4709" width="45.6640625" bestFit="1" customWidth="1"/>
    <col min="4710" max="4710" width="48.33203125" bestFit="1" customWidth="1"/>
    <col min="4711" max="4711" width="17.6640625" bestFit="1" customWidth="1"/>
    <col min="4712" max="4712" width="20.5" bestFit="1" customWidth="1"/>
    <col min="4713" max="4713" width="18" bestFit="1" customWidth="1"/>
    <col min="4714" max="4714" width="20.5" bestFit="1" customWidth="1"/>
    <col min="4715" max="4715" width="32.33203125" bestFit="1" customWidth="1"/>
    <col min="4716" max="4716" width="35" bestFit="1" customWidth="1"/>
    <col min="4717" max="4717" width="46.6640625" bestFit="1" customWidth="1"/>
    <col min="4718" max="4718" width="49.33203125" bestFit="1" customWidth="1"/>
    <col min="4719" max="4719" width="51.6640625" bestFit="1" customWidth="1"/>
    <col min="4720" max="4720" width="54.33203125" bestFit="1" customWidth="1"/>
    <col min="4721" max="4721" width="40.33203125" bestFit="1" customWidth="1"/>
    <col min="4722" max="4722" width="43" bestFit="1" customWidth="1"/>
    <col min="4723" max="4723" width="46.5" bestFit="1" customWidth="1"/>
    <col min="4724" max="4724" width="49.1640625" bestFit="1" customWidth="1"/>
    <col min="4725" max="4725" width="19.6640625" bestFit="1" customWidth="1"/>
    <col min="4726" max="4726" width="22.33203125" bestFit="1" customWidth="1"/>
    <col min="4727" max="4727" width="52.1640625" bestFit="1" customWidth="1"/>
    <col min="4728" max="4728" width="54.83203125" bestFit="1" customWidth="1"/>
    <col min="4729" max="4729" width="25.83203125" bestFit="1" customWidth="1"/>
    <col min="4730" max="4730" width="28.5" bestFit="1" customWidth="1"/>
    <col min="4731" max="4731" width="34.5" bestFit="1" customWidth="1"/>
    <col min="4732" max="4732" width="37.1640625" bestFit="1" customWidth="1"/>
    <col min="4733" max="4733" width="46.83203125" bestFit="1" customWidth="1"/>
    <col min="4734" max="4734" width="49.5" bestFit="1" customWidth="1"/>
    <col min="4735" max="4735" width="38.1640625" bestFit="1" customWidth="1"/>
    <col min="4736" max="4736" width="40.83203125" bestFit="1" customWidth="1"/>
    <col min="4737" max="4737" width="48.5" bestFit="1" customWidth="1"/>
    <col min="4738" max="4738" width="51.1640625" bestFit="1" customWidth="1"/>
    <col min="4739" max="4739" width="31.6640625" bestFit="1" customWidth="1"/>
    <col min="4740" max="4740" width="34.33203125" bestFit="1" customWidth="1"/>
    <col min="4741" max="4741" width="31.83203125" bestFit="1" customWidth="1"/>
    <col min="4742" max="4742" width="34.5" bestFit="1" customWidth="1"/>
    <col min="4743" max="4743" width="13.33203125" bestFit="1" customWidth="1"/>
    <col min="4744" max="4744" width="15.83203125" bestFit="1" customWidth="1"/>
    <col min="4745" max="4745" width="23.83203125" bestFit="1" customWidth="1"/>
    <col min="4746" max="4746" width="26.33203125" bestFit="1" customWidth="1"/>
    <col min="4747" max="4747" width="8.1640625" bestFit="1" customWidth="1"/>
    <col min="4748" max="4748" width="10.6640625" bestFit="1" customWidth="1"/>
    <col min="4749" max="4749" width="33" bestFit="1" customWidth="1"/>
    <col min="4750" max="4750" width="35.6640625" bestFit="1" customWidth="1"/>
    <col min="4751" max="4751" width="21" bestFit="1" customWidth="1"/>
    <col min="4752" max="4752" width="23.6640625" bestFit="1" customWidth="1"/>
    <col min="4753" max="4753" width="47" bestFit="1" customWidth="1"/>
    <col min="4754" max="4754" width="49.6640625" bestFit="1" customWidth="1"/>
    <col min="4755" max="4755" width="16.5" bestFit="1" customWidth="1"/>
    <col min="4756" max="4757" width="19.1640625" bestFit="1" customWidth="1"/>
    <col min="4758" max="4758" width="21.83203125" bestFit="1" customWidth="1"/>
    <col min="4759" max="4759" width="65" bestFit="1" customWidth="1"/>
    <col min="4760" max="4760" width="67.5" bestFit="1" customWidth="1"/>
    <col min="4761" max="4761" width="52.1640625" bestFit="1" customWidth="1"/>
    <col min="4762" max="4762" width="54.83203125" bestFit="1" customWidth="1"/>
    <col min="4763" max="4763" width="21.33203125" bestFit="1" customWidth="1"/>
    <col min="4764" max="4764" width="24" bestFit="1" customWidth="1"/>
    <col min="4765" max="4765" width="21.5" bestFit="1" customWidth="1"/>
    <col min="4766" max="4766" width="24.1640625" bestFit="1" customWidth="1"/>
    <col min="4767" max="4767" width="6" bestFit="1" customWidth="1"/>
    <col min="4768" max="4768" width="8.5" bestFit="1" customWidth="1"/>
    <col min="4769" max="4769" width="30" bestFit="1" customWidth="1"/>
    <col min="4770" max="4770" width="32.6640625" bestFit="1" customWidth="1"/>
    <col min="4771" max="4771" width="28.83203125" bestFit="1" customWidth="1"/>
    <col min="4772" max="4772" width="31.33203125" bestFit="1" customWidth="1"/>
    <col min="4773" max="4773" width="20.83203125" bestFit="1" customWidth="1"/>
    <col min="4774" max="4774" width="23.5" bestFit="1" customWidth="1"/>
    <col min="4775" max="4775" width="52.1640625" bestFit="1" customWidth="1"/>
    <col min="4776" max="4776" width="54.83203125" bestFit="1" customWidth="1"/>
    <col min="4777" max="4777" width="24" bestFit="1" customWidth="1"/>
    <col min="4778" max="4778" width="26.6640625" bestFit="1" customWidth="1"/>
    <col min="4779" max="4779" width="39.5" bestFit="1" customWidth="1"/>
    <col min="4780" max="4780" width="42.1640625" bestFit="1" customWidth="1"/>
    <col min="4781" max="4781" width="46.5" bestFit="1" customWidth="1"/>
    <col min="4782" max="4782" width="49.1640625" bestFit="1" customWidth="1"/>
    <col min="4783" max="4783" width="43.1640625" bestFit="1" customWidth="1"/>
    <col min="4784" max="4784" width="45.83203125" bestFit="1" customWidth="1"/>
    <col min="4785" max="4785" width="56.1640625" bestFit="1" customWidth="1"/>
    <col min="4786" max="4786" width="58.83203125" bestFit="1" customWidth="1"/>
    <col min="4787" max="4787" width="46.5" bestFit="1" customWidth="1"/>
    <col min="4788" max="4788" width="49.1640625" bestFit="1" customWidth="1"/>
    <col min="4789" max="4789" width="29" bestFit="1" customWidth="1"/>
    <col min="4790" max="4790" width="31.5" bestFit="1" customWidth="1"/>
    <col min="4791" max="4791" width="33.5" bestFit="1" customWidth="1"/>
    <col min="4792" max="4792" width="36" bestFit="1" customWidth="1"/>
    <col min="4793" max="4793" width="44.6640625" bestFit="1" customWidth="1"/>
    <col min="4794" max="4794" width="47.33203125" bestFit="1" customWidth="1"/>
    <col min="4795" max="4795" width="42.1640625" bestFit="1" customWidth="1"/>
    <col min="4796" max="4796" width="44.83203125" bestFit="1" customWidth="1"/>
    <col min="4797" max="4797" width="18.6640625" bestFit="1" customWidth="1"/>
    <col min="4798" max="4798" width="21.1640625" bestFit="1" customWidth="1"/>
    <col min="4799" max="4799" width="42.6640625" bestFit="1" customWidth="1"/>
    <col min="4800" max="4800" width="45.33203125" bestFit="1" customWidth="1"/>
    <col min="4801" max="4801" width="39" bestFit="1" customWidth="1"/>
    <col min="4802" max="4802" width="41.5" bestFit="1" customWidth="1"/>
    <col min="4803" max="4803" width="53.33203125" bestFit="1" customWidth="1"/>
    <col min="4804" max="4804" width="56" bestFit="1" customWidth="1"/>
    <col min="4805" max="4805" width="28" bestFit="1" customWidth="1"/>
    <col min="4806" max="4806" width="30.6640625" bestFit="1" customWidth="1"/>
    <col min="4807" max="4807" width="38.33203125" bestFit="1" customWidth="1"/>
    <col min="4808" max="4808" width="41" bestFit="1" customWidth="1"/>
    <col min="4809" max="4809" width="29.83203125" bestFit="1" customWidth="1"/>
    <col min="4810" max="4810" width="32.5" bestFit="1" customWidth="1"/>
    <col min="4811" max="4811" width="47.33203125" bestFit="1" customWidth="1"/>
    <col min="4812" max="4812" width="50.1640625" bestFit="1" customWidth="1"/>
    <col min="4813" max="4813" width="46.83203125" bestFit="1" customWidth="1"/>
    <col min="4814" max="4814" width="49.5" bestFit="1" customWidth="1"/>
    <col min="4815" max="4815" width="54.1640625" bestFit="1" customWidth="1"/>
    <col min="4816" max="4816" width="56.6640625" bestFit="1" customWidth="1"/>
    <col min="4817" max="4817" width="21.6640625" bestFit="1" customWidth="1"/>
    <col min="4818" max="4818" width="24.5" bestFit="1" customWidth="1"/>
    <col min="4819" max="4819" width="14.6640625" bestFit="1" customWidth="1"/>
    <col min="4820" max="4820" width="17.33203125" bestFit="1" customWidth="1"/>
    <col min="4821" max="4821" width="48.1640625" bestFit="1" customWidth="1"/>
    <col min="4822" max="4822" width="50.83203125" bestFit="1" customWidth="1"/>
    <col min="4823" max="4823" width="45" bestFit="1" customWidth="1"/>
    <col min="4824" max="4824" width="47.6640625" bestFit="1" customWidth="1"/>
    <col min="4825" max="4825" width="39.5" bestFit="1" customWidth="1"/>
    <col min="4826" max="4826" width="42.1640625" bestFit="1" customWidth="1"/>
    <col min="4827" max="4827" width="33.83203125" bestFit="1" customWidth="1"/>
    <col min="4828" max="4828" width="36.33203125" bestFit="1" customWidth="1"/>
    <col min="4829" max="4829" width="37" bestFit="1" customWidth="1"/>
    <col min="4830" max="4830" width="39.6640625" bestFit="1" customWidth="1"/>
    <col min="4831" max="4831" width="40.83203125" bestFit="1" customWidth="1"/>
    <col min="4832" max="4832" width="43.5" bestFit="1" customWidth="1"/>
    <col min="4833" max="4833" width="30" bestFit="1" customWidth="1"/>
    <col min="4834" max="4834" width="32.6640625" bestFit="1" customWidth="1"/>
    <col min="4835" max="4835" width="26.1640625" bestFit="1" customWidth="1"/>
    <col min="4836" max="4836" width="28.83203125" bestFit="1" customWidth="1"/>
    <col min="4837" max="4837" width="51.83203125" bestFit="1" customWidth="1"/>
    <col min="4838" max="4838" width="54.5" bestFit="1" customWidth="1"/>
    <col min="4839" max="4839" width="32.83203125" bestFit="1" customWidth="1"/>
    <col min="4840" max="4840" width="35.5" bestFit="1" customWidth="1"/>
    <col min="4841" max="4841" width="18" bestFit="1" customWidth="1"/>
    <col min="4842" max="4842" width="20.5" bestFit="1" customWidth="1"/>
    <col min="4843" max="4843" width="51" bestFit="1" customWidth="1"/>
    <col min="4844" max="4844" width="53.6640625" bestFit="1" customWidth="1"/>
    <col min="4845" max="4845" width="16.5" bestFit="1" customWidth="1"/>
    <col min="4846" max="4846" width="19.1640625" bestFit="1" customWidth="1"/>
    <col min="4847" max="4847" width="47.1640625" bestFit="1" customWidth="1"/>
    <col min="4848" max="4848" width="49.83203125" bestFit="1" customWidth="1"/>
    <col min="4849" max="4849" width="16.33203125" bestFit="1" customWidth="1"/>
    <col min="4850" max="4850" width="19" bestFit="1" customWidth="1"/>
    <col min="4851" max="4851" width="36.1640625" bestFit="1" customWidth="1"/>
    <col min="4852" max="4852" width="38.83203125" bestFit="1" customWidth="1"/>
    <col min="4853" max="4853" width="32.33203125" bestFit="1" customWidth="1"/>
    <col min="4854" max="4854" width="35" bestFit="1" customWidth="1"/>
    <col min="4855" max="4855" width="25.33203125" bestFit="1" customWidth="1"/>
    <col min="4856" max="4856" width="28" bestFit="1" customWidth="1"/>
    <col min="4857" max="4857" width="14.6640625" bestFit="1" customWidth="1"/>
    <col min="4858" max="4858" width="17.33203125" bestFit="1" customWidth="1"/>
    <col min="4859" max="4859" width="45.33203125" bestFit="1" customWidth="1"/>
    <col min="4860" max="4860" width="48" bestFit="1" customWidth="1"/>
    <col min="4861" max="4861" width="30.5" bestFit="1" customWidth="1"/>
    <col min="4862" max="4862" width="33.1640625" bestFit="1" customWidth="1"/>
    <col min="4863" max="4863" width="26.6640625" bestFit="1" customWidth="1"/>
    <col min="4864" max="4864" width="29.33203125" bestFit="1" customWidth="1"/>
    <col min="4865" max="4865" width="11.33203125" bestFit="1" customWidth="1"/>
    <col min="4866" max="4866" width="13.83203125" bestFit="1" customWidth="1"/>
    <col min="4867" max="4867" width="51.5" bestFit="1" customWidth="1"/>
    <col min="4868" max="4868" width="54.1640625" bestFit="1" customWidth="1"/>
    <col min="4869" max="4869" width="47.83203125" bestFit="1" customWidth="1"/>
    <col min="4870" max="4870" width="50.5" bestFit="1" customWidth="1"/>
    <col min="4871" max="4871" width="25" bestFit="1" customWidth="1"/>
    <col min="4872" max="4872" width="27.6640625" bestFit="1" customWidth="1"/>
    <col min="4873" max="4873" width="48.6640625" bestFit="1" customWidth="1"/>
    <col min="4874" max="4874" width="51.33203125" bestFit="1" customWidth="1"/>
    <col min="4875" max="4875" width="14.33203125" bestFit="1" customWidth="1"/>
    <col min="4876" max="4876" width="17" bestFit="1" customWidth="1"/>
    <col min="4877" max="4877" width="28.6640625" bestFit="1" customWidth="1"/>
    <col min="4878" max="4878" width="31.1640625" bestFit="1" customWidth="1"/>
    <col min="4879" max="4879" width="47.6640625" bestFit="1" customWidth="1"/>
    <col min="4880" max="4880" width="50.33203125" bestFit="1" customWidth="1"/>
    <col min="4881" max="4881" width="23.33203125" bestFit="1" customWidth="1"/>
    <col min="4882" max="4882" width="25.83203125" bestFit="1" customWidth="1"/>
    <col min="4883" max="4883" width="33.1640625" bestFit="1" customWidth="1"/>
    <col min="4884" max="4884" width="35.83203125" bestFit="1" customWidth="1"/>
    <col min="4885" max="4885" width="50" bestFit="1" customWidth="1"/>
    <col min="4886" max="4886" width="52.6640625" bestFit="1" customWidth="1"/>
    <col min="4887" max="4887" width="51.1640625" bestFit="1" customWidth="1"/>
    <col min="4888" max="4888" width="53.83203125" bestFit="1" customWidth="1"/>
    <col min="4889" max="4889" width="32.6640625" bestFit="1" customWidth="1"/>
    <col min="4890" max="4890" width="35.33203125" bestFit="1" customWidth="1"/>
    <col min="4891" max="4891" width="24.1640625" bestFit="1" customWidth="1"/>
    <col min="4892" max="4892" width="26.83203125" bestFit="1" customWidth="1"/>
    <col min="4893" max="4893" width="22.6640625" bestFit="1" customWidth="1"/>
    <col min="4894" max="4894" width="25.33203125" bestFit="1" customWidth="1"/>
    <col min="4895" max="4895" width="22.6640625" bestFit="1" customWidth="1"/>
    <col min="4896" max="4896" width="25.33203125" bestFit="1" customWidth="1"/>
    <col min="4897" max="4897" width="46.6640625" bestFit="1" customWidth="1"/>
    <col min="4898" max="4898" width="49.33203125" bestFit="1" customWidth="1"/>
    <col min="4899" max="4899" width="49.83203125" bestFit="1" customWidth="1"/>
    <col min="4900" max="4900" width="52.5" bestFit="1" customWidth="1"/>
    <col min="4901" max="4901" width="40" bestFit="1" customWidth="1"/>
    <col min="4902" max="4902" width="42.6640625" bestFit="1" customWidth="1"/>
    <col min="4903" max="4903" width="46.1640625" bestFit="1" customWidth="1"/>
    <col min="4904" max="4904" width="48.83203125" bestFit="1" customWidth="1"/>
    <col min="4905" max="4905" width="30.83203125" bestFit="1" customWidth="1"/>
    <col min="4906" max="4906" width="33.5" bestFit="1" customWidth="1"/>
    <col min="4907" max="4907" width="34.6640625" bestFit="1" customWidth="1"/>
    <col min="4908" max="4908" width="37.33203125" bestFit="1" customWidth="1"/>
    <col min="4909" max="4909" width="49.6640625" bestFit="1" customWidth="1"/>
    <col min="4910" max="4910" width="52.1640625" bestFit="1" customWidth="1"/>
    <col min="4911" max="4911" width="32.1640625" bestFit="1" customWidth="1"/>
    <col min="4912" max="4912" width="34.83203125" bestFit="1" customWidth="1"/>
    <col min="4913" max="4913" width="22" bestFit="1" customWidth="1"/>
    <col min="4914" max="4914" width="24.6640625" bestFit="1" customWidth="1"/>
    <col min="4915" max="4915" width="42.5" bestFit="1" customWidth="1"/>
    <col min="4916" max="4916" width="45.1640625" bestFit="1" customWidth="1"/>
    <col min="4917" max="4917" width="8.83203125" bestFit="1" customWidth="1"/>
    <col min="4918" max="4918" width="10.1640625" bestFit="1" customWidth="1"/>
    <col min="4919" max="4919" width="22.6640625" bestFit="1" customWidth="1"/>
    <col min="4920" max="4920" width="25.33203125" bestFit="1" customWidth="1"/>
    <col min="4921" max="4921" width="14.5" bestFit="1" customWidth="1"/>
    <col min="4922" max="4922" width="17.1640625" bestFit="1" customWidth="1"/>
    <col min="4923" max="4923" width="27" bestFit="1" customWidth="1"/>
    <col min="4924" max="4924" width="29.6640625" bestFit="1" customWidth="1"/>
    <col min="4925" max="4925" width="6" bestFit="1" customWidth="1"/>
    <col min="4926" max="4926" width="8.5" bestFit="1" customWidth="1"/>
    <col min="4927" max="4927" width="13.5" bestFit="1" customWidth="1"/>
    <col min="4928" max="4928" width="16" bestFit="1" customWidth="1"/>
    <col min="4929" max="4929" width="43.5" bestFit="1" customWidth="1"/>
    <col min="4930" max="4930" width="46.1640625" bestFit="1" customWidth="1"/>
    <col min="4931" max="4931" width="21.33203125" bestFit="1" customWidth="1"/>
    <col min="4932" max="4932" width="24" bestFit="1" customWidth="1"/>
    <col min="4933" max="4933" width="14.6640625" bestFit="1" customWidth="1"/>
    <col min="4934" max="4934" width="17.33203125" bestFit="1" customWidth="1"/>
    <col min="4935" max="4935" width="18.6640625" bestFit="1" customWidth="1"/>
    <col min="4936" max="4936" width="21.1640625" bestFit="1" customWidth="1"/>
    <col min="4937" max="4937" width="26.6640625" bestFit="1" customWidth="1"/>
    <col min="4938" max="4938" width="29.33203125" bestFit="1" customWidth="1"/>
    <col min="4939" max="4939" width="38.83203125" bestFit="1" customWidth="1"/>
    <col min="4940" max="4940" width="41.33203125" bestFit="1" customWidth="1"/>
    <col min="4941" max="4941" width="40.83203125" bestFit="1" customWidth="1"/>
    <col min="4942" max="4942" width="43.5" bestFit="1" customWidth="1"/>
    <col min="4943" max="4943" width="53.5" bestFit="1" customWidth="1"/>
    <col min="4944" max="4944" width="56.1640625" bestFit="1" customWidth="1"/>
    <col min="4945" max="4945" width="17.1640625" bestFit="1" customWidth="1"/>
    <col min="4946" max="4946" width="19.83203125" bestFit="1" customWidth="1"/>
    <col min="4947" max="4947" width="31.5" bestFit="1" customWidth="1"/>
    <col min="4948" max="4948" width="34.1640625" bestFit="1" customWidth="1"/>
    <col min="4949" max="4949" width="16.6640625" bestFit="1" customWidth="1"/>
    <col min="4950" max="4950" width="19.33203125" bestFit="1" customWidth="1"/>
    <col min="4951" max="4951" width="44.6640625" bestFit="1" customWidth="1"/>
    <col min="4952" max="4952" width="47.33203125" bestFit="1" customWidth="1"/>
    <col min="4953" max="4953" width="27.33203125" bestFit="1" customWidth="1"/>
    <col min="4954" max="4954" width="30" bestFit="1" customWidth="1"/>
    <col min="4955" max="4955" width="51.6640625" bestFit="1" customWidth="1"/>
    <col min="4956" max="4956" width="54.33203125" bestFit="1" customWidth="1"/>
    <col min="4957" max="4957" width="28" bestFit="1" customWidth="1"/>
    <col min="4958" max="4958" width="30.6640625" bestFit="1" customWidth="1"/>
    <col min="4959" max="4959" width="32.1640625" bestFit="1" customWidth="1"/>
    <col min="4960" max="4960" width="34.83203125" bestFit="1" customWidth="1"/>
    <col min="4961" max="4961" width="11.6640625" bestFit="1" customWidth="1"/>
    <col min="4962" max="4962" width="14.1640625" bestFit="1" customWidth="1"/>
    <col min="4963" max="4963" width="71.1640625" bestFit="1" customWidth="1"/>
    <col min="4964" max="4964" width="73.83203125" bestFit="1" customWidth="1"/>
    <col min="4965" max="4965" width="38.1640625" bestFit="1" customWidth="1"/>
    <col min="4966" max="4966" width="40.83203125" bestFit="1" customWidth="1"/>
    <col min="4967" max="4967" width="41.33203125" bestFit="1" customWidth="1"/>
    <col min="4968" max="4968" width="44" bestFit="1" customWidth="1"/>
    <col min="4969" max="4969" width="48.5" bestFit="1" customWidth="1"/>
    <col min="4970" max="4970" width="51.1640625" bestFit="1" customWidth="1"/>
    <col min="4971" max="4971" width="22.1640625" bestFit="1" customWidth="1"/>
    <col min="4972" max="4972" width="24.83203125" bestFit="1" customWidth="1"/>
    <col min="4973" max="4973" width="32.83203125" bestFit="1" customWidth="1"/>
    <col min="4974" max="4974" width="35.5" bestFit="1" customWidth="1"/>
    <col min="4975" max="4975" width="36.6640625" bestFit="1" customWidth="1"/>
    <col min="4976" max="4976" width="39.33203125" bestFit="1" customWidth="1"/>
    <col min="4977" max="4977" width="47.6640625" bestFit="1" customWidth="1"/>
    <col min="4978" max="4978" width="50.33203125" bestFit="1" customWidth="1"/>
    <col min="4979" max="4979" width="19.1640625" bestFit="1" customWidth="1"/>
    <col min="4980" max="4980" width="21.83203125" bestFit="1" customWidth="1"/>
    <col min="4981" max="4981" width="12.5" bestFit="1" customWidth="1"/>
    <col min="4982" max="4982" width="15" bestFit="1" customWidth="1"/>
    <col min="4983" max="4983" width="23.33203125" bestFit="1" customWidth="1"/>
    <col min="4984" max="4984" width="25.83203125" bestFit="1" customWidth="1"/>
    <col min="4985" max="4985" width="35" bestFit="1" customWidth="1"/>
    <col min="4986" max="4986" width="37.6640625" bestFit="1" customWidth="1"/>
    <col min="4987" max="4987" width="23.6640625" bestFit="1" customWidth="1"/>
    <col min="4988" max="4988" width="26.1640625" bestFit="1" customWidth="1"/>
    <col min="4989" max="4989" width="25" bestFit="1" customWidth="1"/>
    <col min="4990" max="4990" width="27.6640625" bestFit="1" customWidth="1"/>
    <col min="4991" max="4991" width="34" bestFit="1" customWidth="1"/>
    <col min="4992" max="4992" width="36.5" bestFit="1" customWidth="1"/>
    <col min="4993" max="4993" width="50" bestFit="1" customWidth="1"/>
    <col min="4994" max="4994" width="52.6640625" bestFit="1" customWidth="1"/>
    <col min="4995" max="4995" width="34.33203125" bestFit="1" customWidth="1"/>
    <col min="4996" max="4996" width="37" bestFit="1" customWidth="1"/>
    <col min="4997" max="4997" width="44.1640625" bestFit="1" customWidth="1"/>
    <col min="4998" max="4998" width="46.6640625" bestFit="1" customWidth="1"/>
    <col min="4999" max="4999" width="38.33203125" bestFit="1" customWidth="1"/>
    <col min="5000" max="5000" width="41" bestFit="1" customWidth="1"/>
    <col min="5001" max="5001" width="40.5" bestFit="1" customWidth="1"/>
    <col min="5002" max="5002" width="43.1640625" bestFit="1" customWidth="1"/>
    <col min="5003" max="5003" width="41.83203125" bestFit="1" customWidth="1"/>
    <col min="5004" max="5004" width="44.5" bestFit="1" customWidth="1"/>
    <col min="5005" max="5005" width="22" bestFit="1" customWidth="1"/>
    <col min="5006" max="5006" width="24.6640625" bestFit="1" customWidth="1"/>
    <col min="5007" max="5007" width="46.6640625" bestFit="1" customWidth="1"/>
    <col min="5008" max="5008" width="49.33203125" bestFit="1" customWidth="1"/>
    <col min="5009" max="5009" width="45.33203125" bestFit="1" customWidth="1"/>
    <col min="5010" max="5010" width="48" bestFit="1" customWidth="1"/>
    <col min="5011" max="5011" width="47" bestFit="1" customWidth="1"/>
    <col min="5012" max="5012" width="49.6640625" bestFit="1" customWidth="1"/>
    <col min="5013" max="5013" width="43.1640625" bestFit="1" customWidth="1"/>
    <col min="5014" max="5014" width="45.83203125" bestFit="1" customWidth="1"/>
    <col min="5015" max="5015" width="27.83203125" bestFit="1" customWidth="1"/>
    <col min="5016" max="5016" width="30.5" bestFit="1" customWidth="1"/>
    <col min="5017" max="5017" width="44.83203125" bestFit="1" customWidth="1"/>
    <col min="5018" max="5018" width="47.5" bestFit="1" customWidth="1"/>
    <col min="5019" max="5019" width="40.6640625" bestFit="1" customWidth="1"/>
    <col min="5020" max="5020" width="43.33203125" bestFit="1" customWidth="1"/>
    <col min="5021" max="5021" width="12.83203125" bestFit="1" customWidth="1"/>
    <col min="5022" max="5022" width="15.33203125" bestFit="1" customWidth="1"/>
    <col min="5023" max="5023" width="50.83203125" bestFit="1" customWidth="1"/>
    <col min="5024" max="5024" width="53.5" bestFit="1" customWidth="1"/>
    <col min="5025" max="5025" width="46.6640625" bestFit="1" customWidth="1"/>
    <col min="5026" max="5026" width="49.33203125" bestFit="1" customWidth="1"/>
    <col min="5027" max="5027" width="51.6640625" bestFit="1" customWidth="1"/>
    <col min="5028" max="5028" width="54.33203125" bestFit="1" customWidth="1"/>
    <col min="5029" max="5029" width="29.5" bestFit="1" customWidth="1"/>
    <col min="5030" max="5030" width="32.1640625" bestFit="1" customWidth="1"/>
    <col min="5031" max="5031" width="41" bestFit="1" customWidth="1"/>
    <col min="5032" max="5032" width="43.6640625" bestFit="1" customWidth="1"/>
    <col min="5033" max="5033" width="13.5" bestFit="1" customWidth="1"/>
    <col min="5034" max="5034" width="16" bestFit="1" customWidth="1"/>
    <col min="5035" max="5035" width="43.83203125" bestFit="1" customWidth="1"/>
    <col min="5036" max="5036" width="46.33203125" bestFit="1" customWidth="1"/>
    <col min="5037" max="5037" width="12.6640625" bestFit="1" customWidth="1"/>
    <col min="5038" max="5038" width="15.1640625" bestFit="1" customWidth="1"/>
    <col min="5039" max="5039" width="20.5" bestFit="1" customWidth="1"/>
    <col min="5040" max="5040" width="23.1640625" bestFit="1" customWidth="1"/>
    <col min="5041" max="5041" width="14.1640625" bestFit="1" customWidth="1"/>
    <col min="5042" max="5042" width="16.83203125" bestFit="1" customWidth="1"/>
    <col min="5043" max="5043" width="12.33203125" bestFit="1" customWidth="1"/>
    <col min="5044" max="5044" width="14.83203125" bestFit="1" customWidth="1"/>
    <col min="5045" max="5045" width="26.6640625" bestFit="1" customWidth="1"/>
    <col min="5046" max="5046" width="29.33203125" bestFit="1" customWidth="1"/>
    <col min="5047" max="5047" width="44.33203125" bestFit="1" customWidth="1"/>
    <col min="5048" max="5048" width="46.83203125" bestFit="1" customWidth="1"/>
    <col min="5049" max="5049" width="21.5" bestFit="1" customWidth="1"/>
    <col min="5050" max="5050" width="24.1640625" bestFit="1" customWidth="1"/>
    <col min="5051" max="5051" width="46.1640625" bestFit="1" customWidth="1"/>
    <col min="5052" max="5052" width="48.83203125" bestFit="1" customWidth="1"/>
    <col min="5053" max="5053" width="43.33203125" bestFit="1" customWidth="1"/>
    <col min="5054" max="5054" width="46" bestFit="1" customWidth="1"/>
    <col min="5055" max="5055" width="6.1640625" bestFit="1" customWidth="1"/>
    <col min="5056" max="5056" width="8.6640625" bestFit="1" customWidth="1"/>
    <col min="5057" max="5057" width="39.5" bestFit="1" customWidth="1"/>
    <col min="5058" max="5058" width="42.1640625" bestFit="1" customWidth="1"/>
    <col min="5059" max="5059" width="20" bestFit="1" customWidth="1"/>
    <col min="5060" max="5060" width="22.6640625" bestFit="1" customWidth="1"/>
    <col min="5061" max="5061" width="53" bestFit="1" customWidth="1"/>
    <col min="5062" max="5062" width="55.6640625" bestFit="1" customWidth="1"/>
    <col min="5063" max="5063" width="24" bestFit="1" customWidth="1"/>
    <col min="5064" max="5064" width="26.6640625" bestFit="1" customWidth="1"/>
    <col min="5065" max="5065" width="30.1640625" bestFit="1" customWidth="1"/>
    <col min="5066" max="5066" width="32.83203125" bestFit="1" customWidth="1"/>
    <col min="5067" max="5067" width="45.5" bestFit="1" customWidth="1"/>
    <col min="5068" max="5068" width="48.1640625" bestFit="1" customWidth="1"/>
    <col min="5069" max="5069" width="39.83203125" bestFit="1" customWidth="1"/>
    <col min="5070" max="5070" width="42.5" bestFit="1" customWidth="1"/>
    <col min="5071" max="5071" width="13" bestFit="1" customWidth="1"/>
    <col min="5072" max="5072" width="15.5" bestFit="1" customWidth="1"/>
    <col min="5073" max="5073" width="45.6640625" bestFit="1" customWidth="1"/>
    <col min="5074" max="5074" width="48.33203125" bestFit="1" customWidth="1"/>
    <col min="5075" max="5075" width="41.83203125" bestFit="1" customWidth="1"/>
    <col min="5076" max="5076" width="44.5" bestFit="1" customWidth="1"/>
    <col min="5077" max="5077" width="22.5" bestFit="1" customWidth="1"/>
    <col min="5078" max="5078" width="25.1640625" bestFit="1" customWidth="1"/>
    <col min="5079" max="5079" width="19" bestFit="1" customWidth="1"/>
    <col min="5080" max="5080" width="21.6640625" bestFit="1" customWidth="1"/>
    <col min="5081" max="5081" width="16.1640625" bestFit="1" customWidth="1"/>
    <col min="5082" max="5082" width="18.83203125" bestFit="1" customWidth="1"/>
    <col min="5083" max="5083" width="46.83203125" bestFit="1" customWidth="1"/>
    <col min="5084" max="5084" width="49.5" bestFit="1" customWidth="1"/>
    <col min="5085" max="5085" width="13" bestFit="1" customWidth="1"/>
    <col min="5086" max="5086" width="15.5" bestFit="1" customWidth="1"/>
    <col min="5087" max="5087" width="45.1640625" bestFit="1" customWidth="1"/>
    <col min="5088" max="5088" width="47.83203125" bestFit="1" customWidth="1"/>
    <col min="5089" max="5089" width="46.6640625" bestFit="1" customWidth="1"/>
    <col min="5090" max="5090" width="49.33203125" bestFit="1" customWidth="1"/>
    <col min="5091" max="5091" width="39.1640625" bestFit="1" customWidth="1"/>
    <col min="5092" max="5092" width="41.6640625" bestFit="1" customWidth="1"/>
    <col min="5093" max="5093" width="43" bestFit="1" customWidth="1"/>
    <col min="5094" max="5094" width="45.6640625" bestFit="1" customWidth="1"/>
    <col min="5095" max="5095" width="23.6640625" bestFit="1" customWidth="1"/>
    <col min="5096" max="5096" width="26.1640625" bestFit="1" customWidth="1"/>
    <col min="5097" max="5097" width="6.5" bestFit="1" customWidth="1"/>
    <col min="5098" max="5098" width="9" bestFit="1" customWidth="1"/>
    <col min="5099" max="5099" width="12" bestFit="1" customWidth="1"/>
    <col min="5100" max="5100" width="14.5" bestFit="1" customWidth="1"/>
    <col min="5101" max="5101" width="39.6640625" bestFit="1" customWidth="1"/>
    <col min="5102" max="5102" width="42.33203125" bestFit="1" customWidth="1"/>
    <col min="5103" max="5103" width="42.83203125" bestFit="1" customWidth="1"/>
    <col min="5104" max="5104" width="45.5" bestFit="1" customWidth="1"/>
    <col min="5105" max="5105" width="24.6640625" bestFit="1" customWidth="1"/>
    <col min="5106" max="5106" width="27.33203125" bestFit="1" customWidth="1"/>
    <col min="5107" max="5107" width="14.5" bestFit="1" customWidth="1"/>
    <col min="5108" max="5108" width="17.1640625" bestFit="1" customWidth="1"/>
    <col min="5109" max="5109" width="49" bestFit="1" customWidth="1"/>
    <col min="5110" max="5110" width="51.5" bestFit="1" customWidth="1"/>
    <col min="5111" max="5111" width="50.1640625" bestFit="1" customWidth="1"/>
    <col min="5112" max="5112" width="52.83203125" bestFit="1" customWidth="1"/>
    <col min="5113" max="5113" width="34.1640625" bestFit="1" customWidth="1"/>
    <col min="5114" max="5114" width="36.6640625" bestFit="1" customWidth="1"/>
    <col min="5115" max="5115" width="31.33203125" bestFit="1" customWidth="1"/>
    <col min="5116" max="5116" width="34" bestFit="1" customWidth="1"/>
    <col min="5117" max="5117" width="29.83203125" bestFit="1" customWidth="1"/>
    <col min="5118" max="5118" width="32.5" bestFit="1" customWidth="1"/>
    <col min="5119" max="5119" width="21" bestFit="1" customWidth="1"/>
    <col min="5120" max="5120" width="23.6640625" bestFit="1" customWidth="1"/>
    <col min="5121" max="5121" width="23.1640625" bestFit="1" customWidth="1"/>
    <col min="5122" max="5122" width="25.6640625" bestFit="1" customWidth="1"/>
    <col min="5123" max="5123" width="38" bestFit="1" customWidth="1"/>
    <col min="5124" max="5124" width="40.6640625" bestFit="1" customWidth="1"/>
    <col min="5125" max="5125" width="49.33203125" bestFit="1" customWidth="1"/>
    <col min="5126" max="5126" width="51.83203125" bestFit="1" customWidth="1"/>
    <col min="5127" max="5127" width="21.33203125" bestFit="1" customWidth="1"/>
    <col min="5128" max="5128" width="24" bestFit="1" customWidth="1"/>
    <col min="5129" max="5129" width="19.83203125" bestFit="1" customWidth="1"/>
    <col min="5130" max="5130" width="22.5" bestFit="1" customWidth="1"/>
    <col min="5131" max="5131" width="47.33203125" bestFit="1" customWidth="1"/>
    <col min="5132" max="5132" width="50" bestFit="1" customWidth="1"/>
    <col min="5133" max="5133" width="50.5" bestFit="1" customWidth="1"/>
    <col min="5134" max="5134" width="53.1640625" bestFit="1" customWidth="1"/>
    <col min="5135" max="5135" width="40.1640625" bestFit="1" customWidth="1"/>
    <col min="5136" max="5136" width="42.83203125" bestFit="1" customWidth="1"/>
    <col min="5137" max="5137" width="44" bestFit="1" customWidth="1"/>
    <col min="5138" max="5138" width="46.6640625" bestFit="1" customWidth="1"/>
    <col min="5139" max="5139" width="12.1640625" bestFit="1" customWidth="1"/>
    <col min="5140" max="5140" width="14.6640625" bestFit="1" customWidth="1"/>
    <col min="5141" max="5141" width="32.83203125" bestFit="1" customWidth="1"/>
    <col min="5142" max="5142" width="35.5" bestFit="1" customWidth="1"/>
    <col min="5143" max="5143" width="20" bestFit="1" customWidth="1"/>
    <col min="5144" max="5144" width="22.6640625" bestFit="1" customWidth="1"/>
    <col min="5145" max="5145" width="30.33203125" bestFit="1" customWidth="1"/>
    <col min="5146" max="5146" width="33" bestFit="1" customWidth="1"/>
    <col min="5147" max="5147" width="36" bestFit="1" customWidth="1"/>
    <col min="5148" max="5148" width="38.6640625" bestFit="1" customWidth="1"/>
    <col min="5149" max="5149" width="52.6640625" bestFit="1" customWidth="1"/>
    <col min="5150" max="5150" width="55.33203125" bestFit="1" customWidth="1"/>
    <col min="5151" max="5151" width="32.5" bestFit="1" customWidth="1"/>
    <col min="5152" max="5152" width="35.1640625" bestFit="1" customWidth="1"/>
    <col min="5153" max="5153" width="50.83203125" bestFit="1" customWidth="1"/>
    <col min="5154" max="5154" width="53.5" bestFit="1" customWidth="1"/>
    <col min="5155" max="5155" width="29.1640625" bestFit="1" customWidth="1"/>
    <col min="5156" max="5156" width="31.83203125" bestFit="1" customWidth="1"/>
    <col min="5157" max="5157" width="17.6640625" bestFit="1" customWidth="1"/>
    <col min="5158" max="5158" width="20.33203125" bestFit="1" customWidth="1"/>
    <col min="5159" max="5159" width="16.1640625" bestFit="1" customWidth="1"/>
    <col min="5160" max="5160" width="18.83203125" bestFit="1" customWidth="1"/>
    <col min="5161" max="5161" width="21" bestFit="1" customWidth="1"/>
    <col min="5162" max="5162" width="23.6640625" bestFit="1" customWidth="1"/>
    <col min="5163" max="5163" width="47.5" bestFit="1" customWidth="1"/>
    <col min="5164" max="5164" width="50.1640625" bestFit="1" customWidth="1"/>
    <col min="5165" max="5165" width="26.5" bestFit="1" customWidth="1"/>
    <col min="5166" max="5166" width="29.1640625" bestFit="1" customWidth="1"/>
    <col min="5167" max="5167" width="48.6640625" bestFit="1" customWidth="1"/>
    <col min="5168" max="5168" width="51.33203125" bestFit="1" customWidth="1"/>
    <col min="5169" max="5169" width="45.1640625" bestFit="1" customWidth="1"/>
    <col min="5170" max="5170" width="47.83203125" bestFit="1" customWidth="1"/>
    <col min="5171" max="5171" width="28.6640625" bestFit="1" customWidth="1"/>
    <col min="5172" max="5172" width="31.1640625" bestFit="1" customWidth="1"/>
    <col min="5173" max="5173" width="9.5" bestFit="1" customWidth="1"/>
    <col min="5174" max="5174" width="12" bestFit="1" customWidth="1"/>
    <col min="5175" max="5175" width="12.5" bestFit="1" customWidth="1"/>
    <col min="5176" max="5176" width="15" bestFit="1" customWidth="1"/>
    <col min="5177" max="5177" width="16" bestFit="1" customWidth="1"/>
    <col min="5178" max="5178" width="18.6640625" bestFit="1" customWidth="1"/>
    <col min="5179" max="5179" width="41.1640625" bestFit="1" customWidth="1"/>
    <col min="5180" max="5180" width="43.83203125" bestFit="1" customWidth="1"/>
    <col min="5181" max="5181" width="52" bestFit="1" customWidth="1"/>
    <col min="5182" max="5182" width="54.6640625" bestFit="1" customWidth="1"/>
    <col min="5183" max="5183" width="42" bestFit="1" customWidth="1"/>
    <col min="5184" max="5184" width="44.6640625" bestFit="1" customWidth="1"/>
    <col min="5185" max="5185" width="24" bestFit="1" customWidth="1"/>
    <col min="5186" max="5186" width="26.6640625" bestFit="1" customWidth="1"/>
    <col min="5187" max="5187" width="32.33203125" bestFit="1" customWidth="1"/>
    <col min="5188" max="5188" width="35" bestFit="1" customWidth="1"/>
    <col min="5189" max="5189" width="44.1640625" bestFit="1" customWidth="1"/>
    <col min="5190" max="5190" width="46.6640625" bestFit="1" customWidth="1"/>
    <col min="5191" max="5191" width="46.33203125" bestFit="1" customWidth="1"/>
    <col min="5192" max="5192" width="49" bestFit="1" customWidth="1"/>
    <col min="5193" max="5193" width="40.5" bestFit="1" customWidth="1"/>
    <col min="5194" max="5194" width="43.1640625" bestFit="1" customWidth="1"/>
    <col min="5195" max="5195" width="33.83203125" bestFit="1" customWidth="1"/>
    <col min="5196" max="5196" width="36.33203125" bestFit="1" customWidth="1"/>
    <col min="5197" max="5197" width="34.6640625" bestFit="1" customWidth="1"/>
    <col min="5198" max="5198" width="37.33203125" bestFit="1" customWidth="1"/>
    <col min="5199" max="5199" width="47.83203125" bestFit="1" customWidth="1"/>
    <col min="5200" max="5200" width="50.5" bestFit="1" customWidth="1"/>
    <col min="5201" max="5201" width="32.5" bestFit="1" customWidth="1"/>
    <col min="5202" max="5202" width="35.1640625" bestFit="1" customWidth="1"/>
    <col min="5203" max="5203" width="44.5" bestFit="1" customWidth="1"/>
    <col min="5204" max="5204" width="47" bestFit="1" customWidth="1"/>
    <col min="5205" max="5205" width="42.6640625" bestFit="1" customWidth="1"/>
    <col min="5206" max="5206" width="45.33203125" bestFit="1" customWidth="1"/>
    <col min="5207" max="5207" width="32.6640625" bestFit="1" customWidth="1"/>
    <col min="5208" max="5208" width="35.33203125" bestFit="1" customWidth="1"/>
    <col min="5209" max="5209" width="38.6640625" bestFit="1" customWidth="1"/>
    <col min="5210" max="5210" width="41.1640625" bestFit="1" customWidth="1"/>
    <col min="5211" max="5211" width="51.5" bestFit="1" customWidth="1"/>
    <col min="5212" max="5212" width="54.1640625" bestFit="1" customWidth="1"/>
    <col min="5213" max="5213" width="43.33203125" bestFit="1" customWidth="1"/>
    <col min="5214" max="5214" width="46" bestFit="1" customWidth="1"/>
    <col min="5215" max="5215" width="31" bestFit="1" customWidth="1"/>
    <col min="5216" max="5216" width="33.6640625" bestFit="1" customWidth="1"/>
    <col min="5217" max="5217" width="47.33203125" bestFit="1" customWidth="1"/>
    <col min="5218" max="5218" width="50" bestFit="1" customWidth="1"/>
    <col min="5219" max="5219" width="46.1640625" bestFit="1" customWidth="1"/>
    <col min="5220" max="5220" width="48.83203125" bestFit="1" customWidth="1"/>
    <col min="5221" max="5221" width="22" bestFit="1" customWidth="1"/>
    <col min="5222" max="5222" width="24.6640625" bestFit="1" customWidth="1"/>
    <col min="5223" max="5223" width="39.83203125" bestFit="1" customWidth="1"/>
    <col min="5224" max="5224" width="42.5" bestFit="1" customWidth="1"/>
    <col min="5225" max="5225" width="30.5" bestFit="1" customWidth="1"/>
    <col min="5226" max="5226" width="33.1640625" bestFit="1" customWidth="1"/>
    <col min="5227" max="5227" width="53.83203125" bestFit="1" customWidth="1"/>
    <col min="5228" max="5228" width="56.5" bestFit="1" customWidth="1"/>
    <col min="5229" max="5229" width="29.5" bestFit="1" customWidth="1"/>
    <col min="5230" max="5230" width="32.1640625" bestFit="1" customWidth="1"/>
    <col min="5231" max="5231" width="22.83203125" bestFit="1" customWidth="1"/>
    <col min="5232" max="5232" width="25.5" bestFit="1" customWidth="1"/>
    <col min="5233" max="5233" width="29.83203125" bestFit="1" customWidth="1"/>
    <col min="5234" max="5234" width="32.5" bestFit="1" customWidth="1"/>
    <col min="5235" max="5235" width="20.33203125" bestFit="1" customWidth="1"/>
    <col min="5236" max="5236" width="23" bestFit="1" customWidth="1"/>
    <col min="5237" max="5237" width="49.33203125" bestFit="1" customWidth="1"/>
    <col min="5238" max="5238" width="51.83203125" bestFit="1" customWidth="1"/>
    <col min="5239" max="5239" width="14.33203125" bestFit="1" customWidth="1"/>
    <col min="5240" max="5240" width="17" bestFit="1" customWidth="1"/>
    <col min="5241" max="5241" width="34.6640625" bestFit="1" customWidth="1"/>
    <col min="5242" max="5242" width="37.33203125" bestFit="1" customWidth="1"/>
    <col min="5243" max="5243" width="40.1640625" bestFit="1" customWidth="1"/>
    <col min="5244" max="5244" width="42.83203125" bestFit="1" customWidth="1"/>
    <col min="5245" max="5245" width="17.5" bestFit="1" customWidth="1"/>
    <col min="5246" max="5246" width="20.1640625" bestFit="1" customWidth="1"/>
    <col min="5247" max="5247" width="15.5" bestFit="1" customWidth="1"/>
    <col min="5248" max="5248" width="18.1640625" bestFit="1" customWidth="1"/>
    <col min="5249" max="5249" width="20.1640625" bestFit="1" customWidth="1"/>
    <col min="5250" max="5250" width="22.83203125" bestFit="1" customWidth="1"/>
    <col min="5251" max="5251" width="48" bestFit="1" customWidth="1"/>
    <col min="5252" max="5252" width="50.6640625" bestFit="1" customWidth="1"/>
    <col min="5253" max="5253" width="39.1640625" bestFit="1" customWidth="1"/>
    <col min="5254" max="5254" width="41.6640625" bestFit="1" customWidth="1"/>
    <col min="5255" max="5255" width="16" bestFit="1" customWidth="1"/>
    <col min="5256" max="5256" width="18.6640625" bestFit="1" customWidth="1"/>
    <col min="5257" max="5257" width="27.1640625" bestFit="1" customWidth="1"/>
    <col min="5258" max="5258" width="29.83203125" bestFit="1" customWidth="1"/>
    <col min="5259" max="5259" width="35.83203125" bestFit="1" customWidth="1"/>
    <col min="5260" max="5260" width="38.5" bestFit="1" customWidth="1"/>
    <col min="5261" max="5261" width="25.1640625" bestFit="1" customWidth="1"/>
    <col min="5262" max="5262" width="27.83203125" bestFit="1" customWidth="1"/>
    <col min="5263" max="5263" width="24.5" bestFit="1" customWidth="1"/>
    <col min="5264" max="5264" width="27.1640625" bestFit="1" customWidth="1"/>
    <col min="5265" max="5265" width="14.1640625" bestFit="1" customWidth="1"/>
    <col min="5266" max="5266" width="16.83203125" bestFit="1" customWidth="1"/>
    <col min="5267" max="5267" width="39.33203125" bestFit="1" customWidth="1"/>
    <col min="5268" max="5268" width="41.83203125" bestFit="1" customWidth="1"/>
    <col min="5269" max="5269" width="28.5" bestFit="1" customWidth="1"/>
    <col min="5270" max="5270" width="31" bestFit="1" customWidth="1"/>
    <col min="5271" max="5271" width="10.1640625" bestFit="1" customWidth="1"/>
    <col min="5272" max="5272" width="12.6640625" bestFit="1" customWidth="1"/>
    <col min="5273" max="5273" width="21.33203125" bestFit="1" customWidth="1"/>
    <col min="5274" max="5274" width="24" bestFit="1" customWidth="1"/>
    <col min="5275" max="5275" width="51.83203125" bestFit="1" customWidth="1"/>
    <col min="5276" max="5276" width="54.5" bestFit="1" customWidth="1"/>
    <col min="5277" max="5277" width="8" bestFit="1" customWidth="1"/>
    <col min="5278" max="5278" width="10.5" bestFit="1" customWidth="1"/>
    <col min="5279" max="5279" width="20.6640625" bestFit="1" customWidth="1"/>
    <col min="5280" max="5280" width="23.33203125" bestFit="1" customWidth="1"/>
    <col min="5281" max="5281" width="47" bestFit="1" customWidth="1"/>
    <col min="5282" max="5282" width="49.83203125" bestFit="1" customWidth="1"/>
    <col min="5283" max="5283" width="45.1640625" bestFit="1" customWidth="1"/>
    <col min="5284" max="5284" width="48" bestFit="1" customWidth="1"/>
    <col min="5285" max="5285" width="37.5" bestFit="1" customWidth="1"/>
    <col min="5286" max="5286" width="40.1640625" bestFit="1" customWidth="1"/>
    <col min="5287" max="5287" width="19.1640625" bestFit="1" customWidth="1"/>
    <col min="5288" max="5288" width="21.83203125" bestFit="1" customWidth="1"/>
    <col min="5289" max="5289" width="27.5" bestFit="1" customWidth="1"/>
    <col min="5290" max="5290" width="30.1640625" bestFit="1" customWidth="1"/>
    <col min="5291" max="5291" width="43.83203125" bestFit="1" customWidth="1"/>
    <col min="5292" max="5292" width="46.33203125" bestFit="1" customWidth="1"/>
    <col min="5293" max="5293" width="25.5" bestFit="1" customWidth="1"/>
    <col min="5294" max="5294" width="28.1640625" bestFit="1" customWidth="1"/>
    <col min="5295" max="5295" width="41.83203125" bestFit="1" customWidth="1"/>
    <col min="5296" max="5296" width="44.5" bestFit="1" customWidth="1"/>
    <col min="5297" max="5297" width="47.5" bestFit="1" customWidth="1"/>
    <col min="5298" max="5298" width="50.1640625" bestFit="1" customWidth="1"/>
    <col min="5299" max="5299" width="40" bestFit="1" customWidth="1"/>
    <col min="5300" max="5300" width="42.6640625" bestFit="1" customWidth="1"/>
    <col min="5301" max="5301" width="34.5" bestFit="1" customWidth="1"/>
    <col min="5302" max="5302" width="37.1640625" bestFit="1" customWidth="1"/>
    <col min="5303" max="5303" width="42.83203125" bestFit="1" customWidth="1"/>
    <col min="5304" max="5304" width="45.5" bestFit="1" customWidth="1"/>
    <col min="5305" max="5305" width="30.6640625" bestFit="1" customWidth="1"/>
    <col min="5306" max="5306" width="33.33203125" bestFit="1" customWidth="1"/>
    <col min="5307" max="5307" width="11.6640625" bestFit="1" customWidth="1"/>
    <col min="5308" max="5308" width="14.1640625" bestFit="1" customWidth="1"/>
    <col min="5309" max="5309" width="37.33203125" bestFit="1" customWidth="1"/>
    <col min="5310" max="5310" width="40" bestFit="1" customWidth="1"/>
    <col min="5311" max="5311" width="22.1640625" bestFit="1" customWidth="1"/>
    <col min="5312" max="5312" width="24.83203125" bestFit="1" customWidth="1"/>
    <col min="5313" max="5313" width="52.6640625" bestFit="1" customWidth="1"/>
    <col min="5314" max="5314" width="55.33203125" bestFit="1" customWidth="1"/>
    <col min="5315" max="5315" width="46" bestFit="1" customWidth="1"/>
    <col min="5316" max="5316" width="48.6640625" bestFit="1" customWidth="1"/>
    <col min="5317" max="5317" width="33.83203125" bestFit="1" customWidth="1"/>
    <col min="5318" max="5318" width="36.33203125" bestFit="1" customWidth="1"/>
    <col min="5319" max="5319" width="8.83203125" bestFit="1" customWidth="1"/>
    <col min="5320" max="5320" width="11.33203125" bestFit="1" customWidth="1"/>
    <col min="5321" max="5321" width="39.1640625" bestFit="1" customWidth="1"/>
    <col min="5322" max="5322" width="41.6640625" bestFit="1" customWidth="1"/>
    <col min="5323" max="5323" width="30.33203125" bestFit="1" customWidth="1"/>
    <col min="5324" max="5324" width="33" bestFit="1" customWidth="1"/>
    <col min="5325" max="5325" width="32.1640625" bestFit="1" customWidth="1"/>
    <col min="5326" max="5326" width="34.83203125" bestFit="1" customWidth="1"/>
    <col min="5327" max="5327" width="9.83203125" bestFit="1" customWidth="1"/>
    <col min="5328" max="5328" width="12.33203125" bestFit="1" customWidth="1"/>
    <col min="5329" max="5329" width="32.1640625" bestFit="1" customWidth="1"/>
    <col min="5330" max="5330" width="34.83203125" bestFit="1" customWidth="1"/>
    <col min="5331" max="5331" width="49.6640625" bestFit="1" customWidth="1"/>
    <col min="5332" max="5332" width="52.1640625" bestFit="1" customWidth="1"/>
    <col min="5333" max="5333" width="48" bestFit="1" customWidth="1"/>
    <col min="5334" max="5334" width="50.6640625" bestFit="1" customWidth="1"/>
    <col min="5335" max="5335" width="33.5" bestFit="1" customWidth="1"/>
    <col min="5336" max="5336" width="36" bestFit="1" customWidth="1"/>
    <col min="5337" max="5337" width="13.5" bestFit="1" customWidth="1"/>
    <col min="5338" max="5338" width="16" bestFit="1" customWidth="1"/>
    <col min="5339" max="5339" width="22.33203125" bestFit="1" customWidth="1"/>
    <col min="5340" max="5340" width="25" bestFit="1" customWidth="1"/>
    <col min="5341" max="5341" width="48.6640625" bestFit="1" customWidth="1"/>
    <col min="5342" max="5342" width="51.33203125" bestFit="1" customWidth="1"/>
    <col min="5343" max="5343" width="25.83203125" bestFit="1" customWidth="1"/>
    <col min="5344" max="5344" width="28.5" bestFit="1" customWidth="1"/>
    <col min="5345" max="5345" width="24.6640625" bestFit="1" customWidth="1"/>
    <col min="5346" max="5346" width="27.33203125" bestFit="1" customWidth="1"/>
    <col min="5347" max="5347" width="36.33203125" bestFit="1" customWidth="1"/>
    <col min="5348" max="5348" width="39" bestFit="1" customWidth="1"/>
    <col min="5349" max="5349" width="35.1640625" bestFit="1" customWidth="1"/>
    <col min="5350" max="5350" width="37.83203125" bestFit="1" customWidth="1"/>
    <col min="5351" max="5351" width="32.83203125" bestFit="1" customWidth="1"/>
    <col min="5352" max="5352" width="35.5" bestFit="1" customWidth="1"/>
    <col min="5353" max="5353" width="28.33203125" bestFit="1" customWidth="1"/>
    <col min="5354" max="5354" width="30.83203125" bestFit="1" customWidth="1"/>
    <col min="5355" max="5355" width="8" bestFit="1" customWidth="1"/>
    <col min="5356" max="5356" width="10.5" bestFit="1" customWidth="1"/>
    <col min="5357" max="5357" width="28.6640625" bestFit="1" customWidth="1"/>
    <col min="5358" max="5358" width="31.1640625" bestFit="1" customWidth="1"/>
    <col min="5359" max="5359" width="43" bestFit="1" customWidth="1"/>
    <col min="5360" max="5360" width="45.6640625" bestFit="1" customWidth="1"/>
    <col min="5361" max="5361" width="11.1640625" bestFit="1" customWidth="1"/>
    <col min="5362" max="5362" width="13.6640625" bestFit="1" customWidth="1"/>
    <col min="5363" max="5363" width="16.1640625" bestFit="1" customWidth="1"/>
    <col min="5364" max="5364" width="18.83203125" bestFit="1" customWidth="1"/>
    <col min="5365" max="5365" width="23.33203125" bestFit="1" customWidth="1"/>
    <col min="5366" max="5366" width="25.83203125" bestFit="1" customWidth="1"/>
    <col min="5367" max="5367" width="12.83203125" bestFit="1" customWidth="1"/>
    <col min="5368" max="5368" width="15.33203125" bestFit="1" customWidth="1"/>
    <col min="5369" max="5369" width="44.6640625" bestFit="1" customWidth="1"/>
    <col min="5370" max="5370" width="47.33203125" bestFit="1" customWidth="1"/>
    <col min="5371" max="5371" width="48.33203125" bestFit="1" customWidth="1"/>
    <col min="5372" max="5372" width="51" bestFit="1" customWidth="1"/>
    <col min="5373" max="5373" width="23.83203125" bestFit="1" customWidth="1"/>
    <col min="5374" max="5374" width="26.33203125" bestFit="1" customWidth="1"/>
    <col min="5375" max="5375" width="13.5" bestFit="1" customWidth="1"/>
    <col min="5376" max="5376" width="16" bestFit="1" customWidth="1"/>
    <col min="5377" max="5377" width="17.1640625" bestFit="1" customWidth="1"/>
    <col min="5378" max="5378" width="19.83203125" bestFit="1" customWidth="1"/>
    <col min="5379" max="5379" width="49.33203125" bestFit="1" customWidth="1"/>
    <col min="5380" max="5380" width="51.83203125" bestFit="1" customWidth="1"/>
    <col min="5381" max="5381" width="33.5" bestFit="1" customWidth="1"/>
    <col min="5382" max="5382" width="36" bestFit="1" customWidth="1"/>
    <col min="5383" max="5383" width="11.33203125" bestFit="1" customWidth="1"/>
    <col min="5384" max="5384" width="13.83203125" bestFit="1" customWidth="1"/>
    <col min="5385" max="5385" width="52" bestFit="1" customWidth="1"/>
    <col min="5386" max="5386" width="54.6640625" bestFit="1" customWidth="1"/>
    <col min="5387" max="5387" width="24.83203125" bestFit="1" customWidth="1"/>
    <col min="5388" max="5388" width="27.5" bestFit="1" customWidth="1"/>
    <col min="5389" max="5389" width="49.5" bestFit="1" customWidth="1"/>
    <col min="5390" max="5390" width="52" bestFit="1" customWidth="1"/>
    <col min="5391" max="5391" width="19.6640625" bestFit="1" customWidth="1"/>
    <col min="5392" max="5392" width="22.33203125" bestFit="1" customWidth="1"/>
    <col min="5393" max="5393" width="45.33203125" bestFit="1" customWidth="1"/>
    <col min="5394" max="5394" width="48" bestFit="1" customWidth="1"/>
    <col min="5395" max="5395" width="21.1640625" bestFit="1" customWidth="1"/>
    <col min="5396" max="5396" width="23.83203125" bestFit="1" customWidth="1"/>
    <col min="5397" max="5397" width="50.5" bestFit="1" customWidth="1"/>
    <col min="5398" max="5398" width="53.1640625" bestFit="1" customWidth="1"/>
    <col min="5399" max="5399" width="14.33203125" bestFit="1" customWidth="1"/>
    <col min="5400" max="5400" width="17" bestFit="1" customWidth="1"/>
    <col min="5401" max="5401" width="20.6640625" bestFit="1" customWidth="1"/>
    <col min="5402" max="5402" width="23.33203125" bestFit="1" customWidth="1"/>
    <col min="5403" max="5403" width="17.5" bestFit="1" customWidth="1"/>
    <col min="5404" max="5404" width="20.1640625" bestFit="1" customWidth="1"/>
    <col min="5405" max="5405" width="50.33203125" bestFit="1" customWidth="1"/>
    <col min="5406" max="5406" width="53" bestFit="1" customWidth="1"/>
    <col min="5407" max="5407" width="35.5" bestFit="1" customWidth="1"/>
    <col min="5408" max="5408" width="38.1640625" bestFit="1" customWidth="1"/>
    <col min="5409" max="5409" width="24.33203125" bestFit="1" customWidth="1"/>
    <col min="5410" max="5410" width="27" bestFit="1" customWidth="1"/>
    <col min="5411" max="5411" width="20.83203125" bestFit="1" customWidth="1"/>
    <col min="5412" max="5412" width="23.5" bestFit="1" customWidth="1"/>
    <col min="5413" max="5413" width="22.1640625" bestFit="1" customWidth="1"/>
    <col min="5414" max="5414" width="24.83203125" bestFit="1" customWidth="1"/>
    <col min="5415" max="5415" width="33.1640625" bestFit="1" customWidth="1"/>
    <col min="5416" max="5416" width="35.83203125" bestFit="1" customWidth="1"/>
    <col min="5417" max="5417" width="26.1640625" bestFit="1" customWidth="1"/>
    <col min="5418" max="5418" width="28.83203125" bestFit="1" customWidth="1"/>
    <col min="5419" max="5419" width="14.5" bestFit="1" customWidth="1"/>
    <col min="5420" max="5420" width="17.1640625" bestFit="1" customWidth="1"/>
    <col min="5421" max="5421" width="44.83203125" bestFit="1" customWidth="1"/>
    <col min="5422" max="5422" width="47.5" bestFit="1" customWidth="1"/>
    <col min="5423" max="5423" width="54.33203125" bestFit="1" customWidth="1"/>
    <col min="5424" max="5424" width="56.83203125" bestFit="1" customWidth="1"/>
    <col min="5425" max="5425" width="42.6640625" bestFit="1" customWidth="1"/>
    <col min="5426" max="5426" width="45.33203125" bestFit="1" customWidth="1"/>
    <col min="5427" max="5427" width="15.33203125" bestFit="1" customWidth="1"/>
    <col min="5428" max="5428" width="18" bestFit="1" customWidth="1"/>
    <col min="5429" max="5429" width="20.33203125" bestFit="1" customWidth="1"/>
    <col min="5430" max="5430" width="23" bestFit="1" customWidth="1"/>
    <col min="5431" max="5431" width="41.6640625" bestFit="1" customWidth="1"/>
    <col min="5432" max="5432" width="44.33203125" bestFit="1" customWidth="1"/>
    <col min="5433" max="5433" width="42.1640625" bestFit="1" customWidth="1"/>
    <col min="5434" max="5434" width="44.83203125" bestFit="1" customWidth="1"/>
    <col min="5435" max="5435" width="11.5" bestFit="1" customWidth="1"/>
    <col min="5436" max="5436" width="14" bestFit="1" customWidth="1"/>
    <col min="5437" max="5437" width="39.1640625" bestFit="1" customWidth="1"/>
    <col min="5438" max="5438" width="41.6640625" bestFit="1" customWidth="1"/>
    <col min="5439" max="5439" width="35.6640625" bestFit="1" customWidth="1"/>
    <col min="5440" max="5440" width="38.33203125" bestFit="1" customWidth="1"/>
    <col min="5441" max="5441" width="42.83203125" bestFit="1" customWidth="1"/>
    <col min="5442" max="5442" width="45.5" bestFit="1" customWidth="1"/>
    <col min="5443" max="5443" width="21.6640625" bestFit="1" customWidth="1"/>
    <col min="5444" max="5444" width="24.33203125" bestFit="1" customWidth="1"/>
    <col min="5445" max="5445" width="22.1640625" bestFit="1" customWidth="1"/>
    <col min="5446" max="5446" width="24.83203125" bestFit="1" customWidth="1"/>
    <col min="5447" max="5447" width="26" bestFit="1" customWidth="1"/>
    <col min="5448" max="5448" width="28.6640625" bestFit="1" customWidth="1"/>
    <col min="5449" max="5449" width="20" bestFit="1" customWidth="1"/>
    <col min="5450" max="5450" width="22.6640625" bestFit="1" customWidth="1"/>
    <col min="5451" max="5451" width="20" bestFit="1" customWidth="1"/>
    <col min="5452" max="5452" width="22.6640625" bestFit="1" customWidth="1"/>
    <col min="5453" max="5453" width="20.5" bestFit="1" customWidth="1"/>
    <col min="5454" max="5454" width="23.1640625" bestFit="1" customWidth="1"/>
    <col min="5455" max="5455" width="22" bestFit="1" customWidth="1"/>
    <col min="5456" max="5456" width="24.6640625" bestFit="1" customWidth="1"/>
    <col min="5457" max="5457" width="18" bestFit="1" customWidth="1"/>
    <col min="5458" max="5458" width="20.5" bestFit="1" customWidth="1"/>
    <col min="5459" max="5459" width="30.33203125" bestFit="1" customWidth="1"/>
    <col min="5460" max="5460" width="33" bestFit="1" customWidth="1"/>
    <col min="5461" max="5461" width="23.5" bestFit="1" customWidth="1"/>
    <col min="5462" max="5462" width="26" bestFit="1" customWidth="1"/>
    <col min="5463" max="5463" width="28" bestFit="1" customWidth="1"/>
    <col min="5464" max="5464" width="30.6640625" bestFit="1" customWidth="1"/>
    <col min="5465" max="5465" width="39.1640625" bestFit="1" customWidth="1"/>
    <col min="5466" max="5466" width="41.6640625" bestFit="1" customWidth="1"/>
    <col min="5467" max="5467" width="49" bestFit="1" customWidth="1"/>
    <col min="5468" max="5468" width="51.5" bestFit="1" customWidth="1"/>
    <col min="5469" max="5469" width="39" bestFit="1" customWidth="1"/>
    <col min="5470" max="5470" width="41.5" bestFit="1" customWidth="1"/>
    <col min="5471" max="5471" width="43" bestFit="1" customWidth="1"/>
    <col min="5472" max="5472" width="45.6640625" bestFit="1" customWidth="1"/>
    <col min="5473" max="5473" width="39" bestFit="1" customWidth="1"/>
    <col min="5474" max="5474" width="41.5" bestFit="1" customWidth="1"/>
    <col min="5475" max="5475" width="47.1640625" bestFit="1" customWidth="1"/>
    <col min="5476" max="5476" width="49.83203125" bestFit="1" customWidth="1"/>
    <col min="5477" max="5477" width="20.5" bestFit="1" customWidth="1"/>
    <col min="5478" max="5478" width="23.1640625" bestFit="1" customWidth="1"/>
    <col min="5479" max="5479" width="38.33203125" bestFit="1" customWidth="1"/>
    <col min="5480" max="5480" width="41" bestFit="1" customWidth="1"/>
    <col min="5481" max="5481" width="51.6640625" bestFit="1" customWidth="1"/>
    <col min="5482" max="5482" width="54.33203125" bestFit="1" customWidth="1"/>
    <col min="5483" max="5483" width="52.33203125" bestFit="1" customWidth="1"/>
    <col min="5484" max="5484" width="55" bestFit="1" customWidth="1"/>
    <col min="5485" max="5485" width="32.83203125" bestFit="1" customWidth="1"/>
    <col min="5486" max="5486" width="35.5" bestFit="1" customWidth="1"/>
    <col min="5487" max="5487" width="28" bestFit="1" customWidth="1"/>
    <col min="5488" max="5488" width="30.6640625" bestFit="1" customWidth="1"/>
    <col min="5489" max="5489" width="14.83203125" bestFit="1" customWidth="1"/>
    <col min="5490" max="5490" width="17.5" bestFit="1" customWidth="1"/>
    <col min="5491" max="5491" width="37.83203125" bestFit="1" customWidth="1"/>
    <col min="5492" max="5492" width="40.5" bestFit="1" customWidth="1"/>
    <col min="5493" max="5493" width="25.1640625" bestFit="1" customWidth="1"/>
    <col min="5494" max="5494" width="27.83203125" bestFit="1" customWidth="1"/>
    <col min="5495" max="5495" width="16" bestFit="1" customWidth="1"/>
    <col min="5496" max="5496" width="18.6640625" bestFit="1" customWidth="1"/>
    <col min="5497" max="5497" width="47" bestFit="1" customWidth="1"/>
    <col min="5498" max="5498" width="49.6640625" bestFit="1" customWidth="1"/>
    <col min="5499" max="5499" width="28.83203125" bestFit="1" customWidth="1"/>
    <col min="5500" max="5500" width="31.33203125" bestFit="1" customWidth="1"/>
    <col min="5501" max="5501" width="27.33203125" bestFit="1" customWidth="1"/>
    <col min="5502" max="5502" width="30" bestFit="1" customWidth="1"/>
    <col min="5503" max="5503" width="10.6640625" bestFit="1" customWidth="1"/>
    <col min="5504" max="5504" width="13.1640625" bestFit="1" customWidth="1"/>
    <col min="5505" max="5505" width="45.33203125" bestFit="1" customWidth="1"/>
    <col min="5506" max="5506" width="48" bestFit="1" customWidth="1"/>
    <col min="5507" max="5507" width="10.5" bestFit="1" customWidth="1"/>
    <col min="5508" max="5508" width="13" bestFit="1" customWidth="1"/>
    <col min="5509" max="5509" width="51.1640625" bestFit="1" customWidth="1"/>
    <col min="5510" max="5510" width="53.83203125" bestFit="1" customWidth="1"/>
    <col min="5511" max="5511" width="33.5" bestFit="1" customWidth="1"/>
    <col min="5512" max="5512" width="36" bestFit="1" customWidth="1"/>
    <col min="5513" max="5513" width="32" bestFit="1" customWidth="1"/>
    <col min="5514" max="5514" width="34.6640625" bestFit="1" customWidth="1"/>
    <col min="5515" max="5515" width="49.6640625" bestFit="1" customWidth="1"/>
    <col min="5516" max="5516" width="52.1640625" bestFit="1" customWidth="1"/>
    <col min="5517" max="5517" width="35.83203125" bestFit="1" customWidth="1"/>
    <col min="5518" max="5518" width="38.5" bestFit="1" customWidth="1"/>
    <col min="5519" max="5519" width="40" bestFit="1" customWidth="1"/>
    <col min="5520" max="5520" width="42.6640625" bestFit="1" customWidth="1"/>
    <col min="5521" max="5521" width="37.6640625" bestFit="1" customWidth="1"/>
    <col min="5522" max="5522" width="40.33203125" bestFit="1" customWidth="1"/>
    <col min="5523" max="5523" width="12.83203125" bestFit="1" customWidth="1"/>
    <col min="5524" max="5524" width="15.33203125" bestFit="1" customWidth="1"/>
    <col min="5525" max="5525" width="48.5" bestFit="1" customWidth="1"/>
    <col min="5526" max="5526" width="51.1640625" bestFit="1" customWidth="1"/>
    <col min="5527" max="5527" width="49.1640625" bestFit="1" customWidth="1"/>
    <col min="5528" max="5528" width="51.6640625" bestFit="1" customWidth="1"/>
    <col min="5529" max="5529" width="20.33203125" bestFit="1" customWidth="1"/>
    <col min="5530" max="5530" width="23" bestFit="1" customWidth="1"/>
    <col min="5531" max="5531" width="24.83203125" bestFit="1" customWidth="1"/>
    <col min="5532" max="5532" width="27.5" bestFit="1" customWidth="1"/>
    <col min="5533" max="5533" width="53.6640625" bestFit="1" customWidth="1"/>
    <col min="5534" max="5534" width="56.5" bestFit="1" customWidth="1"/>
    <col min="5535" max="5535" width="49.6640625" bestFit="1" customWidth="1"/>
    <col min="5536" max="5536" width="52.1640625" bestFit="1" customWidth="1"/>
    <col min="5537" max="5537" width="23.83203125" bestFit="1" customWidth="1"/>
    <col min="5538" max="5538" width="26.33203125" bestFit="1" customWidth="1"/>
    <col min="5539" max="5539" width="28" bestFit="1" customWidth="1"/>
    <col min="5540" max="5540" width="30.6640625" bestFit="1" customWidth="1"/>
    <col min="5541" max="5541" width="14.1640625" bestFit="1" customWidth="1"/>
    <col min="5542" max="5542" width="16.83203125" bestFit="1" customWidth="1"/>
    <col min="5543" max="5543" width="21.1640625" bestFit="1" customWidth="1"/>
    <col min="5544" max="5544" width="23.83203125" bestFit="1" customWidth="1"/>
    <col min="5545" max="5545" width="31.6640625" bestFit="1" customWidth="1"/>
    <col min="5546" max="5546" width="34.33203125" bestFit="1" customWidth="1"/>
    <col min="5547" max="5547" width="42" bestFit="1" customWidth="1"/>
    <col min="5548" max="5548" width="44.6640625" bestFit="1" customWidth="1"/>
    <col min="5549" max="5549" width="41.1640625" bestFit="1" customWidth="1"/>
    <col min="5550" max="5550" width="43.83203125" bestFit="1" customWidth="1"/>
    <col min="5551" max="5551" width="49.33203125" bestFit="1" customWidth="1"/>
    <col min="5552" max="5552" width="51.83203125" bestFit="1" customWidth="1"/>
    <col min="5553" max="5553" width="52.6640625" bestFit="1" customWidth="1"/>
    <col min="5554" max="5554" width="55.33203125" bestFit="1" customWidth="1"/>
    <col min="5555" max="5555" width="40.6640625" bestFit="1" customWidth="1"/>
    <col min="5556" max="5556" width="43.33203125" bestFit="1" customWidth="1"/>
    <col min="5557" max="5557" width="21.1640625" bestFit="1" customWidth="1"/>
    <col min="5558" max="5558" width="23.83203125" bestFit="1" customWidth="1"/>
    <col min="5559" max="5559" width="27" bestFit="1" customWidth="1"/>
    <col min="5560" max="5560" width="29.6640625" bestFit="1" customWidth="1"/>
    <col min="5561" max="5561" width="31.5" bestFit="1" customWidth="1"/>
    <col min="5562" max="5562" width="34.1640625" bestFit="1" customWidth="1"/>
    <col min="5563" max="5563" width="36.1640625" bestFit="1" customWidth="1"/>
    <col min="5564" max="5564" width="38.83203125" bestFit="1" customWidth="1"/>
    <col min="5565" max="5565" width="21.1640625" bestFit="1" customWidth="1"/>
    <col min="5566" max="5566" width="23.83203125" bestFit="1" customWidth="1"/>
    <col min="5567" max="5567" width="25.33203125" bestFit="1" customWidth="1"/>
    <col min="5568" max="5568" width="28" bestFit="1" customWidth="1"/>
    <col min="5569" max="5569" width="14.6640625" bestFit="1" customWidth="1"/>
    <col min="5570" max="5570" width="17.33203125" bestFit="1" customWidth="1"/>
    <col min="5571" max="5571" width="28.83203125" bestFit="1" customWidth="1"/>
    <col min="5572" max="5572" width="31.33203125" bestFit="1" customWidth="1"/>
    <col min="5573" max="5573" width="27" bestFit="1" customWidth="1"/>
    <col min="5574" max="5574" width="29.6640625" bestFit="1" customWidth="1"/>
    <col min="5575" max="5575" width="40.33203125" bestFit="1" customWidth="1"/>
    <col min="5576" max="5576" width="43" bestFit="1" customWidth="1"/>
    <col min="5577" max="5577" width="37.33203125" bestFit="1" customWidth="1"/>
    <col min="5578" max="5578" width="40" bestFit="1" customWidth="1"/>
    <col min="5579" max="5579" width="34.5" bestFit="1" customWidth="1"/>
    <col min="5580" max="5580" width="37.1640625" bestFit="1" customWidth="1"/>
    <col min="5581" max="5581" width="15" bestFit="1" customWidth="1"/>
    <col min="5582" max="5582" width="17.6640625" bestFit="1" customWidth="1"/>
    <col min="5583" max="5583" width="20" bestFit="1" customWidth="1"/>
    <col min="5584" max="5584" width="22.6640625" bestFit="1" customWidth="1"/>
    <col min="5585" max="5585" width="12.33203125" bestFit="1" customWidth="1"/>
    <col min="5586" max="5586" width="14.83203125" bestFit="1" customWidth="1"/>
    <col min="5587" max="5587" width="50.1640625" bestFit="1" customWidth="1"/>
    <col min="5588" max="5588" width="52.83203125" bestFit="1" customWidth="1"/>
    <col min="5589" max="5589" width="40.6640625" bestFit="1" customWidth="1"/>
    <col min="5590" max="5590" width="43.33203125" bestFit="1" customWidth="1"/>
    <col min="5591" max="5591" width="25.6640625" bestFit="1" customWidth="1"/>
    <col min="5592" max="5592" width="28.33203125" bestFit="1" customWidth="1"/>
    <col min="5593" max="5593" width="43.83203125" bestFit="1" customWidth="1"/>
    <col min="5594" max="5594" width="46.33203125" bestFit="1" customWidth="1"/>
    <col min="5595" max="5595" width="39.83203125" bestFit="1" customWidth="1"/>
    <col min="5596" max="5596" width="42.5" bestFit="1" customWidth="1"/>
    <col min="5597" max="5597" width="35.6640625" bestFit="1" customWidth="1"/>
    <col min="5598" max="5598" width="38.33203125" bestFit="1" customWidth="1"/>
    <col min="5599" max="5599" width="29.6640625" bestFit="1" customWidth="1"/>
    <col min="5600" max="5600" width="32.33203125" bestFit="1" customWidth="1"/>
    <col min="5601" max="5601" width="52" bestFit="1" customWidth="1"/>
    <col min="5602" max="5602" width="54.6640625" bestFit="1" customWidth="1"/>
    <col min="5603" max="5603" width="19.6640625" bestFit="1" customWidth="1"/>
    <col min="5604" max="5604" width="22.33203125" bestFit="1" customWidth="1"/>
    <col min="5605" max="5605" width="31.33203125" bestFit="1" customWidth="1"/>
    <col min="5606" max="5606" width="34" bestFit="1" customWidth="1"/>
    <col min="5607" max="5607" width="44.33203125" bestFit="1" customWidth="1"/>
    <col min="5608" max="5608" width="46.83203125" bestFit="1" customWidth="1"/>
    <col min="5609" max="5609" width="41.1640625" bestFit="1" customWidth="1"/>
    <col min="5610" max="5610" width="43.83203125" bestFit="1" customWidth="1"/>
    <col min="5611" max="5611" width="10.33203125" bestFit="1" customWidth="1"/>
    <col min="5612" max="5612" width="12.83203125" bestFit="1" customWidth="1"/>
    <col min="5613" max="5613" width="37.6640625" bestFit="1" customWidth="1"/>
    <col min="5614" max="5614" width="40.33203125" bestFit="1" customWidth="1"/>
    <col min="5615" max="5615" width="11.6640625" bestFit="1" customWidth="1"/>
    <col min="5616" max="5616" width="14.1640625" bestFit="1" customWidth="1"/>
    <col min="5617" max="5617" width="51.1640625" bestFit="1" customWidth="1"/>
    <col min="5618" max="5618" width="53.83203125" bestFit="1" customWidth="1"/>
    <col min="5619" max="5619" width="8.1640625" bestFit="1" customWidth="1"/>
    <col min="5620" max="5620" width="10.6640625" bestFit="1" customWidth="1"/>
    <col min="5621" max="5621" width="52.5" bestFit="1" customWidth="1"/>
    <col min="5622" max="5622" width="55.1640625" bestFit="1" customWidth="1"/>
    <col min="5623" max="5623" width="20.83203125" bestFit="1" customWidth="1"/>
    <col min="5624" max="5624" width="23.5" bestFit="1" customWidth="1"/>
    <col min="5625" max="5625" width="15.5" bestFit="1" customWidth="1"/>
    <col min="5626" max="5626" width="18.1640625" bestFit="1" customWidth="1"/>
    <col min="5627" max="5627" width="30.33203125" bestFit="1" customWidth="1"/>
    <col min="5628" max="5628" width="33" bestFit="1" customWidth="1"/>
    <col min="5629" max="5629" width="41.33203125" bestFit="1" customWidth="1"/>
    <col min="5630" max="5630" width="44" bestFit="1" customWidth="1"/>
    <col min="5631" max="5631" width="42.5" bestFit="1" customWidth="1"/>
    <col min="5632" max="5632" width="45.1640625" bestFit="1" customWidth="1"/>
    <col min="5633" max="5633" width="35.6640625" bestFit="1" customWidth="1"/>
    <col min="5634" max="5634" width="38.33203125" bestFit="1" customWidth="1"/>
    <col min="5635" max="5635" width="47.1640625" bestFit="1" customWidth="1"/>
    <col min="5636" max="5636" width="49.83203125" bestFit="1" customWidth="1"/>
    <col min="5637" max="5637" width="10.33203125" bestFit="1" customWidth="1"/>
    <col min="5638" max="5638" width="12.83203125" bestFit="1" customWidth="1"/>
    <col min="5639" max="5639" width="52.83203125" bestFit="1" customWidth="1"/>
    <col min="5640" max="5640" width="55.5" bestFit="1" customWidth="1"/>
    <col min="5641" max="5641" width="22.5" bestFit="1" customWidth="1"/>
    <col min="5642" max="5642" width="25.1640625" bestFit="1" customWidth="1"/>
    <col min="5643" max="5643" width="49.83203125" bestFit="1" customWidth="1"/>
    <col min="5644" max="5644" width="52.5" bestFit="1" customWidth="1"/>
    <col min="5645" max="5645" width="17.5" bestFit="1" customWidth="1"/>
    <col min="5646" max="5646" width="20.1640625" bestFit="1" customWidth="1"/>
    <col min="5647" max="5647" width="9.33203125" bestFit="1" customWidth="1"/>
    <col min="5648" max="5648" width="11.83203125" bestFit="1" customWidth="1"/>
    <col min="5649" max="5649" width="37.83203125" bestFit="1" customWidth="1"/>
    <col min="5650" max="5650" width="40.5" bestFit="1" customWidth="1"/>
    <col min="5651" max="5651" width="22" bestFit="1" customWidth="1"/>
    <col min="5652" max="5652" width="24.6640625" bestFit="1" customWidth="1"/>
    <col min="5653" max="5653" width="36.6640625" bestFit="1" customWidth="1"/>
    <col min="5654" max="5654" width="39.33203125" bestFit="1" customWidth="1"/>
    <col min="5655" max="5655" width="28.5" bestFit="1" customWidth="1"/>
    <col min="5656" max="5656" width="31" bestFit="1" customWidth="1"/>
    <col min="5657" max="5657" width="25.5" bestFit="1" customWidth="1"/>
    <col min="5658" max="5658" width="28.1640625" bestFit="1" customWidth="1"/>
    <col min="5659" max="5659" width="28.83203125" bestFit="1" customWidth="1"/>
    <col min="5660" max="5660" width="31.33203125" bestFit="1" customWidth="1"/>
    <col min="5661" max="5661" width="29.33203125" bestFit="1" customWidth="1"/>
    <col min="5662" max="5662" width="32" bestFit="1" customWidth="1"/>
    <col min="5663" max="5663" width="46" bestFit="1" customWidth="1"/>
    <col min="5664" max="5664" width="48.6640625" bestFit="1" customWidth="1"/>
    <col min="5665" max="5665" width="26.6640625" bestFit="1" customWidth="1"/>
    <col min="5666" max="5666" width="29.33203125" bestFit="1" customWidth="1"/>
    <col min="5667" max="5667" width="50.83203125" bestFit="1" customWidth="1"/>
    <col min="5668" max="5668" width="53.5" bestFit="1" customWidth="1"/>
    <col min="5669" max="5669" width="10.33203125" bestFit="1" customWidth="1"/>
    <col min="5670" max="5670" width="12.83203125" bestFit="1" customWidth="1"/>
    <col min="5671" max="5671" width="28.6640625" bestFit="1" customWidth="1"/>
    <col min="5672" max="5673" width="31.1640625" bestFit="1" customWidth="1"/>
    <col min="5674" max="5674" width="33.83203125" bestFit="1" customWidth="1"/>
    <col min="5675" max="5675" width="25.33203125" bestFit="1" customWidth="1"/>
    <col min="5676" max="5676" width="28" bestFit="1" customWidth="1"/>
    <col min="5677" max="5677" width="19.83203125" bestFit="1" customWidth="1"/>
    <col min="5678" max="5678" width="22.5" bestFit="1" customWidth="1"/>
    <col min="5679" max="5679" width="20" bestFit="1" customWidth="1"/>
    <col min="5680" max="5680" width="22.6640625" bestFit="1" customWidth="1"/>
    <col min="5681" max="5681" width="25" bestFit="1" customWidth="1"/>
    <col min="5682" max="5682" width="27.6640625" bestFit="1" customWidth="1"/>
    <col min="5683" max="5683" width="23.33203125" bestFit="1" customWidth="1"/>
    <col min="5684" max="5684" width="25.83203125" bestFit="1" customWidth="1"/>
    <col min="5685" max="5685" width="21.6640625" bestFit="1" customWidth="1"/>
    <col min="5686" max="5686" width="24.33203125" bestFit="1" customWidth="1"/>
    <col min="5687" max="5687" width="36" bestFit="1" customWidth="1"/>
    <col min="5688" max="5688" width="38.6640625" bestFit="1" customWidth="1"/>
    <col min="5689" max="5689" width="34.1640625" bestFit="1" customWidth="1"/>
    <col min="5690" max="5690" width="36.6640625" bestFit="1" customWidth="1"/>
    <col min="5691" max="5691" width="13.83203125" bestFit="1" customWidth="1"/>
    <col min="5692" max="5692" width="16.5" bestFit="1" customWidth="1"/>
    <col min="5693" max="5693" width="15.33203125" bestFit="1" customWidth="1"/>
    <col min="5694" max="5694" width="18" bestFit="1" customWidth="1"/>
    <col min="5695" max="5695" width="51" bestFit="1" customWidth="1"/>
    <col min="5696" max="5696" width="53.6640625" bestFit="1" customWidth="1"/>
    <col min="5697" max="5697" width="31" bestFit="1" customWidth="1"/>
    <col min="5698" max="5698" width="33.6640625" bestFit="1" customWidth="1"/>
    <col min="5699" max="5699" width="37.5" bestFit="1" customWidth="1"/>
    <col min="5700" max="5700" width="40.1640625" bestFit="1" customWidth="1"/>
    <col min="5701" max="5701" width="42.6640625" bestFit="1" customWidth="1"/>
    <col min="5702" max="5702" width="45.33203125" bestFit="1" customWidth="1"/>
    <col min="5703" max="5703" width="28.5" bestFit="1" customWidth="1"/>
    <col min="5704" max="5705" width="31" bestFit="1" customWidth="1"/>
    <col min="5706" max="5706" width="33.6640625" bestFit="1" customWidth="1"/>
    <col min="5707" max="5707" width="22.33203125" bestFit="1" customWidth="1"/>
    <col min="5708" max="5708" width="25" bestFit="1" customWidth="1"/>
    <col min="5709" max="5709" width="14.1640625" bestFit="1" customWidth="1"/>
    <col min="5710" max="5710" width="16.83203125" bestFit="1" customWidth="1"/>
    <col min="5711" max="5711" width="24" bestFit="1" customWidth="1"/>
    <col min="5712" max="5712" width="26.6640625" bestFit="1" customWidth="1"/>
    <col min="5713" max="5713" width="43.1640625" bestFit="1" customWidth="1"/>
    <col min="5714" max="5714" width="45.83203125" bestFit="1" customWidth="1"/>
    <col min="5715" max="5715" width="8.83203125" bestFit="1" customWidth="1"/>
    <col min="5716" max="5716" width="9.6640625" bestFit="1" customWidth="1"/>
    <col min="5717" max="5717" width="41.33203125" bestFit="1" customWidth="1"/>
    <col min="5718" max="5718" width="44" bestFit="1" customWidth="1"/>
    <col min="5719" max="5719" width="13.5" bestFit="1" customWidth="1"/>
    <col min="5720" max="5720" width="16" bestFit="1" customWidth="1"/>
    <col min="5721" max="5721" width="42.6640625" bestFit="1" customWidth="1"/>
    <col min="5722" max="5722" width="45.33203125" bestFit="1" customWidth="1"/>
    <col min="5723" max="5723" width="8.83203125" bestFit="1" customWidth="1"/>
    <col min="5724" max="5724" width="10.1640625" bestFit="1" customWidth="1"/>
    <col min="5725" max="5725" width="39.83203125" bestFit="1" customWidth="1"/>
    <col min="5726" max="5726" width="42.5" bestFit="1" customWidth="1"/>
    <col min="5727" max="5727" width="25.33203125" bestFit="1" customWidth="1"/>
    <col min="5728" max="5728" width="28" bestFit="1" customWidth="1"/>
    <col min="5729" max="5729" width="39.1640625" bestFit="1" customWidth="1"/>
    <col min="5730" max="5730" width="41.6640625" bestFit="1" customWidth="1"/>
    <col min="5731" max="5731" width="39.33203125" bestFit="1" customWidth="1"/>
    <col min="5732" max="5732" width="41.83203125" bestFit="1" customWidth="1"/>
    <col min="5733" max="5733" width="40.6640625" bestFit="1" customWidth="1"/>
    <col min="5734" max="5734" width="43.33203125" bestFit="1" customWidth="1"/>
    <col min="5735" max="5735" width="43.83203125" bestFit="1" customWidth="1"/>
    <col min="5736" max="5736" width="46.33203125" bestFit="1" customWidth="1"/>
    <col min="5737" max="5737" width="49.33203125" bestFit="1" customWidth="1"/>
    <col min="5738" max="5738" width="51.83203125" bestFit="1" customWidth="1"/>
    <col min="5739" max="5739" width="51" bestFit="1" customWidth="1"/>
    <col min="5740" max="5740" width="53.6640625" bestFit="1" customWidth="1"/>
    <col min="5741" max="5741" width="41.1640625" bestFit="1" customWidth="1"/>
    <col min="5742" max="5742" width="43.83203125" bestFit="1" customWidth="1"/>
    <col min="5743" max="5743" width="42.33203125" bestFit="1" customWidth="1"/>
    <col min="5744" max="5744" width="45" bestFit="1" customWidth="1"/>
    <col min="5745" max="5745" width="17.5" bestFit="1" customWidth="1"/>
    <col min="5746" max="5746" width="20.1640625" bestFit="1" customWidth="1"/>
    <col min="5747" max="5747" width="27.5" bestFit="1" customWidth="1"/>
    <col min="5748" max="5748" width="30.1640625" bestFit="1" customWidth="1"/>
    <col min="5749" max="5749" width="33.83203125" bestFit="1" customWidth="1"/>
    <col min="5750" max="5750" width="36.33203125" bestFit="1" customWidth="1"/>
    <col min="5751" max="5751" width="13.5" bestFit="1" customWidth="1"/>
    <col min="5752" max="5752" width="16" bestFit="1" customWidth="1"/>
    <col min="5753" max="5753" width="31" bestFit="1" customWidth="1"/>
    <col min="5754" max="5754" width="33.6640625" bestFit="1" customWidth="1"/>
    <col min="5755" max="5755" width="30.6640625" bestFit="1" customWidth="1"/>
    <col min="5756" max="5756" width="33.33203125" bestFit="1" customWidth="1"/>
    <col min="5757" max="5757" width="40.33203125" bestFit="1" customWidth="1"/>
    <col min="5758" max="5758" width="43" bestFit="1" customWidth="1"/>
    <col min="5759" max="5759" width="20.83203125" bestFit="1" customWidth="1"/>
    <col min="5760" max="5760" width="23.5" bestFit="1" customWidth="1"/>
    <col min="5761" max="5761" width="26.83203125" bestFit="1" customWidth="1"/>
    <col min="5762" max="5762" width="29.5" bestFit="1" customWidth="1"/>
    <col min="5763" max="5763" width="13.6640625" bestFit="1" customWidth="1"/>
    <col min="5764" max="5764" width="16.33203125" bestFit="1" customWidth="1"/>
    <col min="5765" max="5765" width="24.83203125" bestFit="1" customWidth="1"/>
    <col min="5766" max="5766" width="27.5" bestFit="1" customWidth="1"/>
    <col min="5767" max="5767" width="39" bestFit="1" customWidth="1"/>
    <col min="5768" max="5768" width="41.5" bestFit="1" customWidth="1"/>
    <col min="5769" max="5769" width="17.1640625" bestFit="1" customWidth="1"/>
    <col min="5770" max="5770" width="19.83203125" bestFit="1" customWidth="1"/>
    <col min="5771" max="5771" width="11" bestFit="1" customWidth="1"/>
    <col min="5772" max="5772" width="13.5" bestFit="1" customWidth="1"/>
    <col min="5773" max="5773" width="43.1640625" bestFit="1" customWidth="1"/>
    <col min="5774" max="5774" width="45.83203125" bestFit="1" customWidth="1"/>
    <col min="5775" max="5775" width="24" bestFit="1" customWidth="1"/>
    <col min="5776" max="5776" width="26.6640625" bestFit="1" customWidth="1"/>
    <col min="5777" max="5777" width="39.6640625" bestFit="1" customWidth="1"/>
    <col min="5778" max="5778" width="42.33203125" bestFit="1" customWidth="1"/>
    <col min="5779" max="5779" width="25.83203125" bestFit="1" customWidth="1"/>
    <col min="5780" max="5780" width="28.5" bestFit="1" customWidth="1"/>
    <col min="5781" max="5781" width="51.5" bestFit="1" customWidth="1"/>
    <col min="5782" max="5782" width="54.1640625" bestFit="1" customWidth="1"/>
    <col min="5783" max="5783" width="52.83203125" bestFit="1" customWidth="1"/>
    <col min="5784" max="5784" width="55.5" bestFit="1" customWidth="1"/>
    <col min="5785" max="5785" width="21.83203125" bestFit="1" customWidth="1"/>
    <col min="5786" max="5786" width="24.5" bestFit="1" customWidth="1"/>
    <col min="5787" max="5787" width="31.5" bestFit="1" customWidth="1"/>
    <col min="5788" max="5788" width="34.1640625" bestFit="1" customWidth="1"/>
    <col min="5789" max="5789" width="31" bestFit="1" customWidth="1"/>
    <col min="5790" max="5790" width="33.6640625" bestFit="1" customWidth="1"/>
    <col min="5791" max="5791" width="43.1640625" bestFit="1" customWidth="1"/>
    <col min="5792" max="5792" width="45.83203125" bestFit="1" customWidth="1"/>
    <col min="5793" max="5793" width="22.83203125" bestFit="1" customWidth="1"/>
    <col min="5794" max="5794" width="25.5" bestFit="1" customWidth="1"/>
    <col min="5795" max="5795" width="45" bestFit="1" customWidth="1"/>
    <col min="5796" max="5796" width="47.6640625" bestFit="1" customWidth="1"/>
    <col min="5797" max="5797" width="36.1640625" bestFit="1" customWidth="1"/>
    <col min="5798" max="5798" width="38.83203125" bestFit="1" customWidth="1"/>
    <col min="5799" max="5799" width="44.83203125" bestFit="1" customWidth="1"/>
    <col min="5800" max="5800" width="47.5" bestFit="1" customWidth="1"/>
    <col min="5801" max="5801" width="44.83203125" bestFit="1" customWidth="1"/>
    <col min="5802" max="5802" width="47.5" bestFit="1" customWidth="1"/>
    <col min="5803" max="5803" width="55" bestFit="1" customWidth="1"/>
    <col min="5804" max="5804" width="57.6640625" bestFit="1" customWidth="1"/>
    <col min="5805" max="5805" width="41.1640625" bestFit="1" customWidth="1"/>
    <col min="5806" max="5806" width="43.83203125" bestFit="1" customWidth="1"/>
    <col min="5807" max="5807" width="16.6640625" bestFit="1" customWidth="1"/>
    <col min="5808" max="5808" width="19.33203125" bestFit="1" customWidth="1"/>
    <col min="5809" max="5809" width="36.1640625" bestFit="1" customWidth="1"/>
    <col min="5810" max="5810" width="38.83203125" bestFit="1" customWidth="1"/>
    <col min="5811" max="5811" width="21.33203125" bestFit="1" customWidth="1"/>
    <col min="5812" max="5812" width="24" bestFit="1" customWidth="1"/>
    <col min="5813" max="5813" width="37" bestFit="1" customWidth="1"/>
    <col min="5814" max="5814" width="39.6640625" bestFit="1" customWidth="1"/>
    <col min="5815" max="5815" width="21.33203125" bestFit="1" customWidth="1"/>
    <col min="5816" max="5816" width="24" bestFit="1" customWidth="1"/>
    <col min="5817" max="5817" width="42.33203125" bestFit="1" customWidth="1"/>
    <col min="5818" max="5818" width="45" bestFit="1" customWidth="1"/>
    <col min="5819" max="5819" width="37.1640625" bestFit="1" customWidth="1"/>
    <col min="5820" max="5820" width="39.83203125" bestFit="1" customWidth="1"/>
    <col min="5821" max="5821" width="33" bestFit="1" customWidth="1"/>
    <col min="5822" max="5822" width="35.6640625" bestFit="1" customWidth="1"/>
    <col min="5823" max="5823" width="42.83203125" bestFit="1" customWidth="1"/>
    <col min="5824" max="5824" width="45.5" bestFit="1" customWidth="1"/>
    <col min="5825" max="5825" width="31.1640625" bestFit="1" customWidth="1"/>
    <col min="5826" max="5826" width="33.83203125" bestFit="1" customWidth="1"/>
    <col min="5827" max="5827" width="31.33203125" bestFit="1" customWidth="1"/>
    <col min="5828" max="5828" width="34" bestFit="1" customWidth="1"/>
    <col min="5829" max="5829" width="48.5" bestFit="1" customWidth="1"/>
    <col min="5830" max="5830" width="51.1640625" bestFit="1" customWidth="1"/>
    <col min="5831" max="5831" width="32" bestFit="1" customWidth="1"/>
    <col min="5832" max="5832" width="34.6640625" bestFit="1" customWidth="1"/>
    <col min="5833" max="5833" width="42.1640625" bestFit="1" customWidth="1"/>
    <col min="5834" max="5834" width="44.83203125" bestFit="1" customWidth="1"/>
    <col min="5835" max="5835" width="35.6640625" bestFit="1" customWidth="1"/>
    <col min="5836" max="5836" width="38.33203125" bestFit="1" customWidth="1"/>
    <col min="5837" max="5837" width="41.5" bestFit="1" customWidth="1"/>
    <col min="5838" max="5838" width="44.1640625" bestFit="1" customWidth="1"/>
    <col min="5839" max="5839" width="50.5" bestFit="1" customWidth="1"/>
    <col min="5840" max="5840" width="53.1640625" bestFit="1" customWidth="1"/>
    <col min="5841" max="5841" width="36.5" bestFit="1" customWidth="1"/>
    <col min="5842" max="5842" width="39.1640625" bestFit="1" customWidth="1"/>
    <col min="5843" max="5843" width="46.6640625" bestFit="1" customWidth="1"/>
    <col min="5844" max="5844" width="49.33203125" bestFit="1" customWidth="1"/>
    <col min="5845" max="5845" width="48" bestFit="1" customWidth="1"/>
    <col min="5846" max="5846" width="50.6640625" bestFit="1" customWidth="1"/>
    <col min="5847" max="5847" width="16.83203125" bestFit="1" customWidth="1"/>
    <col min="5848" max="5848" width="19.5" bestFit="1" customWidth="1"/>
    <col min="5849" max="5849" width="14.33203125" bestFit="1" customWidth="1"/>
    <col min="5850" max="5850" width="17" bestFit="1" customWidth="1"/>
    <col min="5851" max="5851" width="44.5" bestFit="1" customWidth="1"/>
    <col min="5852" max="5852" width="47" bestFit="1" customWidth="1"/>
    <col min="5853" max="5853" width="13.33203125" bestFit="1" customWidth="1"/>
    <col min="5854" max="5854" width="15.83203125" bestFit="1" customWidth="1"/>
    <col min="5855" max="5855" width="18.1640625" bestFit="1" customWidth="1"/>
    <col min="5856" max="5856" width="20.6640625" bestFit="1" customWidth="1"/>
    <col min="5857" max="5857" width="52.5" bestFit="1" customWidth="1"/>
    <col min="5858" max="5858" width="55.1640625" bestFit="1" customWidth="1"/>
    <col min="5859" max="5859" width="39.1640625" bestFit="1" customWidth="1"/>
    <col min="5860" max="5860" width="41.6640625" bestFit="1" customWidth="1"/>
    <col min="5861" max="5861" width="21.1640625" bestFit="1" customWidth="1"/>
    <col min="5862" max="5862" width="23.83203125" bestFit="1" customWidth="1"/>
    <col min="5863" max="5863" width="48.1640625" bestFit="1" customWidth="1"/>
    <col min="5864" max="5864" width="50.83203125" bestFit="1" customWidth="1"/>
    <col min="5865" max="5865" width="26.5" bestFit="1" customWidth="1"/>
    <col min="5866" max="5866" width="29.1640625" bestFit="1" customWidth="1"/>
    <col min="5868" max="5868" width="13.33203125" bestFit="1" customWidth="1"/>
    <col min="5869" max="5869" width="39.33203125" bestFit="1" customWidth="1"/>
    <col min="5870" max="5870" width="41.83203125" bestFit="1" customWidth="1"/>
    <col min="5871" max="5871" width="19.83203125" bestFit="1" customWidth="1"/>
    <col min="5872" max="5872" width="22.5" bestFit="1" customWidth="1"/>
    <col min="5873" max="5873" width="11.1640625" bestFit="1" customWidth="1"/>
    <col min="5874" max="5874" width="13.6640625" bestFit="1" customWidth="1"/>
    <col min="5875" max="5875" width="43.5" bestFit="1" customWidth="1"/>
    <col min="5876" max="5876" width="46.1640625" bestFit="1" customWidth="1"/>
    <col min="5877" max="5877" width="37.6640625" bestFit="1" customWidth="1"/>
    <col min="5878" max="5878" width="40.33203125" bestFit="1" customWidth="1"/>
    <col min="5879" max="5879" width="51.83203125" bestFit="1" customWidth="1"/>
    <col min="5880" max="5880" width="54.5" bestFit="1" customWidth="1"/>
    <col min="5881" max="5881" width="27.1640625" bestFit="1" customWidth="1"/>
    <col min="5882" max="5882" width="29.83203125" bestFit="1" customWidth="1"/>
    <col min="5883" max="5883" width="29" bestFit="1" customWidth="1"/>
    <col min="5884" max="5884" width="31.5" bestFit="1" customWidth="1"/>
    <col min="5885" max="5885" width="16.1640625" bestFit="1" customWidth="1"/>
    <col min="5886" max="5886" width="18.83203125" bestFit="1" customWidth="1"/>
    <col min="5887" max="5887" width="11.6640625" bestFit="1" customWidth="1"/>
    <col min="5888" max="5888" width="14.1640625" bestFit="1" customWidth="1"/>
    <col min="5889" max="5889" width="52" bestFit="1" customWidth="1"/>
    <col min="5890" max="5890" width="54.6640625" bestFit="1" customWidth="1"/>
    <col min="5891" max="5891" width="22.1640625" bestFit="1" customWidth="1"/>
    <col min="5892" max="5892" width="24.83203125" bestFit="1" customWidth="1"/>
    <col min="5893" max="5893" width="34.1640625" bestFit="1" customWidth="1"/>
    <col min="5894" max="5894" width="36.6640625" bestFit="1" customWidth="1"/>
    <col min="5895" max="5895" width="32.5" bestFit="1" customWidth="1"/>
    <col min="5896" max="5896" width="35.1640625" bestFit="1" customWidth="1"/>
    <col min="5897" max="5897" width="14.33203125" bestFit="1" customWidth="1"/>
    <col min="5898" max="5898" width="17" bestFit="1" customWidth="1"/>
    <col min="5899" max="5899" width="12.6640625" bestFit="1" customWidth="1"/>
    <col min="5900" max="5900" width="15.1640625" bestFit="1" customWidth="1"/>
    <col min="5901" max="5901" width="22.33203125" bestFit="1" customWidth="1"/>
    <col min="5902" max="5902" width="25" bestFit="1" customWidth="1"/>
    <col min="5903" max="5903" width="20.6640625" bestFit="1" customWidth="1"/>
    <col min="5904" max="5904" width="23.33203125" bestFit="1" customWidth="1"/>
    <col min="5905" max="5905" width="49.1640625" bestFit="1" customWidth="1"/>
    <col min="5906" max="5906" width="51.6640625" bestFit="1" customWidth="1"/>
    <col min="5907" max="5907" width="35.5" bestFit="1" customWidth="1"/>
    <col min="5908" max="5908" width="38.1640625" bestFit="1" customWidth="1"/>
    <col min="5909" max="5909" width="25.83203125" bestFit="1" customWidth="1"/>
    <col min="5910" max="5910" width="28.5" bestFit="1" customWidth="1"/>
    <col min="5911" max="5911" width="18.5" bestFit="1" customWidth="1"/>
    <col min="5912" max="5912" width="21" bestFit="1" customWidth="1"/>
    <col min="5913" max="5913" width="22.33203125" bestFit="1" customWidth="1"/>
    <col min="5914" max="5914" width="25" bestFit="1" customWidth="1"/>
    <col min="5915" max="5915" width="28.83203125" bestFit="1" customWidth="1"/>
    <col min="5916" max="5916" width="31.33203125" bestFit="1" customWidth="1"/>
    <col min="5917" max="5917" width="49.6640625" bestFit="1" customWidth="1"/>
    <col min="5918" max="5918" width="52.1640625" bestFit="1" customWidth="1"/>
    <col min="5919" max="5919" width="42.5" bestFit="1" customWidth="1"/>
    <col min="5920" max="5920" width="45.1640625" bestFit="1" customWidth="1"/>
    <col min="5921" max="5921" width="18.83203125" bestFit="1" customWidth="1"/>
    <col min="5922" max="5922" width="21.5" bestFit="1" customWidth="1"/>
    <col min="5923" max="5923" width="26.1640625" bestFit="1" customWidth="1"/>
    <col min="5924" max="5924" width="28.83203125" bestFit="1" customWidth="1"/>
    <col min="5925" max="5925" width="24.6640625" bestFit="1" customWidth="1"/>
    <col min="5926" max="5926" width="27.33203125" bestFit="1" customWidth="1"/>
    <col min="5927" max="5927" width="39.33203125" bestFit="1" customWidth="1"/>
    <col min="5928" max="5928" width="41.83203125" bestFit="1" customWidth="1"/>
    <col min="5929" max="5929" width="29.6640625" bestFit="1" customWidth="1"/>
    <col min="5930" max="5930" width="32.33203125" bestFit="1" customWidth="1"/>
    <col min="5931" max="5931" width="34.33203125" bestFit="1" customWidth="1"/>
    <col min="5932" max="5932" width="37.1640625" bestFit="1" customWidth="1"/>
    <col min="5933" max="5933" width="47.83203125" bestFit="1" customWidth="1"/>
    <col min="5934" max="5934" width="50.5" bestFit="1" customWidth="1"/>
    <col min="5935" max="5935" width="49.83203125" bestFit="1" customWidth="1"/>
    <col min="5936" max="5936" width="52.5" bestFit="1" customWidth="1"/>
    <col min="5937" max="5937" width="12.6640625" bestFit="1" customWidth="1"/>
    <col min="5938" max="5938" width="15.1640625" bestFit="1" customWidth="1"/>
    <col min="5939" max="5939" width="34.33203125" bestFit="1" customWidth="1"/>
    <col min="5940" max="5940" width="37" bestFit="1" customWidth="1"/>
    <col min="5941" max="5941" width="28.6640625" bestFit="1" customWidth="1"/>
    <col min="5942" max="5942" width="31.1640625" bestFit="1" customWidth="1"/>
    <col min="5943" max="5943" width="31.83203125" bestFit="1" customWidth="1"/>
    <col min="5944" max="5944" width="34.5" bestFit="1" customWidth="1"/>
    <col min="5945" max="5945" width="27.1640625" bestFit="1" customWidth="1"/>
    <col min="5946" max="5946" width="29.83203125" bestFit="1" customWidth="1"/>
    <col min="5947" max="5947" width="20.1640625" bestFit="1" customWidth="1"/>
    <col min="5948" max="5948" width="22.83203125" bestFit="1" customWidth="1"/>
    <col min="5949" max="5949" width="50.6640625" bestFit="1" customWidth="1"/>
    <col min="5950" max="5950" width="53.33203125" bestFit="1" customWidth="1"/>
    <col min="5951" max="5951" width="41" bestFit="1" customWidth="1"/>
    <col min="5952" max="5952" width="43.6640625" bestFit="1" customWidth="1"/>
    <col min="5953" max="5953" width="18.5" bestFit="1" customWidth="1"/>
    <col min="5954" max="5954" width="21" bestFit="1" customWidth="1"/>
    <col min="5955" max="5955" width="14.1640625" bestFit="1" customWidth="1"/>
    <col min="5956" max="5956" width="16.83203125" bestFit="1" customWidth="1"/>
    <col min="5957" max="5957" width="44.5" bestFit="1" customWidth="1"/>
    <col min="5958" max="5958" width="47" bestFit="1" customWidth="1"/>
    <col min="5959" max="5959" width="40.6640625" bestFit="1" customWidth="1"/>
    <col min="5960" max="5960" width="43.33203125" bestFit="1" customWidth="1"/>
    <col min="5961" max="5961" width="32.6640625" bestFit="1" customWidth="1"/>
    <col min="5962" max="5962" width="35.33203125" bestFit="1" customWidth="1"/>
    <col min="5963" max="5963" width="46.33203125" bestFit="1" customWidth="1"/>
    <col min="5964" max="5964" width="49" bestFit="1" customWidth="1"/>
    <col min="5965" max="5965" width="28.6640625" bestFit="1" customWidth="1"/>
    <col min="5966" max="5966" width="31.1640625" bestFit="1" customWidth="1"/>
    <col min="5967" max="5967" width="52.33203125" bestFit="1" customWidth="1"/>
    <col min="5968" max="5968" width="55" bestFit="1" customWidth="1"/>
    <col min="5969" max="5969" width="11.83203125" bestFit="1" customWidth="1"/>
    <col min="5970" max="5970" width="14.33203125" bestFit="1" customWidth="1"/>
    <col min="5971" max="5971" width="37.6640625" bestFit="1" customWidth="1"/>
    <col min="5972" max="5972" width="40.33203125" bestFit="1" customWidth="1"/>
    <col min="5973" max="5973" width="43" bestFit="1" customWidth="1"/>
    <col min="5974" max="5974" width="45.6640625" bestFit="1" customWidth="1"/>
    <col min="5975" max="5975" width="44.1640625" bestFit="1" customWidth="1"/>
    <col min="5976" max="5976" width="46.6640625" bestFit="1" customWidth="1"/>
    <col min="5977" max="5977" width="46.83203125" bestFit="1" customWidth="1"/>
    <col min="5978" max="5978" width="49.5" bestFit="1" customWidth="1"/>
    <col min="5979" max="5979" width="9.33203125" bestFit="1" customWidth="1"/>
    <col min="5980" max="5980" width="11.83203125" bestFit="1" customWidth="1"/>
    <col min="5981" max="5981" width="35.5" bestFit="1" customWidth="1"/>
    <col min="5982" max="5982" width="38.1640625" bestFit="1" customWidth="1"/>
    <col min="5983" max="5983" width="25.5" bestFit="1" customWidth="1"/>
    <col min="5984" max="5984" width="28.1640625" bestFit="1" customWidth="1"/>
    <col min="5985" max="5985" width="33.5" bestFit="1" customWidth="1"/>
    <col min="5986" max="5986" width="36" bestFit="1" customWidth="1"/>
    <col min="5987" max="5987" width="24.1640625" bestFit="1" customWidth="1"/>
    <col min="5988" max="5988" width="26.83203125" bestFit="1" customWidth="1"/>
    <col min="5989" max="5989" width="43" bestFit="1" customWidth="1"/>
    <col min="5990" max="5990" width="45.6640625" bestFit="1" customWidth="1"/>
    <col min="5991" max="5991" width="35.33203125" bestFit="1" customWidth="1"/>
    <col min="5992" max="5992" width="38" bestFit="1" customWidth="1"/>
    <col min="5993" max="5993" width="13.6640625" bestFit="1" customWidth="1"/>
    <col min="5994" max="5994" width="16.33203125" bestFit="1" customWidth="1"/>
    <col min="5995" max="5995" width="45.6640625" bestFit="1" customWidth="1"/>
    <col min="5996" max="5996" width="48.33203125" bestFit="1" customWidth="1"/>
    <col min="5997" max="5997" width="48.1640625" bestFit="1" customWidth="1"/>
    <col min="5998" max="5998" width="50.83203125" bestFit="1" customWidth="1"/>
    <col min="5999" max="5999" width="46" bestFit="1" customWidth="1"/>
    <col min="6000" max="6000" width="48.6640625" bestFit="1" customWidth="1"/>
    <col min="6001" max="6001" width="21.5" bestFit="1" customWidth="1"/>
    <col min="6002" max="6002" width="24.1640625" bestFit="1" customWidth="1"/>
    <col min="6003" max="6003" width="45.6640625" bestFit="1" customWidth="1"/>
    <col min="6004" max="6004" width="48.33203125" bestFit="1" customWidth="1"/>
    <col min="6005" max="6005" width="19.33203125" bestFit="1" customWidth="1"/>
    <col min="6006" max="6006" width="22" bestFit="1" customWidth="1"/>
    <col min="6007" max="6007" width="34.33203125" bestFit="1" customWidth="1"/>
    <col min="6008" max="6008" width="37" bestFit="1" customWidth="1"/>
    <col min="6009" max="6009" width="23.83203125" bestFit="1" customWidth="1"/>
    <col min="6010" max="6010" width="26.33203125" bestFit="1" customWidth="1"/>
    <col min="6011" max="6011" width="49.6640625" bestFit="1" customWidth="1"/>
    <col min="6012" max="6012" width="52.1640625" bestFit="1" customWidth="1"/>
    <col min="6013" max="6013" width="11.33203125" bestFit="1" customWidth="1"/>
    <col min="6014" max="6014" width="13.83203125" bestFit="1" customWidth="1"/>
    <col min="6015" max="6015" width="11.6640625" bestFit="1" customWidth="1"/>
    <col min="6016" max="6016" width="14.1640625" bestFit="1" customWidth="1"/>
    <col min="6017" max="6017" width="53.5" bestFit="1" customWidth="1"/>
    <col min="6018" max="6018" width="56.1640625" bestFit="1" customWidth="1"/>
    <col min="6019" max="6019" width="45.5" bestFit="1" customWidth="1"/>
    <col min="6020" max="6020" width="48.1640625" bestFit="1" customWidth="1"/>
    <col min="6021" max="6021" width="47.5" bestFit="1" customWidth="1"/>
    <col min="6022" max="6022" width="50.1640625" bestFit="1" customWidth="1"/>
    <col min="6023" max="6023" width="45.6640625" bestFit="1" customWidth="1"/>
    <col min="6024" max="6024" width="48.33203125" bestFit="1" customWidth="1"/>
    <col min="6025" max="6025" width="34.33203125" bestFit="1" customWidth="1"/>
    <col min="6026" max="6026" width="37" bestFit="1" customWidth="1"/>
    <col min="6027" max="6027" width="16.6640625" bestFit="1" customWidth="1"/>
    <col min="6028" max="6028" width="19.33203125" bestFit="1" customWidth="1"/>
    <col min="6029" max="6029" width="16.83203125" bestFit="1" customWidth="1"/>
    <col min="6030" max="6030" width="19.5" bestFit="1" customWidth="1"/>
    <col min="6031" max="6031" width="45.33203125" bestFit="1" customWidth="1"/>
    <col min="6032" max="6032" width="48" bestFit="1" customWidth="1"/>
    <col min="6033" max="6033" width="27.5" bestFit="1" customWidth="1"/>
    <col min="6034" max="6034" width="30.33203125" bestFit="1" customWidth="1"/>
    <col min="6035" max="6035" width="35" bestFit="1" customWidth="1"/>
    <col min="6036" max="6036" width="37.6640625" bestFit="1" customWidth="1"/>
    <col min="6037" max="6037" width="28.5" bestFit="1" customWidth="1"/>
    <col min="6038" max="6038" width="31" bestFit="1" customWidth="1"/>
    <col min="6039" max="6039" width="46" bestFit="1" customWidth="1"/>
    <col min="6040" max="6040" width="48.6640625" bestFit="1" customWidth="1"/>
    <col min="6041" max="6041" width="31.83203125" bestFit="1" customWidth="1"/>
    <col min="6042" max="6042" width="34.5" bestFit="1" customWidth="1"/>
    <col min="6043" max="6043" width="47" bestFit="1" customWidth="1"/>
    <col min="6044" max="6044" width="49.6640625" bestFit="1" customWidth="1"/>
    <col min="6045" max="6045" width="14.83203125" bestFit="1" customWidth="1"/>
    <col min="6046" max="6046" width="17.5" bestFit="1" customWidth="1"/>
    <col min="6047" max="6047" width="32.33203125" bestFit="1" customWidth="1"/>
    <col min="6048" max="6048" width="35" bestFit="1" customWidth="1"/>
    <col min="6049" max="6049" width="46.6640625" bestFit="1" customWidth="1"/>
    <col min="6050" max="6050" width="49.33203125" bestFit="1" customWidth="1"/>
    <col min="6051" max="6051" width="26.1640625" bestFit="1" customWidth="1"/>
    <col min="6052" max="6052" width="28.83203125" bestFit="1" customWidth="1"/>
    <col min="6053" max="6053" width="18.6640625" bestFit="1" customWidth="1"/>
    <col min="6054" max="6054" width="21.1640625" bestFit="1" customWidth="1"/>
    <col min="6055" max="6055" width="38.6640625" bestFit="1" customWidth="1"/>
    <col min="6056" max="6056" width="41.1640625" bestFit="1" customWidth="1"/>
    <col min="6057" max="6057" width="29.5" bestFit="1" customWidth="1"/>
    <col min="6058" max="6058" width="32.1640625" bestFit="1" customWidth="1"/>
    <col min="6059" max="6059" width="29.6640625" bestFit="1" customWidth="1"/>
    <col min="6060" max="6060" width="32.33203125" bestFit="1" customWidth="1"/>
    <col min="6061" max="6061" width="15" bestFit="1" customWidth="1"/>
    <col min="6062" max="6062" width="17.6640625" bestFit="1" customWidth="1"/>
    <col min="6063" max="6063" width="18.33203125" bestFit="1" customWidth="1"/>
    <col min="6064" max="6064" width="20.83203125" bestFit="1" customWidth="1"/>
    <col min="6065" max="6065" width="50.5" bestFit="1" customWidth="1"/>
    <col min="6066" max="6066" width="53.1640625" bestFit="1" customWidth="1"/>
    <col min="6067" max="6067" width="30.33203125" bestFit="1" customWidth="1"/>
    <col min="6068" max="6068" width="33" bestFit="1" customWidth="1"/>
    <col min="6069" max="6069" width="36.33203125" bestFit="1" customWidth="1"/>
    <col min="6070" max="6070" width="39" bestFit="1" customWidth="1"/>
    <col min="6071" max="6071" width="12.83203125" bestFit="1" customWidth="1"/>
    <col min="6072" max="6072" width="15.33203125" bestFit="1" customWidth="1"/>
    <col min="6073" max="6073" width="10.33203125" bestFit="1" customWidth="1"/>
    <col min="6074" max="6074" width="12.83203125" bestFit="1" customWidth="1"/>
    <col min="6075" max="6075" width="29.5" bestFit="1" customWidth="1"/>
    <col min="6076" max="6076" width="32.1640625" bestFit="1" customWidth="1"/>
    <col min="6077" max="6077" width="14.33203125" bestFit="1" customWidth="1"/>
    <col min="6078" max="6078" width="17" bestFit="1" customWidth="1"/>
    <col min="6079" max="6079" width="20" bestFit="1" customWidth="1"/>
    <col min="6080" max="6080" width="22.6640625" bestFit="1" customWidth="1"/>
    <col min="6081" max="6081" width="24.6640625" bestFit="1" customWidth="1"/>
    <col min="6082" max="6082" width="27.33203125" bestFit="1" customWidth="1"/>
    <col min="6083" max="6083" width="38.33203125" bestFit="1" customWidth="1"/>
    <col min="6084" max="6084" width="41" bestFit="1" customWidth="1"/>
    <col min="6085" max="6085" width="31.33203125" bestFit="1" customWidth="1"/>
    <col min="6086" max="6086" width="34" bestFit="1" customWidth="1"/>
    <col min="6087" max="6087" width="24" bestFit="1" customWidth="1"/>
    <col min="6088" max="6088" width="26.6640625" bestFit="1" customWidth="1"/>
    <col min="6089" max="6089" width="23.1640625" bestFit="1" customWidth="1"/>
    <col min="6090" max="6090" width="25.6640625" bestFit="1" customWidth="1"/>
    <col min="6091" max="6091" width="33.6640625" bestFit="1" customWidth="1"/>
    <col min="6092" max="6092" width="36.1640625" bestFit="1" customWidth="1"/>
    <col min="6093" max="6093" width="23.33203125" bestFit="1" customWidth="1"/>
    <col min="6094" max="6094" width="25.83203125" bestFit="1" customWidth="1"/>
    <col min="6095" max="6095" width="11.33203125" bestFit="1" customWidth="1"/>
    <col min="6096" max="6096" width="13.83203125" bestFit="1" customWidth="1"/>
    <col min="6097" max="6097" width="15.83203125" bestFit="1" customWidth="1"/>
    <col min="6098" max="6098" width="18.5" bestFit="1" customWidth="1"/>
    <col min="6099" max="6099" width="18" bestFit="1" customWidth="1"/>
    <col min="6100" max="6100" width="20.5" bestFit="1" customWidth="1"/>
    <col min="6101" max="6101" width="50.1640625" bestFit="1" customWidth="1"/>
    <col min="6102" max="6102" width="52.83203125" bestFit="1" customWidth="1"/>
    <col min="6103" max="6103" width="17.5" bestFit="1" customWidth="1"/>
    <col min="6104" max="6104" width="20.1640625" bestFit="1" customWidth="1"/>
    <col min="6105" max="6105" width="33.1640625" bestFit="1" customWidth="1"/>
    <col min="6106" max="6106" width="35.83203125" bestFit="1" customWidth="1"/>
    <col min="6107" max="6107" width="33" bestFit="1" customWidth="1"/>
    <col min="6108" max="6108" width="35.6640625" bestFit="1" customWidth="1"/>
    <col min="6109" max="6109" width="22.5" bestFit="1" customWidth="1"/>
    <col min="6110" max="6110" width="25.1640625" bestFit="1" customWidth="1"/>
    <col min="6111" max="6111" width="32.33203125" bestFit="1" customWidth="1"/>
    <col min="6112" max="6112" width="35" bestFit="1" customWidth="1"/>
    <col min="6113" max="6113" width="42.6640625" bestFit="1" customWidth="1"/>
    <col min="6114" max="6114" width="45.33203125" bestFit="1" customWidth="1"/>
    <col min="6115" max="6115" width="51.1640625" bestFit="1" customWidth="1"/>
    <col min="6116" max="6116" width="53.83203125" bestFit="1" customWidth="1"/>
    <col min="6117" max="6117" width="50" bestFit="1" customWidth="1"/>
    <col min="6118" max="6118" width="52.6640625" bestFit="1" customWidth="1"/>
    <col min="6119" max="6119" width="23.83203125" bestFit="1" customWidth="1"/>
    <col min="6120" max="6120" width="26.33203125" bestFit="1" customWidth="1"/>
    <col min="6121" max="6121" width="18.33203125" bestFit="1" customWidth="1"/>
    <col min="6122" max="6122" width="20.83203125" bestFit="1" customWidth="1"/>
    <col min="6123" max="6123" width="35" bestFit="1" customWidth="1"/>
    <col min="6124" max="6124" width="37.6640625" bestFit="1" customWidth="1"/>
    <col min="6125" max="6125" width="34.1640625" bestFit="1" customWidth="1"/>
    <col min="6126" max="6126" width="36.6640625" bestFit="1" customWidth="1"/>
    <col min="6127" max="6127" width="34.33203125" bestFit="1" customWidth="1"/>
    <col min="6128" max="6128" width="37" bestFit="1" customWidth="1"/>
    <col min="6129" max="6129" width="45.5" bestFit="1" customWidth="1"/>
    <col min="6130" max="6130" width="48.1640625" bestFit="1" customWidth="1"/>
    <col min="6131" max="6131" width="46.33203125" bestFit="1" customWidth="1"/>
    <col min="6132" max="6132" width="49" bestFit="1" customWidth="1"/>
    <col min="6133" max="6133" width="32.83203125" bestFit="1" customWidth="1"/>
    <col min="6134" max="6134" width="35.5" bestFit="1" customWidth="1"/>
    <col min="6135" max="6135" width="10.5" bestFit="1" customWidth="1"/>
    <col min="6136" max="6136" width="13" bestFit="1" customWidth="1"/>
    <col min="6137" max="6137" width="33.1640625" bestFit="1" customWidth="1"/>
    <col min="6138" max="6138" width="35.83203125" bestFit="1" customWidth="1"/>
    <col min="6139" max="6139" width="18.33203125" bestFit="1" customWidth="1"/>
    <col min="6140" max="6140" width="20.83203125" bestFit="1" customWidth="1"/>
    <col min="6141" max="6141" width="27.33203125" bestFit="1" customWidth="1"/>
    <col min="6142" max="6142" width="30" bestFit="1" customWidth="1"/>
    <col min="6143" max="6143" width="36.1640625" bestFit="1" customWidth="1"/>
    <col min="6144" max="6144" width="38.83203125" bestFit="1" customWidth="1"/>
    <col min="6145" max="6145" width="37.33203125" bestFit="1" customWidth="1"/>
    <col min="6146" max="6146" width="40" bestFit="1" customWidth="1"/>
    <col min="6147" max="6147" width="11.33203125" bestFit="1" customWidth="1"/>
    <col min="6148" max="6148" width="13.83203125" bestFit="1" customWidth="1"/>
    <col min="6149" max="6149" width="40.5" bestFit="1" customWidth="1"/>
    <col min="6150" max="6150" width="43.1640625" bestFit="1" customWidth="1"/>
    <col min="6151" max="6151" width="52.33203125" bestFit="1" customWidth="1"/>
    <col min="6152" max="6152" width="55" bestFit="1" customWidth="1"/>
    <col min="6153" max="6153" width="30" bestFit="1" customWidth="1"/>
    <col min="6154" max="6154" width="32.6640625" bestFit="1" customWidth="1"/>
    <col min="6155" max="6155" width="29" bestFit="1" customWidth="1"/>
    <col min="6156" max="6156" width="31.5" bestFit="1" customWidth="1"/>
    <col min="6157" max="6157" width="28" bestFit="1" customWidth="1"/>
    <col min="6158" max="6158" width="30.6640625" bestFit="1" customWidth="1"/>
    <col min="6159" max="6159" width="20.83203125" bestFit="1" customWidth="1"/>
    <col min="6160" max="6160" width="23.5" bestFit="1" customWidth="1"/>
    <col min="6161" max="6161" width="27.6640625" bestFit="1" customWidth="1"/>
    <col min="6162" max="6162" width="30.33203125" bestFit="1" customWidth="1"/>
    <col min="6163" max="6163" width="25.83203125" bestFit="1" customWidth="1"/>
    <col min="6164" max="6164" width="28.5" bestFit="1" customWidth="1"/>
    <col min="6165" max="6165" width="48.33203125" bestFit="1" customWidth="1"/>
    <col min="6166" max="6166" width="51" bestFit="1" customWidth="1"/>
    <col min="6167" max="6167" width="21" bestFit="1" customWidth="1"/>
    <col min="6168" max="6168" width="23.6640625" bestFit="1" customWidth="1"/>
    <col min="6169" max="6169" width="19.1640625" bestFit="1" customWidth="1"/>
    <col min="6170" max="6170" width="21.83203125" bestFit="1" customWidth="1"/>
    <col min="6171" max="6171" width="38.33203125" bestFit="1" customWidth="1"/>
    <col min="6172" max="6172" width="41" bestFit="1" customWidth="1"/>
    <col min="6173" max="6173" width="48.6640625" bestFit="1" customWidth="1"/>
    <col min="6174" max="6174" width="51.33203125" bestFit="1" customWidth="1"/>
    <col min="6175" max="6175" width="45.83203125" bestFit="1" customWidth="1"/>
    <col min="6176" max="6176" width="48.5" bestFit="1" customWidth="1"/>
    <col min="6177" max="6177" width="15" bestFit="1" customWidth="1"/>
    <col min="6178" max="6178" width="17.6640625" bestFit="1" customWidth="1"/>
    <col min="6179" max="6179" width="18.6640625" bestFit="1" customWidth="1"/>
    <col min="6180" max="6180" width="21.1640625" bestFit="1" customWidth="1"/>
    <col min="6181" max="6181" width="41.33203125" bestFit="1" customWidth="1"/>
    <col min="6182" max="6182" width="44" bestFit="1" customWidth="1"/>
    <col min="6183" max="6183" width="10.1640625" bestFit="1" customWidth="1"/>
    <col min="6184" max="6184" width="12.6640625" bestFit="1" customWidth="1"/>
    <col min="6185" max="6185" width="45.33203125" bestFit="1" customWidth="1"/>
    <col min="6186" max="6186" width="48" bestFit="1" customWidth="1"/>
    <col min="6187" max="6187" width="75" bestFit="1" customWidth="1"/>
    <col min="6188" max="6188" width="77.5" bestFit="1" customWidth="1"/>
    <col min="6189" max="6189" width="45.83203125" bestFit="1" customWidth="1"/>
    <col min="6190" max="6190" width="48.5" bestFit="1" customWidth="1"/>
    <col min="6191" max="6191" width="37.83203125" bestFit="1" customWidth="1"/>
    <col min="6192" max="6192" width="40.5" bestFit="1" customWidth="1"/>
    <col min="6193" max="6193" width="28.83203125" bestFit="1" customWidth="1"/>
    <col min="6194" max="6194" width="31.33203125" bestFit="1" customWidth="1"/>
    <col min="6195" max="6195" width="23.83203125" bestFit="1" customWidth="1"/>
    <col min="6196" max="6196" width="26.33203125" bestFit="1" customWidth="1"/>
    <col min="6197" max="6197" width="42.83203125" bestFit="1" customWidth="1"/>
    <col min="6198" max="6198" width="45.5" bestFit="1" customWidth="1"/>
    <col min="6199" max="6199" width="36.5" bestFit="1" customWidth="1"/>
    <col min="6200" max="6200" width="39.1640625" bestFit="1" customWidth="1"/>
    <col min="6201" max="6201" width="38.1640625" bestFit="1" customWidth="1"/>
    <col min="6202" max="6202" width="40.83203125" bestFit="1" customWidth="1"/>
    <col min="6203" max="6203" width="19.33203125" bestFit="1" customWidth="1"/>
    <col min="6204" max="6204" width="22" bestFit="1" customWidth="1"/>
    <col min="6205" max="6205" width="28.83203125" bestFit="1" customWidth="1"/>
    <col min="6206" max="6206" width="31.33203125" bestFit="1" customWidth="1"/>
    <col min="6207" max="6207" width="25.5" bestFit="1" customWidth="1"/>
    <col min="6208" max="6208" width="28.1640625" bestFit="1" customWidth="1"/>
    <col min="6209" max="6209" width="17.6640625" bestFit="1" customWidth="1"/>
    <col min="6210" max="6210" width="20.33203125" bestFit="1" customWidth="1"/>
    <col min="6211" max="6211" width="37.6640625" bestFit="1" customWidth="1"/>
    <col min="6212" max="6212" width="40.33203125" bestFit="1" customWidth="1"/>
    <col min="6213" max="6213" width="42.83203125" bestFit="1" customWidth="1"/>
    <col min="6214" max="6214" width="45.5" bestFit="1" customWidth="1"/>
    <col min="6215" max="6215" width="25.6640625" bestFit="1" customWidth="1"/>
    <col min="6216" max="6216" width="28.33203125" bestFit="1" customWidth="1"/>
    <col min="6217" max="6217" width="45.83203125" bestFit="1" customWidth="1"/>
    <col min="6218" max="6218" width="48.5" bestFit="1" customWidth="1"/>
    <col min="6219" max="6219" width="39.33203125" bestFit="1" customWidth="1"/>
    <col min="6220" max="6220" width="41.83203125" bestFit="1" customWidth="1"/>
    <col min="6221" max="6221" width="26.6640625" bestFit="1" customWidth="1"/>
    <col min="6222" max="6222" width="29.33203125" bestFit="1" customWidth="1"/>
    <col min="6223" max="6223" width="21.33203125" bestFit="1" customWidth="1"/>
    <col min="6224" max="6224" width="24" bestFit="1" customWidth="1"/>
    <col min="6225" max="6225" width="51.83203125" bestFit="1" customWidth="1"/>
    <col min="6226" max="6226" width="54.5" bestFit="1" customWidth="1"/>
    <col min="6227" max="6227" width="24.33203125" bestFit="1" customWidth="1"/>
    <col min="6228" max="6228" width="27" bestFit="1" customWidth="1"/>
    <col min="6229" max="6229" width="47.6640625" bestFit="1" customWidth="1"/>
    <col min="6230" max="6230" width="50.33203125" bestFit="1" customWidth="1"/>
    <col min="6231" max="6231" width="34.6640625" bestFit="1" customWidth="1"/>
    <col min="6232" max="6232" width="37.33203125" bestFit="1" customWidth="1"/>
    <col min="6233" max="6233" width="53.6640625" bestFit="1" customWidth="1"/>
    <col min="6234" max="6234" width="56.33203125" bestFit="1" customWidth="1"/>
    <col min="6235" max="6235" width="53.1640625" bestFit="1" customWidth="1"/>
    <col min="6236" max="6236" width="55.83203125" bestFit="1" customWidth="1"/>
    <col min="6237" max="6237" width="28.33203125" bestFit="1" customWidth="1"/>
    <col min="6238" max="6238" width="30.83203125" bestFit="1" customWidth="1"/>
    <col min="6239" max="6239" width="48.1640625" bestFit="1" customWidth="1"/>
    <col min="6240" max="6240" width="50.83203125" bestFit="1" customWidth="1"/>
    <col min="6241" max="6241" width="26.6640625" bestFit="1" customWidth="1"/>
    <col min="6242" max="6242" width="29.33203125" bestFit="1" customWidth="1"/>
    <col min="6243" max="6243" width="16.83203125" bestFit="1" customWidth="1"/>
    <col min="6244" max="6244" width="19.5" bestFit="1" customWidth="1"/>
    <col min="6245" max="6245" width="10.1640625" bestFit="1" customWidth="1"/>
    <col min="6246" max="6246" width="12.6640625" bestFit="1" customWidth="1"/>
    <col min="6247" max="6247" width="11.6640625" bestFit="1" customWidth="1"/>
    <col min="6248" max="6248" width="14.1640625" bestFit="1" customWidth="1"/>
    <col min="6249" max="6249" width="25.33203125" bestFit="1" customWidth="1"/>
    <col min="6250" max="6250" width="28" bestFit="1" customWidth="1"/>
    <col min="6251" max="6251" width="50.1640625" bestFit="1" customWidth="1"/>
    <col min="6252" max="6252" width="52.83203125" bestFit="1" customWidth="1"/>
    <col min="6253" max="6253" width="35.83203125" bestFit="1" customWidth="1"/>
    <col min="6254" max="6254" width="38.5" bestFit="1" customWidth="1"/>
    <col min="6255" max="6255" width="19.33203125" bestFit="1" customWidth="1"/>
    <col min="6256" max="6256" width="22" bestFit="1" customWidth="1"/>
    <col min="6257" max="6257" width="42.83203125" bestFit="1" customWidth="1"/>
    <col min="6258" max="6258" width="45.5" bestFit="1" customWidth="1"/>
    <col min="6259" max="6259" width="43.83203125" bestFit="1" customWidth="1"/>
    <col min="6260" max="6260" width="46.33203125" bestFit="1" customWidth="1"/>
    <col min="6261" max="6261" width="40.6640625" bestFit="1" customWidth="1"/>
    <col min="6262" max="6262" width="43.33203125" bestFit="1" customWidth="1"/>
    <col min="6263" max="6263" width="32.83203125" bestFit="1" customWidth="1"/>
    <col min="6264" max="6264" width="35.5" bestFit="1" customWidth="1"/>
    <col min="6265" max="6265" width="29.1640625" bestFit="1" customWidth="1"/>
    <col min="6266" max="6266" width="31.83203125" bestFit="1" customWidth="1"/>
    <col min="6267" max="6267" width="11.5" bestFit="1" customWidth="1"/>
    <col min="6268" max="6268" width="14" bestFit="1" customWidth="1"/>
    <col min="6269" max="6269" width="37.5" bestFit="1" customWidth="1"/>
    <col min="6270" max="6270" width="40.1640625" bestFit="1" customWidth="1"/>
    <col min="6271" max="6271" width="30.5" bestFit="1" customWidth="1"/>
    <col min="6272" max="6272" width="33.1640625" bestFit="1" customWidth="1"/>
    <col min="6273" max="6273" width="15.5" bestFit="1" customWidth="1"/>
    <col min="6274" max="6274" width="18.1640625" bestFit="1" customWidth="1"/>
    <col min="6275" max="6275" width="33.83203125" bestFit="1" customWidth="1"/>
    <col min="6276" max="6276" width="36.33203125" bestFit="1" customWidth="1"/>
    <col min="6277" max="6277" width="21.1640625" bestFit="1" customWidth="1"/>
    <col min="6278" max="6278" width="23.83203125" bestFit="1" customWidth="1"/>
    <col min="6279" max="6279" width="31.1640625" bestFit="1" customWidth="1"/>
    <col min="6280" max="6280" width="33.83203125" bestFit="1" customWidth="1"/>
    <col min="6281" max="6281" width="35.33203125" bestFit="1" customWidth="1"/>
    <col min="6282" max="6282" width="38" bestFit="1" customWidth="1"/>
    <col min="6283" max="6283" width="51.6640625" bestFit="1" customWidth="1"/>
    <col min="6284" max="6284" width="54.33203125" bestFit="1" customWidth="1"/>
    <col min="6285" max="6285" width="7.33203125" bestFit="1" customWidth="1"/>
    <col min="6286" max="6286" width="9.83203125" bestFit="1" customWidth="1"/>
    <col min="6287" max="6287" width="31" bestFit="1" customWidth="1"/>
    <col min="6288" max="6288" width="33.6640625" bestFit="1" customWidth="1"/>
    <col min="6289" max="6289" width="49.33203125" bestFit="1" customWidth="1"/>
    <col min="6290" max="6290" width="51.83203125" bestFit="1" customWidth="1"/>
    <col min="6291" max="6291" width="45.6640625" bestFit="1" customWidth="1"/>
    <col min="6292" max="6292" width="48.33203125" bestFit="1" customWidth="1"/>
    <col min="6293" max="6293" width="18.5" bestFit="1" customWidth="1"/>
    <col min="6294" max="6294" width="21" bestFit="1" customWidth="1"/>
    <col min="6295" max="6295" width="45" bestFit="1" customWidth="1"/>
    <col min="6296" max="6296" width="47.6640625" bestFit="1" customWidth="1"/>
    <col min="6297" max="6297" width="27" bestFit="1" customWidth="1"/>
    <col min="6298" max="6298" width="29.6640625" bestFit="1" customWidth="1"/>
    <col min="6299" max="6299" width="35" bestFit="1" customWidth="1"/>
    <col min="6300" max="6300" width="37.6640625" bestFit="1" customWidth="1"/>
    <col min="6301" max="6301" width="31.1640625" bestFit="1" customWidth="1"/>
    <col min="6302" max="6302" width="33.83203125" bestFit="1" customWidth="1"/>
    <col min="6303" max="6303" width="32.5" bestFit="1" customWidth="1"/>
    <col min="6304" max="6304" width="35.1640625" bestFit="1" customWidth="1"/>
    <col min="6305" max="6305" width="27" bestFit="1" customWidth="1"/>
    <col min="6306" max="6306" width="29.6640625" bestFit="1" customWidth="1"/>
    <col min="6307" max="6307" width="15.33203125" bestFit="1" customWidth="1"/>
    <col min="6308" max="6308" width="18" bestFit="1" customWidth="1"/>
    <col min="6309" max="6309" width="13.5" bestFit="1" customWidth="1"/>
    <col min="6310" max="6310" width="16" bestFit="1" customWidth="1"/>
    <col min="6311" max="6311" width="26.1640625" bestFit="1" customWidth="1"/>
    <col min="6312" max="6312" width="28.83203125" bestFit="1" customWidth="1"/>
    <col min="6313" max="6313" width="16.83203125" bestFit="1" customWidth="1"/>
    <col min="6314" max="6314" width="19.5" bestFit="1" customWidth="1"/>
    <col min="6315" max="6315" width="27" bestFit="1" customWidth="1"/>
    <col min="6316" max="6316" width="29.6640625" bestFit="1" customWidth="1"/>
    <col min="6317" max="6317" width="31.1640625" bestFit="1" customWidth="1"/>
    <col min="6318" max="6318" width="33.83203125" bestFit="1" customWidth="1"/>
    <col min="6319" max="6319" width="49.83203125" bestFit="1" customWidth="1"/>
    <col min="6320" max="6320" width="52.5" bestFit="1" customWidth="1"/>
    <col min="6321" max="6321" width="16.33203125" bestFit="1" customWidth="1"/>
    <col min="6322" max="6322" width="19" bestFit="1" customWidth="1"/>
    <col min="6323" max="6323" width="29" bestFit="1" customWidth="1"/>
    <col min="6324" max="6324" width="31.5" bestFit="1" customWidth="1"/>
    <col min="6325" max="6325" width="34.5" bestFit="1" customWidth="1"/>
    <col min="6326" max="6326" width="37.1640625" bestFit="1" customWidth="1"/>
    <col min="6327" max="6327" width="46.33203125" bestFit="1" customWidth="1"/>
    <col min="6328" max="6328" width="49" bestFit="1" customWidth="1"/>
    <col min="6329" max="6329" width="15.6640625" bestFit="1" customWidth="1"/>
    <col min="6330" max="6330" width="18.33203125" bestFit="1" customWidth="1"/>
    <col min="6331" max="6331" width="47.1640625" bestFit="1" customWidth="1"/>
    <col min="6332" max="6332" width="50" bestFit="1" customWidth="1"/>
    <col min="6333" max="6333" width="21.6640625" bestFit="1" customWidth="1"/>
    <col min="6334" max="6334" width="24.33203125" bestFit="1" customWidth="1"/>
    <col min="6335" max="6335" width="43.1640625" bestFit="1" customWidth="1"/>
    <col min="6336" max="6336" width="45.83203125" bestFit="1" customWidth="1"/>
    <col min="6337" max="6337" width="25.33203125" bestFit="1" customWidth="1"/>
    <col min="6338" max="6338" width="28" bestFit="1" customWidth="1"/>
    <col min="6339" max="6339" width="20" bestFit="1" customWidth="1"/>
    <col min="6340" max="6340" width="22.6640625" bestFit="1" customWidth="1"/>
    <col min="6341" max="6341" width="18.1640625" bestFit="1" customWidth="1"/>
    <col min="6342" max="6342" width="20.6640625" bestFit="1" customWidth="1"/>
    <col min="6343" max="6343" width="46.33203125" bestFit="1" customWidth="1"/>
    <col min="6344" max="6344" width="49" bestFit="1" customWidth="1"/>
    <col min="6345" max="6345" width="30.6640625" bestFit="1" customWidth="1"/>
    <col min="6346" max="6346" width="33.33203125" bestFit="1" customWidth="1"/>
    <col min="6347" max="6347" width="34.1640625" bestFit="1" customWidth="1"/>
    <col min="6348" max="6348" width="36.6640625" bestFit="1" customWidth="1"/>
    <col min="6349" max="6349" width="35.6640625" bestFit="1" customWidth="1"/>
    <col min="6350" max="6350" width="38.33203125" bestFit="1" customWidth="1"/>
    <col min="6351" max="6351" width="45.6640625" bestFit="1" customWidth="1"/>
    <col min="6352" max="6352" width="48.33203125" bestFit="1" customWidth="1"/>
    <col min="6353" max="6353" width="42.33203125" bestFit="1" customWidth="1"/>
    <col min="6354" max="6354" width="45" bestFit="1" customWidth="1"/>
    <col min="6355" max="6355" width="34" bestFit="1" customWidth="1"/>
    <col min="6356" max="6356" width="36.5" bestFit="1" customWidth="1"/>
    <col min="6357" max="6357" width="39.5" bestFit="1" customWidth="1"/>
    <col min="6358" max="6358" width="42.1640625" bestFit="1" customWidth="1"/>
    <col min="6359" max="6359" width="39.83203125" bestFit="1" customWidth="1"/>
    <col min="6360" max="6360" width="42.5" bestFit="1" customWidth="1"/>
    <col min="6361" max="6361" width="40.1640625" bestFit="1" customWidth="1"/>
    <col min="6362" max="6362" width="42.83203125" bestFit="1" customWidth="1"/>
    <col min="6363" max="6363" width="25.83203125" bestFit="1" customWidth="1"/>
    <col min="6364" max="6364" width="28.5" bestFit="1" customWidth="1"/>
    <col min="6365" max="6365" width="69.6640625" bestFit="1" customWidth="1"/>
    <col min="6366" max="6366" width="72.1640625" bestFit="1" customWidth="1"/>
    <col min="6367" max="6367" width="22.83203125" bestFit="1" customWidth="1"/>
    <col min="6368" max="6368" width="25.5" bestFit="1" customWidth="1"/>
    <col min="6369" max="6369" width="42.1640625" bestFit="1" customWidth="1"/>
    <col min="6370" max="6370" width="44.83203125" bestFit="1" customWidth="1"/>
    <col min="6371" max="6371" width="53" bestFit="1" customWidth="1"/>
    <col min="6372" max="6372" width="55.6640625" bestFit="1" customWidth="1"/>
    <col min="6373" max="6373" width="18" bestFit="1" customWidth="1"/>
    <col min="6374" max="6374" width="20.5" bestFit="1" customWidth="1"/>
    <col min="6375" max="6375" width="35.83203125" bestFit="1" customWidth="1"/>
    <col min="6376" max="6376" width="38.5" bestFit="1" customWidth="1"/>
    <col min="6377" max="6377" width="16.33203125" bestFit="1" customWidth="1"/>
    <col min="6378" max="6378" width="19" bestFit="1" customWidth="1"/>
    <col min="6379" max="6379" width="36.6640625" bestFit="1" customWidth="1"/>
    <col min="6380" max="6380" width="39.33203125" bestFit="1" customWidth="1"/>
    <col min="6381" max="6381" width="19.33203125" bestFit="1" customWidth="1"/>
    <col min="6382" max="6382" width="22" bestFit="1" customWidth="1"/>
    <col min="6383" max="6383" width="19.83203125" bestFit="1" customWidth="1"/>
    <col min="6384" max="6384" width="22.5" bestFit="1" customWidth="1"/>
    <col min="6385" max="6385" width="46.6640625" bestFit="1" customWidth="1"/>
    <col min="6386" max="6386" width="49.33203125" bestFit="1" customWidth="1"/>
    <col min="6387" max="6387" width="34.6640625" bestFit="1" customWidth="1"/>
    <col min="6388" max="6388" width="37.33203125" bestFit="1" customWidth="1"/>
    <col min="6389" max="6389" width="54.1640625" bestFit="1" customWidth="1"/>
    <col min="6390" max="6390" width="56.6640625" bestFit="1" customWidth="1"/>
    <col min="6391" max="6391" width="46.33203125" bestFit="1" customWidth="1"/>
    <col min="6392" max="6392" width="49" bestFit="1" customWidth="1"/>
    <col min="6393" max="6393" width="24.5" bestFit="1" customWidth="1"/>
    <col min="6394" max="6394" width="27.1640625" bestFit="1" customWidth="1"/>
    <col min="6395" max="6395" width="44" bestFit="1" customWidth="1"/>
    <col min="6396" max="6396" width="46.5" bestFit="1" customWidth="1"/>
    <col min="6397" max="6397" width="22.6640625" bestFit="1" customWidth="1"/>
    <col min="6398" max="6398" width="25.33203125" bestFit="1" customWidth="1"/>
    <col min="6399" max="6399" width="31.5" bestFit="1" customWidth="1"/>
    <col min="6400" max="6400" width="34.1640625" bestFit="1" customWidth="1"/>
    <col min="6401" max="6401" width="35.5" bestFit="1" customWidth="1"/>
    <col min="6402" max="6402" width="38.1640625" bestFit="1" customWidth="1"/>
    <col min="6403" max="6403" width="51" bestFit="1" customWidth="1"/>
    <col min="6404" max="6404" width="53.6640625" bestFit="1" customWidth="1"/>
    <col min="6405" max="6405" width="47" bestFit="1" customWidth="1"/>
    <col min="6406" max="6406" width="49.6640625" bestFit="1" customWidth="1"/>
    <col min="6407" max="6407" width="19.33203125" bestFit="1" customWidth="1"/>
    <col min="6408" max="6408" width="22" bestFit="1" customWidth="1"/>
    <col min="6409" max="6409" width="21.83203125" bestFit="1" customWidth="1"/>
    <col min="6410" max="6410" width="24.5" bestFit="1" customWidth="1"/>
    <col min="6411" max="6411" width="39.33203125" bestFit="1" customWidth="1"/>
    <col min="6412" max="6412" width="41.83203125" bestFit="1" customWidth="1"/>
    <col min="6413" max="6413" width="27.5" bestFit="1" customWidth="1"/>
    <col min="6414" max="6414" width="30.1640625" bestFit="1" customWidth="1"/>
    <col min="6415" max="6415" width="35.83203125" bestFit="1" customWidth="1"/>
    <col min="6416" max="6416" width="38.5" bestFit="1" customWidth="1"/>
    <col min="6417" max="6417" width="39.6640625" bestFit="1" customWidth="1"/>
    <col min="6418" max="6418" width="42.33203125" bestFit="1" customWidth="1"/>
    <col min="6419" max="6419" width="37.1640625" bestFit="1" customWidth="1"/>
    <col min="6420" max="6420" width="39.83203125" bestFit="1" customWidth="1"/>
    <col min="6421" max="6421" width="17.6640625" bestFit="1" customWidth="1"/>
    <col min="6422" max="6422" width="20.33203125" bestFit="1" customWidth="1"/>
    <col min="6423" max="6423" width="31.83203125" bestFit="1" customWidth="1"/>
    <col min="6424" max="6424" width="34.6640625" bestFit="1" customWidth="1"/>
    <col min="6425" max="6425" width="35.83203125" bestFit="1" customWidth="1"/>
    <col min="6426" max="6426" width="38.5" bestFit="1" customWidth="1"/>
    <col min="6427" max="6427" width="10.5" bestFit="1" customWidth="1"/>
    <col min="6428" max="6428" width="13" bestFit="1" customWidth="1"/>
    <col min="6429" max="6429" width="31.6640625" bestFit="1" customWidth="1"/>
    <col min="6430" max="6430" width="34.33203125" bestFit="1" customWidth="1"/>
    <col min="6431" max="6431" width="49" bestFit="1" customWidth="1"/>
    <col min="6432" max="6432" width="51.5" bestFit="1" customWidth="1"/>
    <col min="6433" max="6433" width="27.6640625" bestFit="1" customWidth="1"/>
    <col min="6434" max="6434" width="30.33203125" bestFit="1" customWidth="1"/>
    <col min="6435" max="6435" width="30.1640625" bestFit="1" customWidth="1"/>
    <col min="6436" max="6436" width="32.83203125" bestFit="1" customWidth="1"/>
    <col min="6437" max="6437" width="49.5" bestFit="1" customWidth="1"/>
    <col min="6438" max="6438" width="52" bestFit="1" customWidth="1"/>
    <col min="6439" max="6439" width="35.83203125" bestFit="1" customWidth="1"/>
    <col min="6440" max="6440" width="38.5" bestFit="1" customWidth="1"/>
    <col min="6441" max="6441" width="44.5" bestFit="1" customWidth="1"/>
    <col min="6442" max="6442" width="47" bestFit="1" customWidth="1"/>
    <col min="6443" max="6443" width="33.83203125" bestFit="1" customWidth="1"/>
    <col min="6444" max="6444" width="36.33203125" bestFit="1" customWidth="1"/>
    <col min="6445" max="6445" width="9.6640625" bestFit="1" customWidth="1"/>
    <col min="6446" max="6446" width="12.1640625" bestFit="1" customWidth="1"/>
    <col min="6447" max="6447" width="24.6640625" bestFit="1" customWidth="1"/>
    <col min="6448" max="6448" width="27.33203125" bestFit="1" customWidth="1"/>
    <col min="6449" max="6449" width="22.83203125" bestFit="1" customWidth="1"/>
    <col min="6450" max="6450" width="25.5" bestFit="1" customWidth="1"/>
    <col min="6451" max="6451" width="44.33203125" bestFit="1" customWidth="1"/>
    <col min="6452" max="6452" width="46.83203125" bestFit="1" customWidth="1"/>
    <col min="6453" max="6453" width="23.33203125" bestFit="1" customWidth="1"/>
    <col min="6454" max="6454" width="25.83203125" bestFit="1" customWidth="1"/>
    <col min="6455" max="6455" width="51.33203125" bestFit="1" customWidth="1"/>
    <col min="6456" max="6456" width="54" bestFit="1" customWidth="1"/>
    <col min="6457" max="6457" width="42.83203125" bestFit="1" customWidth="1"/>
    <col min="6458" max="6458" width="45.5" bestFit="1" customWidth="1"/>
    <col min="6459" max="6459" width="53.5" bestFit="1" customWidth="1"/>
    <col min="6460" max="6460" width="56.1640625" bestFit="1" customWidth="1"/>
    <col min="6461" max="6461" width="19.5" bestFit="1" customWidth="1"/>
    <col min="6462" max="6462" width="22.1640625" bestFit="1" customWidth="1"/>
    <col min="6463" max="6463" width="20.6640625" bestFit="1" customWidth="1"/>
    <col min="6464" max="6464" width="23.33203125" bestFit="1" customWidth="1"/>
    <col min="6465" max="6465" width="33.5" bestFit="1" customWidth="1"/>
    <col min="6466" max="6466" width="36" bestFit="1" customWidth="1"/>
    <col min="6467" max="6467" width="51.33203125" bestFit="1" customWidth="1"/>
    <col min="6468" max="6468" width="54" bestFit="1" customWidth="1"/>
    <col min="6469" max="6469" width="25.83203125" bestFit="1" customWidth="1"/>
    <col min="6470" max="6470" width="28.5" bestFit="1" customWidth="1"/>
    <col min="6471" max="6471" width="44.83203125" bestFit="1" customWidth="1"/>
    <col min="6472" max="6472" width="47.5" bestFit="1" customWidth="1"/>
    <col min="6473" max="6473" width="14.33203125" bestFit="1" customWidth="1"/>
    <col min="6474" max="6474" width="17" bestFit="1" customWidth="1"/>
    <col min="6475" max="6475" width="18" bestFit="1" customWidth="1"/>
    <col min="6476" max="6476" width="20.5" bestFit="1" customWidth="1"/>
    <col min="6477" max="6477" width="44.33203125" bestFit="1" customWidth="1"/>
    <col min="6478" max="6478" width="46.83203125" bestFit="1" customWidth="1"/>
    <col min="6479" max="6479" width="14.33203125" bestFit="1" customWidth="1"/>
    <col min="6480" max="6480" width="17" bestFit="1" customWidth="1"/>
    <col min="6481" max="6481" width="14.6640625" bestFit="1" customWidth="1"/>
    <col min="6482" max="6482" width="17.33203125" bestFit="1" customWidth="1"/>
    <col min="6483" max="6483" width="16.33203125" bestFit="1" customWidth="1"/>
    <col min="6484" max="6484" width="19" bestFit="1" customWidth="1"/>
    <col min="6485" max="6485" width="34.6640625" bestFit="1" customWidth="1"/>
    <col min="6486" max="6486" width="37.5" bestFit="1" customWidth="1"/>
    <col min="6487" max="6487" width="37.83203125" bestFit="1" customWidth="1"/>
    <col min="6488" max="6488" width="40.6640625" bestFit="1" customWidth="1"/>
    <col min="6489" max="6489" width="37.5" bestFit="1" customWidth="1"/>
    <col min="6490" max="6490" width="40.33203125" bestFit="1" customWidth="1"/>
    <col min="6491" max="6491" width="20.5" bestFit="1" customWidth="1"/>
    <col min="6492" max="6492" width="23.1640625" bestFit="1" customWidth="1"/>
    <col min="6493" max="6493" width="20" bestFit="1" customWidth="1"/>
    <col min="6494" max="6494" width="22.6640625" bestFit="1" customWidth="1"/>
    <col min="6495" max="6495" width="27.1640625" bestFit="1" customWidth="1"/>
    <col min="6496" max="6496" width="29.83203125" bestFit="1" customWidth="1"/>
    <col min="6497" max="6497" width="50.5" bestFit="1" customWidth="1"/>
    <col min="6498" max="6498" width="53.1640625" bestFit="1" customWidth="1"/>
    <col min="6499" max="6499" width="33.6640625" bestFit="1" customWidth="1"/>
    <col min="6500" max="6500" width="36.1640625" bestFit="1" customWidth="1"/>
    <col min="6501" max="6501" width="28.5" bestFit="1" customWidth="1"/>
    <col min="6502" max="6502" width="31" bestFit="1" customWidth="1"/>
    <col min="6503" max="6503" width="20.5" bestFit="1" customWidth="1"/>
    <col min="6504" max="6504" width="23.1640625" bestFit="1" customWidth="1"/>
    <col min="6505" max="6505" width="37.33203125" bestFit="1" customWidth="1"/>
    <col min="6506" max="6506" width="40" bestFit="1" customWidth="1"/>
    <col min="6507" max="6507" width="28.83203125" bestFit="1" customWidth="1"/>
    <col min="6508" max="6508" width="31.33203125" bestFit="1" customWidth="1"/>
    <col min="6509" max="6509" width="47.5" bestFit="1" customWidth="1"/>
    <col min="6510" max="6510" width="50.1640625" bestFit="1" customWidth="1"/>
    <col min="6511" max="6511" width="33.83203125" bestFit="1" customWidth="1"/>
    <col min="6512" max="6512" width="36.33203125" bestFit="1" customWidth="1"/>
    <col min="6513" max="6513" width="38.6640625" bestFit="1" customWidth="1"/>
    <col min="6514" max="6514" width="41.1640625" bestFit="1" customWidth="1"/>
    <col min="6515" max="6515" width="39.1640625" bestFit="1" customWidth="1"/>
    <col min="6516" max="6516" width="41.6640625" bestFit="1" customWidth="1"/>
    <col min="6517" max="6517" width="34.33203125" bestFit="1" customWidth="1"/>
    <col min="6518" max="6518" width="37" bestFit="1" customWidth="1"/>
    <col min="6519" max="6519" width="48.5" bestFit="1" customWidth="1"/>
    <col min="6520" max="6520" width="51.1640625" bestFit="1" customWidth="1"/>
    <col min="6521" max="6521" width="19.6640625" bestFit="1" customWidth="1"/>
    <col min="6522" max="6522" width="22.33203125" bestFit="1" customWidth="1"/>
    <col min="6523" max="6523" width="25.33203125" bestFit="1" customWidth="1"/>
    <col min="6524" max="6524" width="28" bestFit="1" customWidth="1"/>
    <col min="6525" max="6525" width="35.1640625" bestFit="1" customWidth="1"/>
    <col min="6526" max="6526" width="37.83203125" bestFit="1" customWidth="1"/>
    <col min="6527" max="6527" width="25.33203125" bestFit="1" customWidth="1"/>
    <col min="6528" max="6528" width="28" bestFit="1" customWidth="1"/>
    <col min="6529" max="6529" width="34.5" bestFit="1" customWidth="1"/>
    <col min="6530" max="6530" width="37.1640625" bestFit="1" customWidth="1"/>
    <col min="6531" max="6531" width="17.5" bestFit="1" customWidth="1"/>
    <col min="6532" max="6532" width="20.1640625" bestFit="1" customWidth="1"/>
    <col min="6533" max="6533" width="15.83203125" bestFit="1" customWidth="1"/>
    <col min="6534" max="6534" width="18.5" bestFit="1" customWidth="1"/>
    <col min="6535" max="6535" width="40.33203125" bestFit="1" customWidth="1"/>
    <col min="6536" max="6536" width="43" bestFit="1" customWidth="1"/>
    <col min="6537" max="6537" width="35.1640625" bestFit="1" customWidth="1"/>
    <col min="6538" max="6538" width="37.83203125" bestFit="1" customWidth="1"/>
    <col min="6539" max="6539" width="46.33203125" bestFit="1" customWidth="1"/>
    <col min="6540" max="6540" width="49" bestFit="1" customWidth="1"/>
    <col min="6541" max="6541" width="16.33203125" bestFit="1" customWidth="1"/>
    <col min="6542" max="6542" width="19" bestFit="1" customWidth="1"/>
    <col min="6543" max="6543" width="16.1640625" bestFit="1" customWidth="1"/>
    <col min="6544" max="6544" width="18.83203125" bestFit="1" customWidth="1"/>
    <col min="6545" max="6545" width="16.83203125" bestFit="1" customWidth="1"/>
    <col min="6546" max="6546" width="19.5" bestFit="1" customWidth="1"/>
    <col min="6547" max="6547" width="39.83203125" bestFit="1" customWidth="1"/>
    <col min="6548" max="6548" width="42.5" bestFit="1" customWidth="1"/>
    <col min="6549" max="6549" width="49" bestFit="1" customWidth="1"/>
    <col min="6550" max="6550" width="51.5" bestFit="1" customWidth="1"/>
    <col min="6551" max="6551" width="49.83203125" bestFit="1" customWidth="1"/>
    <col min="6552" max="6552" width="52.5" bestFit="1" customWidth="1"/>
    <col min="6553" max="6553" width="9.83203125" bestFit="1" customWidth="1"/>
    <col min="6554" max="6554" width="12.33203125" bestFit="1" customWidth="1"/>
    <col min="6555" max="6555" width="35.6640625" bestFit="1" customWidth="1"/>
    <col min="6556" max="6556" width="38.33203125" bestFit="1" customWidth="1"/>
    <col min="6557" max="6557" width="41.1640625" bestFit="1" customWidth="1"/>
    <col min="6558" max="6558" width="43.83203125" bestFit="1" customWidth="1"/>
    <col min="6559" max="6559" width="24.33203125" bestFit="1" customWidth="1"/>
    <col min="6560" max="6560" width="27" bestFit="1" customWidth="1"/>
    <col min="6561" max="6561" width="30.83203125" bestFit="1" customWidth="1"/>
    <col min="6562" max="6562" width="33.5" bestFit="1" customWidth="1"/>
    <col min="6563" max="6563" width="25.33203125" bestFit="1" customWidth="1"/>
    <col min="6564" max="6564" width="28" bestFit="1" customWidth="1"/>
    <col min="6565" max="6565" width="25.5" bestFit="1" customWidth="1"/>
    <col min="6566" max="6566" width="28.1640625" bestFit="1" customWidth="1"/>
    <col min="6567" max="6567" width="31" bestFit="1" customWidth="1"/>
    <col min="6568" max="6568" width="33.6640625" bestFit="1" customWidth="1"/>
    <col min="6569" max="6569" width="31.83203125" bestFit="1" customWidth="1"/>
    <col min="6570" max="6570" width="34.5" bestFit="1" customWidth="1"/>
    <col min="6571" max="6571" width="27.6640625" bestFit="1" customWidth="1"/>
    <col min="6572" max="6572" width="30.33203125" bestFit="1" customWidth="1"/>
    <col min="6573" max="6573" width="18.33203125" bestFit="1" customWidth="1"/>
    <col min="6574" max="6574" width="20.83203125" bestFit="1" customWidth="1"/>
    <col min="6575" max="6575" width="35.83203125" bestFit="1" customWidth="1"/>
    <col min="6576" max="6576" width="38.5" bestFit="1" customWidth="1"/>
    <col min="6577" max="6577" width="42" bestFit="1" customWidth="1"/>
    <col min="6578" max="6578" width="44.83203125" bestFit="1" customWidth="1"/>
    <col min="6579" max="6579" width="33.83203125" bestFit="1" customWidth="1"/>
    <col min="6580" max="6580" width="36.33203125" bestFit="1" customWidth="1"/>
    <col min="6581" max="6581" width="30.5" bestFit="1" customWidth="1"/>
    <col min="6582" max="6582" width="33.1640625" bestFit="1" customWidth="1"/>
    <col min="6583" max="6583" width="29.83203125" bestFit="1" customWidth="1"/>
    <col min="6584" max="6584" width="32.5" bestFit="1" customWidth="1"/>
    <col min="6585" max="6585" width="54.1640625" bestFit="1" customWidth="1"/>
    <col min="6586" max="6586" width="56.83203125" bestFit="1" customWidth="1"/>
    <col min="6587" max="6587" width="24.6640625" bestFit="1" customWidth="1"/>
    <col min="6588" max="6588" width="27.33203125" bestFit="1" customWidth="1"/>
    <col min="6589" max="6589" width="36" bestFit="1" customWidth="1"/>
    <col min="6590" max="6590" width="38.6640625" bestFit="1" customWidth="1"/>
    <col min="6591" max="6591" width="47.5" bestFit="1" customWidth="1"/>
    <col min="6592" max="6592" width="50.1640625" bestFit="1" customWidth="1"/>
    <col min="6593" max="6593" width="33" bestFit="1" customWidth="1"/>
    <col min="6594" max="6594" width="35.6640625" bestFit="1" customWidth="1"/>
    <col min="6595" max="6595" width="21" bestFit="1" customWidth="1"/>
    <col min="6596" max="6596" width="23.6640625" bestFit="1" customWidth="1"/>
    <col min="6597" max="6597" width="41.33203125" bestFit="1" customWidth="1"/>
    <col min="6598" max="6598" width="44" bestFit="1" customWidth="1"/>
    <col min="6599" max="6599" width="24.6640625" bestFit="1" customWidth="1"/>
    <col min="6600" max="6600" width="27.33203125" bestFit="1" customWidth="1"/>
    <col min="6601" max="6601" width="28.83203125" bestFit="1" customWidth="1"/>
    <col min="6602" max="6602" width="31.33203125" bestFit="1" customWidth="1"/>
    <col min="6603" max="6603" width="40.33203125" bestFit="1" customWidth="1"/>
    <col min="6604" max="6604" width="43" bestFit="1" customWidth="1"/>
    <col min="6605" max="6605" width="29.83203125" bestFit="1" customWidth="1"/>
    <col min="6606" max="6606" width="32.5" bestFit="1" customWidth="1"/>
    <col min="6607" max="6607" width="46.5" bestFit="1" customWidth="1"/>
    <col min="6608" max="6608" width="49.1640625" bestFit="1" customWidth="1"/>
    <col min="6609" max="6609" width="49.5" bestFit="1" customWidth="1"/>
    <col min="6610" max="6610" width="52" bestFit="1" customWidth="1"/>
    <col min="6611" max="6611" width="21.6640625" bestFit="1" customWidth="1"/>
    <col min="6612" max="6612" width="24.33203125" bestFit="1" customWidth="1"/>
    <col min="6613" max="6613" width="42.83203125" bestFit="1" customWidth="1"/>
    <col min="6614" max="6614" width="45.5" bestFit="1" customWidth="1"/>
    <col min="6615" max="6615" width="8.83203125" bestFit="1" customWidth="1"/>
    <col min="6616" max="6616" width="11.33203125" bestFit="1" customWidth="1"/>
    <col min="6617" max="6617" width="51.1640625" bestFit="1" customWidth="1"/>
    <col min="6618" max="6618" width="53.83203125" bestFit="1" customWidth="1"/>
    <col min="6620" max="6620" width="13.33203125" bestFit="1" customWidth="1"/>
    <col min="6621" max="6621" width="50.5" bestFit="1" customWidth="1"/>
    <col min="6622" max="6622" width="53.1640625" bestFit="1" customWidth="1"/>
    <col min="6623" max="6623" width="21.1640625" bestFit="1" customWidth="1"/>
    <col min="6624" max="6624" width="23.83203125" bestFit="1" customWidth="1"/>
    <col min="6625" max="6625" width="9" bestFit="1" customWidth="1"/>
    <col min="6626" max="6626" width="11.5" bestFit="1" customWidth="1"/>
    <col min="6627" max="6627" width="38.1640625" bestFit="1" customWidth="1"/>
    <col min="6628" max="6628" width="40.83203125" bestFit="1" customWidth="1"/>
    <col min="6629" max="6629" width="19.33203125" bestFit="1" customWidth="1"/>
    <col min="6630" max="6630" width="22" bestFit="1" customWidth="1"/>
    <col min="6631" max="6631" width="11.1640625" bestFit="1" customWidth="1"/>
    <col min="6632" max="6632" width="13.83203125" bestFit="1" customWidth="1"/>
    <col min="6633" max="6633" width="27.1640625" bestFit="1" customWidth="1"/>
    <col min="6634" max="6634" width="29.83203125" bestFit="1" customWidth="1"/>
    <col min="6635" max="6635" width="12.5" bestFit="1" customWidth="1"/>
    <col min="6636" max="6636" width="15" bestFit="1" customWidth="1"/>
    <col min="6637" max="6637" width="41.33203125" bestFit="1" customWidth="1"/>
    <col min="6638" max="6638" width="44" bestFit="1" customWidth="1"/>
    <col min="6639" max="6639" width="48" bestFit="1" customWidth="1"/>
    <col min="6640" max="6640" width="50.6640625" bestFit="1" customWidth="1"/>
    <col min="6641" max="6641" width="36.6640625" bestFit="1" customWidth="1"/>
    <col min="6642" max="6642" width="39.33203125" bestFit="1" customWidth="1"/>
    <col min="6643" max="6643" width="27.5" bestFit="1" customWidth="1"/>
    <col min="6644" max="6644" width="30.1640625" bestFit="1" customWidth="1"/>
    <col min="6645" max="6645" width="16.6640625" bestFit="1" customWidth="1"/>
    <col min="6646" max="6646" width="19.33203125" bestFit="1" customWidth="1"/>
    <col min="6647" max="6647" width="22.33203125" bestFit="1" customWidth="1"/>
    <col min="6648" max="6648" width="25" bestFit="1" customWidth="1"/>
    <col min="6649" max="6649" width="38" bestFit="1" customWidth="1"/>
    <col min="6650" max="6650" width="40.6640625" bestFit="1" customWidth="1"/>
    <col min="6651" max="6651" width="29.5" bestFit="1" customWidth="1"/>
    <col min="6652" max="6652" width="32.1640625" bestFit="1" customWidth="1"/>
    <col min="6653" max="6653" width="24.5" bestFit="1" customWidth="1"/>
    <col min="6654" max="6654" width="27.1640625" bestFit="1" customWidth="1"/>
    <col min="6655" max="6655" width="23.33203125" bestFit="1" customWidth="1"/>
    <col min="6656" max="6656" width="25.83203125" bestFit="1" customWidth="1"/>
    <col min="6657" max="6657" width="46" bestFit="1" customWidth="1"/>
    <col min="6658" max="6658" width="48.6640625" bestFit="1" customWidth="1"/>
    <col min="6659" max="6659" width="37.5" bestFit="1" customWidth="1"/>
    <col min="6660" max="6660" width="40.1640625" bestFit="1" customWidth="1"/>
    <col min="6661" max="6661" width="51.5" bestFit="1" customWidth="1"/>
    <col min="6662" max="6662" width="54.1640625" bestFit="1" customWidth="1"/>
    <col min="6663" max="6663" width="19.5" bestFit="1" customWidth="1"/>
    <col min="6664" max="6664" width="22.1640625" bestFit="1" customWidth="1"/>
    <col min="6665" max="6665" width="27" bestFit="1" customWidth="1"/>
    <col min="6666" max="6666" width="29.6640625" bestFit="1" customWidth="1"/>
    <col min="6667" max="6667" width="25" bestFit="1" customWidth="1"/>
    <col min="6668" max="6668" width="27.6640625" bestFit="1" customWidth="1"/>
    <col min="6669" max="6669" width="31.1640625" bestFit="1" customWidth="1"/>
    <col min="6670" max="6670" width="33.83203125" bestFit="1" customWidth="1"/>
    <col min="6671" max="6671" width="33.6640625" bestFit="1" customWidth="1"/>
    <col min="6672" max="6672" width="36.1640625" bestFit="1" customWidth="1"/>
    <col min="6673" max="6673" width="24.6640625" bestFit="1" customWidth="1"/>
    <col min="6674" max="6674" width="27.33203125" bestFit="1" customWidth="1"/>
    <col min="6675" max="6675" width="40.1640625" bestFit="1" customWidth="1"/>
    <col min="6676" max="6676" width="42.83203125" bestFit="1" customWidth="1"/>
    <col min="6677" max="6677" width="18.5" bestFit="1" customWidth="1"/>
    <col min="6678" max="6678" width="21" bestFit="1" customWidth="1"/>
    <col min="6679" max="6679" width="24.83203125" bestFit="1" customWidth="1"/>
    <col min="6680" max="6680" width="27.5" bestFit="1" customWidth="1"/>
    <col min="6681" max="6681" width="49.33203125" bestFit="1" customWidth="1"/>
    <col min="6682" max="6682" width="51.83203125" bestFit="1" customWidth="1"/>
    <col min="6683" max="6683" width="46.5" bestFit="1" customWidth="1"/>
    <col min="6684" max="6684" width="49.1640625" bestFit="1" customWidth="1"/>
    <col min="6685" max="6685" width="23.1640625" bestFit="1" customWidth="1"/>
    <col min="6686" max="6686" width="25.6640625" bestFit="1" customWidth="1"/>
    <col min="6687" max="6687" width="17.1640625" bestFit="1" customWidth="1"/>
    <col min="6688" max="6688" width="19.83203125" bestFit="1" customWidth="1"/>
    <col min="6689" max="6689" width="50.1640625" bestFit="1" customWidth="1"/>
    <col min="6690" max="6690" width="52.83203125" bestFit="1" customWidth="1"/>
    <col min="6691" max="6691" width="16.83203125" bestFit="1" customWidth="1"/>
    <col min="6692" max="6692" width="19.5" bestFit="1" customWidth="1"/>
    <col min="6693" max="6693" width="12.83203125" bestFit="1" customWidth="1"/>
    <col min="6694" max="6694" width="15.33203125" bestFit="1" customWidth="1"/>
    <col min="6695" max="6695" width="17.1640625" bestFit="1" customWidth="1"/>
    <col min="6696" max="6696" width="19.83203125" bestFit="1" customWidth="1"/>
    <col min="6697" max="6697" width="48.6640625" bestFit="1" customWidth="1"/>
    <col min="6698" max="6698" width="51.33203125" bestFit="1" customWidth="1"/>
    <col min="6699" max="6699" width="35.83203125" bestFit="1" customWidth="1"/>
    <col min="6700" max="6700" width="38.5" bestFit="1" customWidth="1"/>
    <col min="6701" max="6701" width="47.83203125" bestFit="1" customWidth="1"/>
    <col min="6702" max="6702" width="50.5" bestFit="1" customWidth="1"/>
    <col min="6703" max="6703" width="47.1640625" bestFit="1" customWidth="1"/>
    <col min="6704" max="6704" width="49.83203125" bestFit="1" customWidth="1"/>
    <col min="6705" max="6705" width="13.5" bestFit="1" customWidth="1"/>
    <col min="6706" max="6706" width="16" bestFit="1" customWidth="1"/>
    <col min="6707" max="6707" width="27.6640625" bestFit="1" customWidth="1"/>
    <col min="6708" max="6708" width="30.33203125" bestFit="1" customWidth="1"/>
    <col min="6709" max="6709" width="36.83203125" bestFit="1" customWidth="1"/>
    <col min="6710" max="6710" width="39.5" bestFit="1" customWidth="1"/>
    <col min="6711" max="6711" width="20.6640625" bestFit="1" customWidth="1"/>
    <col min="6712" max="6712" width="23.33203125" bestFit="1" customWidth="1"/>
    <col min="6713" max="6713" width="42.6640625" bestFit="1" customWidth="1"/>
    <col min="6714" max="6714" width="45.33203125" bestFit="1" customWidth="1"/>
    <col min="6715" max="6715" width="19.5" bestFit="1" customWidth="1"/>
    <col min="6716" max="6716" width="22.1640625" bestFit="1" customWidth="1"/>
    <col min="6717" max="6717" width="36.6640625" bestFit="1" customWidth="1"/>
    <col min="6718" max="6718" width="39.33203125" bestFit="1" customWidth="1"/>
    <col min="6719" max="6719" width="38.33203125" bestFit="1" customWidth="1"/>
    <col min="6720" max="6720" width="41" bestFit="1" customWidth="1"/>
    <col min="6721" max="6721" width="22.33203125" bestFit="1" customWidth="1"/>
    <col min="6722" max="6722" width="25" bestFit="1" customWidth="1"/>
    <col min="6723" max="6723" width="38.83203125" bestFit="1" customWidth="1"/>
    <col min="6724" max="6724" width="41.33203125" bestFit="1" customWidth="1"/>
    <col min="6725" max="6725" width="38" bestFit="1" customWidth="1"/>
    <col min="6726" max="6726" width="40.6640625" bestFit="1" customWidth="1"/>
    <col min="6727" max="6727" width="42" bestFit="1" customWidth="1"/>
    <col min="6728" max="6728" width="44.6640625" bestFit="1" customWidth="1"/>
    <col min="6729" max="6729" width="47.6640625" bestFit="1" customWidth="1"/>
    <col min="6730" max="6730" width="50.33203125" bestFit="1" customWidth="1"/>
    <col min="6731" max="6731" width="28.33203125" bestFit="1" customWidth="1"/>
    <col min="6732" max="6732" width="30.83203125" bestFit="1" customWidth="1"/>
    <col min="6733" max="6733" width="27.83203125" bestFit="1" customWidth="1"/>
    <col min="6734" max="6734" width="30.5" bestFit="1" customWidth="1"/>
    <col min="6735" max="6735" width="51.1640625" bestFit="1" customWidth="1"/>
    <col min="6736" max="6736" width="53.83203125" bestFit="1" customWidth="1"/>
    <col min="6737" max="6737" width="11.83203125" bestFit="1" customWidth="1"/>
    <col min="6738" max="6738" width="14.33203125" bestFit="1" customWidth="1"/>
    <col min="6739" max="6739" width="20.5" bestFit="1" customWidth="1"/>
    <col min="6740" max="6740" width="23.1640625" bestFit="1" customWidth="1"/>
    <col min="6741" max="6741" width="39.5" bestFit="1" customWidth="1"/>
    <col min="6742" max="6742" width="42.1640625" bestFit="1" customWidth="1"/>
    <col min="6743" max="6743" width="35" bestFit="1" customWidth="1"/>
    <col min="6744" max="6744" width="37.6640625" bestFit="1" customWidth="1"/>
    <col min="6745" max="6745" width="20.6640625" bestFit="1" customWidth="1"/>
    <col min="6746" max="6746" width="23.33203125" bestFit="1" customWidth="1"/>
    <col min="6747" max="6747" width="24.6640625" bestFit="1" customWidth="1"/>
    <col min="6748" max="6748" width="27.33203125" bestFit="1" customWidth="1"/>
    <col min="6749" max="6749" width="11.83203125" bestFit="1" customWidth="1"/>
    <col min="6750" max="6750" width="14.33203125" bestFit="1" customWidth="1"/>
    <col min="6751" max="6751" width="11.33203125" bestFit="1" customWidth="1"/>
    <col min="6752" max="6752" width="13.83203125" bestFit="1" customWidth="1"/>
    <col min="6753" max="6753" width="18.5" bestFit="1" customWidth="1"/>
    <col min="6754" max="6754" width="21" bestFit="1" customWidth="1"/>
    <col min="6755" max="6755" width="47.5" bestFit="1" customWidth="1"/>
    <col min="6756" max="6756" width="50.1640625" bestFit="1" customWidth="1"/>
    <col min="6757" max="6757" width="42.1640625" bestFit="1" customWidth="1"/>
    <col min="6758" max="6758" width="44.83203125" bestFit="1" customWidth="1"/>
    <col min="6759" max="6759" width="25.83203125" bestFit="1" customWidth="1"/>
    <col min="6760" max="6760" width="28.5" bestFit="1" customWidth="1"/>
    <col min="6761" max="6761" width="17.5" bestFit="1" customWidth="1"/>
    <col min="6762" max="6762" width="20.1640625" bestFit="1" customWidth="1"/>
    <col min="6763" max="6763" width="26.6640625" bestFit="1" customWidth="1"/>
    <col min="6764" max="6764" width="29.33203125" bestFit="1" customWidth="1"/>
    <col min="6765" max="6765" width="30.6640625" bestFit="1" customWidth="1"/>
    <col min="6766" max="6766" width="33.33203125" bestFit="1" customWidth="1"/>
    <col min="6767" max="6767" width="32.33203125" bestFit="1" customWidth="1"/>
    <col min="6768" max="6768" width="35" bestFit="1" customWidth="1"/>
    <col min="6769" max="6769" width="39" bestFit="1" customWidth="1"/>
    <col min="6770" max="6770" width="41.5" bestFit="1" customWidth="1"/>
    <col min="6771" max="6771" width="31.6640625" bestFit="1" customWidth="1"/>
    <col min="6772" max="6772" width="34.33203125" bestFit="1" customWidth="1"/>
    <col min="6773" max="6773" width="47.83203125" bestFit="1" customWidth="1"/>
    <col min="6774" max="6774" width="50.5" bestFit="1" customWidth="1"/>
    <col min="6775" max="6775" width="35.5" bestFit="1" customWidth="1"/>
    <col min="6776" max="6776" width="38.1640625" bestFit="1" customWidth="1"/>
    <col min="6777" max="6777" width="35.1640625" bestFit="1" customWidth="1"/>
    <col min="6778" max="6778" width="37.83203125" bestFit="1" customWidth="1"/>
    <col min="6779" max="6779" width="44.33203125" bestFit="1" customWidth="1"/>
    <col min="6780" max="6780" width="46.83203125" bestFit="1" customWidth="1"/>
    <col min="6781" max="6781" width="42.5" bestFit="1" customWidth="1"/>
    <col min="6782" max="6782" width="45.1640625" bestFit="1" customWidth="1"/>
    <col min="6783" max="6783" width="17" bestFit="1" customWidth="1"/>
    <col min="6784" max="6784" width="19.6640625" bestFit="1" customWidth="1"/>
    <col min="6785" max="6785" width="26.1640625" bestFit="1" customWidth="1"/>
    <col min="6786" max="6786" width="28.83203125" bestFit="1" customWidth="1"/>
    <col min="6787" max="6787" width="35.83203125" bestFit="1" customWidth="1"/>
    <col min="6788" max="6788" width="38.5" bestFit="1" customWidth="1"/>
    <col min="6789" max="6789" width="21.6640625" bestFit="1" customWidth="1"/>
    <col min="6790" max="6790" width="24.33203125" bestFit="1" customWidth="1"/>
    <col min="6791" max="6791" width="14" bestFit="1" customWidth="1"/>
    <col min="6792" max="6792" width="16.6640625" bestFit="1" customWidth="1"/>
    <col min="6793" max="6793" width="16.83203125" bestFit="1" customWidth="1"/>
    <col min="6794" max="6794" width="19.5" bestFit="1" customWidth="1"/>
    <col min="6795" max="6795" width="13.83203125" bestFit="1" customWidth="1"/>
    <col min="6796" max="6796" width="16.5" bestFit="1" customWidth="1"/>
    <col min="6797" max="6797" width="21" bestFit="1" customWidth="1"/>
    <col min="6798" max="6798" width="23.6640625" bestFit="1" customWidth="1"/>
    <col min="6799" max="6799" width="19.83203125" bestFit="1" customWidth="1"/>
    <col min="6800" max="6800" width="22.5" bestFit="1" customWidth="1"/>
    <col min="6801" max="6801" width="35" bestFit="1" customWidth="1"/>
    <col min="6802" max="6802" width="37.6640625" bestFit="1" customWidth="1"/>
    <col min="6803" max="6803" width="27.33203125" bestFit="1" customWidth="1"/>
    <col min="6804" max="6804" width="30" bestFit="1" customWidth="1"/>
    <col min="6805" max="6805" width="26.1640625" bestFit="1" customWidth="1"/>
    <col min="6806" max="6806" width="28.83203125" bestFit="1" customWidth="1"/>
    <col min="6807" max="6807" width="42.83203125" bestFit="1" customWidth="1"/>
    <col min="6808" max="6808" width="45.5" bestFit="1" customWidth="1"/>
    <col min="6809" max="6809" width="22.33203125" bestFit="1" customWidth="1"/>
    <col min="6810" max="6810" width="25" bestFit="1" customWidth="1"/>
    <col min="6811" max="6811" width="11.83203125" bestFit="1" customWidth="1"/>
    <col min="6812" max="6812" width="14.33203125" bestFit="1" customWidth="1"/>
    <col min="6813" max="6813" width="39.6640625" bestFit="1" customWidth="1"/>
    <col min="6814" max="6814" width="42.33203125" bestFit="1" customWidth="1"/>
    <col min="6815" max="6815" width="23.6640625" bestFit="1" customWidth="1"/>
    <col min="6816" max="6816" width="26.1640625" bestFit="1" customWidth="1"/>
    <col min="6817" max="6817" width="24.83203125" bestFit="1" customWidth="1"/>
    <col min="6818" max="6818" width="27.5" bestFit="1" customWidth="1"/>
    <col min="6819" max="6819" width="15.83203125" bestFit="1" customWidth="1"/>
    <col min="6820" max="6820" width="18.5" bestFit="1" customWidth="1"/>
    <col min="6821" max="6821" width="18.6640625" bestFit="1" customWidth="1"/>
    <col min="6822" max="6822" width="21.1640625" bestFit="1" customWidth="1"/>
    <col min="6823" max="6823" width="30.1640625" bestFit="1" customWidth="1"/>
    <col min="6824" max="6824" width="32.83203125" bestFit="1" customWidth="1"/>
    <col min="6825" max="6825" width="15.33203125" bestFit="1" customWidth="1"/>
    <col min="6826" max="6826" width="18" bestFit="1" customWidth="1"/>
    <col min="6827" max="6827" width="27.1640625" bestFit="1" customWidth="1"/>
    <col min="6828" max="6828" width="29.83203125" bestFit="1" customWidth="1"/>
    <col min="6829" max="6829" width="26.33203125" bestFit="1" customWidth="1"/>
    <col min="6830" max="6830" width="29" bestFit="1" customWidth="1"/>
    <col min="6831" max="6831" width="49.83203125" bestFit="1" customWidth="1"/>
    <col min="6832" max="6832" width="52.5" bestFit="1" customWidth="1"/>
    <col min="6833" max="6833" width="14.5" bestFit="1" customWidth="1"/>
    <col min="6834" max="6834" width="17.1640625" bestFit="1" customWidth="1"/>
    <col min="6835" max="6835" width="23.33203125" bestFit="1" customWidth="1"/>
    <col min="6836" max="6836" width="25.83203125" bestFit="1" customWidth="1"/>
    <col min="6837" max="6837" width="18.33203125" bestFit="1" customWidth="1"/>
    <col min="6838" max="6838" width="20.83203125" bestFit="1" customWidth="1"/>
    <col min="6839" max="6839" width="49.83203125" bestFit="1" customWidth="1"/>
    <col min="6840" max="6840" width="52.5" bestFit="1" customWidth="1"/>
    <col min="6841" max="6841" width="24" bestFit="1" customWidth="1"/>
    <col min="6842" max="6842" width="26.6640625" bestFit="1" customWidth="1"/>
    <col min="6843" max="6843" width="13.33203125" bestFit="1" customWidth="1"/>
    <col min="6844" max="6844" width="15.83203125" bestFit="1" customWidth="1"/>
    <col min="6845" max="6845" width="22.83203125" bestFit="1" customWidth="1"/>
    <col min="6846" max="6846" width="25.5" bestFit="1" customWidth="1"/>
    <col min="6847" max="6847" width="33.83203125" bestFit="1" customWidth="1"/>
    <col min="6848" max="6848" width="36.33203125" bestFit="1" customWidth="1"/>
    <col min="6849" max="6849" width="41.6640625" bestFit="1" customWidth="1"/>
    <col min="6850" max="6850" width="44.33203125" bestFit="1" customWidth="1"/>
    <col min="6851" max="6851" width="45.83203125" bestFit="1" customWidth="1"/>
    <col min="6852" max="6852" width="48.5" bestFit="1" customWidth="1"/>
    <col min="6853" max="6853" width="27.6640625" bestFit="1" customWidth="1"/>
    <col min="6854" max="6854" width="30.33203125" bestFit="1" customWidth="1"/>
    <col min="6855" max="6855" width="27.5" bestFit="1" customWidth="1"/>
    <col min="6856" max="6856" width="30.1640625" bestFit="1" customWidth="1"/>
    <col min="6857" max="6857" width="11.33203125" bestFit="1" customWidth="1"/>
    <col min="6858" max="6858" width="13.83203125" bestFit="1" customWidth="1"/>
    <col min="6859" max="6859" width="35.33203125" bestFit="1" customWidth="1"/>
    <col min="6860" max="6860" width="38" bestFit="1" customWidth="1"/>
    <col min="6861" max="6861" width="22.33203125" bestFit="1" customWidth="1"/>
    <col min="6862" max="6862" width="25" bestFit="1" customWidth="1"/>
    <col min="6863" max="6863" width="18.1640625" bestFit="1" customWidth="1"/>
    <col min="6864" max="6864" width="20.6640625" bestFit="1" customWidth="1"/>
    <col min="6865" max="6865" width="27" bestFit="1" customWidth="1"/>
    <col min="6866" max="6866" width="29.6640625" bestFit="1" customWidth="1"/>
    <col min="6867" max="6867" width="51.1640625" bestFit="1" customWidth="1"/>
    <col min="6868" max="6868" width="53.83203125" bestFit="1" customWidth="1"/>
    <col min="6869" max="6869" width="8.83203125" bestFit="1" customWidth="1"/>
    <col min="6870" max="6870" width="11.1640625" bestFit="1" customWidth="1"/>
    <col min="6871" max="6871" width="22" bestFit="1" customWidth="1"/>
    <col min="6872" max="6872" width="24.6640625" bestFit="1" customWidth="1"/>
    <col min="6873" max="6873" width="16.6640625" bestFit="1" customWidth="1"/>
    <col min="6874" max="6874" width="19.33203125" bestFit="1" customWidth="1"/>
    <col min="6875" max="6875" width="47.83203125" bestFit="1" customWidth="1"/>
    <col min="6876" max="6876" width="50.5" bestFit="1" customWidth="1"/>
    <col min="6877" max="6877" width="20.6640625" bestFit="1" customWidth="1"/>
    <col min="6878" max="6878" width="23.33203125" bestFit="1" customWidth="1"/>
    <col min="6879" max="6879" width="31.1640625" bestFit="1" customWidth="1"/>
    <col min="6880" max="6880" width="33.83203125" bestFit="1" customWidth="1"/>
    <col min="6881" max="6881" width="14.33203125" bestFit="1" customWidth="1"/>
    <col min="6882" max="6882" width="17" bestFit="1" customWidth="1"/>
    <col min="6883" max="6883" width="44.33203125" bestFit="1" customWidth="1"/>
    <col min="6884" max="6884" width="46.83203125" bestFit="1" customWidth="1"/>
    <col min="6885" max="6885" width="12.83203125" bestFit="1" customWidth="1"/>
    <col min="6886" max="6886" width="15.33203125" bestFit="1" customWidth="1"/>
    <col min="6887" max="6887" width="46.83203125" bestFit="1" customWidth="1"/>
    <col min="6888" max="6888" width="49.5" bestFit="1" customWidth="1"/>
    <col min="6889" max="6889" width="42.6640625" bestFit="1" customWidth="1"/>
    <col min="6890" max="6890" width="45.33203125" bestFit="1" customWidth="1"/>
    <col min="6891" max="6891" width="33.83203125" bestFit="1" customWidth="1"/>
    <col min="6892" max="6892" width="36.33203125" bestFit="1" customWidth="1"/>
    <col min="6893" max="6893" width="45" bestFit="1" customWidth="1"/>
    <col min="6894" max="6894" width="47.6640625" bestFit="1" customWidth="1"/>
    <col min="6895" max="6895" width="28.6640625" bestFit="1" customWidth="1"/>
    <col min="6896" max="6896" width="31.1640625" bestFit="1" customWidth="1"/>
    <col min="6897" max="6897" width="21.5" bestFit="1" customWidth="1"/>
    <col min="6898" max="6898" width="24.1640625" bestFit="1" customWidth="1"/>
    <col min="6899" max="6899" width="41" bestFit="1" customWidth="1"/>
    <col min="6900" max="6900" width="43.6640625" bestFit="1" customWidth="1"/>
    <col min="6901" max="6901" width="39.6640625" bestFit="1" customWidth="1"/>
    <col min="6902" max="6902" width="42.33203125" bestFit="1" customWidth="1"/>
    <col min="6903" max="6903" width="24.5" bestFit="1" customWidth="1"/>
    <col min="6904" max="6904" width="27.1640625" bestFit="1" customWidth="1"/>
    <col min="6905" max="6905" width="17.1640625" bestFit="1" customWidth="1"/>
    <col min="6906" max="6906" width="19.83203125" bestFit="1" customWidth="1"/>
    <col min="6907" max="6907" width="27.6640625" bestFit="1" customWidth="1"/>
    <col min="6908" max="6908" width="30.33203125" bestFit="1" customWidth="1"/>
    <col min="6909" max="6909" width="49" bestFit="1" customWidth="1"/>
    <col min="6910" max="6910" width="51.5" bestFit="1" customWidth="1"/>
    <col min="6911" max="6911" width="24" bestFit="1" customWidth="1"/>
    <col min="6912" max="6912" width="26.6640625" bestFit="1" customWidth="1"/>
    <col min="6913" max="6913" width="25.1640625" bestFit="1" customWidth="1"/>
    <col min="6914" max="6914" width="27.83203125" bestFit="1" customWidth="1"/>
    <col min="6915" max="6915" width="15.83203125" bestFit="1" customWidth="1"/>
    <col min="6916" max="6916" width="18.5" bestFit="1" customWidth="1"/>
    <col min="6917" max="6917" width="37.1640625" bestFit="1" customWidth="1"/>
    <col min="6918" max="6918" width="39.83203125" bestFit="1" customWidth="1"/>
    <col min="6919" max="6919" width="21.1640625" bestFit="1" customWidth="1"/>
    <col min="6920" max="6920" width="23.83203125" bestFit="1" customWidth="1"/>
    <col min="6921" max="6921" width="12.1640625" bestFit="1" customWidth="1"/>
    <col min="6922" max="6922" width="14.6640625" bestFit="1" customWidth="1"/>
    <col min="6923" max="6923" width="19.6640625" bestFit="1" customWidth="1"/>
    <col min="6924" max="6924" width="22.33203125" bestFit="1" customWidth="1"/>
    <col min="6925" max="6925" width="35" bestFit="1" customWidth="1"/>
    <col min="6926" max="6926" width="37.6640625" bestFit="1" customWidth="1"/>
    <col min="6927" max="6927" width="50" bestFit="1" customWidth="1"/>
    <col min="6928" max="6928" width="52.6640625" bestFit="1" customWidth="1"/>
    <col min="6929" max="6929" width="15.6640625" bestFit="1" customWidth="1"/>
    <col min="6930" max="6930" width="18.33203125" bestFit="1" customWidth="1"/>
    <col min="6931" max="6931" width="30.33203125" bestFit="1" customWidth="1"/>
    <col min="6932" max="6932" width="33" bestFit="1" customWidth="1"/>
    <col min="6933" max="6933" width="24.1640625" bestFit="1" customWidth="1"/>
    <col min="6934" max="6934" width="26.83203125" bestFit="1" customWidth="1"/>
    <col min="6935" max="6935" width="24.83203125" bestFit="1" customWidth="1"/>
    <col min="6936" max="6936" width="27.5" bestFit="1" customWidth="1"/>
    <col min="6937" max="6937" width="18.1640625" bestFit="1" customWidth="1"/>
    <col min="6938" max="6938" width="20.6640625" bestFit="1" customWidth="1"/>
    <col min="6939" max="6939" width="25.5" bestFit="1" customWidth="1"/>
    <col min="6940" max="6940" width="28.1640625" bestFit="1" customWidth="1"/>
    <col min="6941" max="6941" width="25.6640625" bestFit="1" customWidth="1"/>
    <col min="6942" max="6942" width="28.33203125" bestFit="1" customWidth="1"/>
    <col min="6943" max="6943" width="21.1640625" bestFit="1" customWidth="1"/>
    <col min="6944" max="6944" width="23.83203125" bestFit="1" customWidth="1"/>
    <col min="6945" max="6945" width="32.33203125" bestFit="1" customWidth="1"/>
    <col min="6946" max="6946" width="35" bestFit="1" customWidth="1"/>
    <col min="6947" max="6947" width="49.83203125" bestFit="1" customWidth="1"/>
    <col min="6948" max="6948" width="52.5" bestFit="1" customWidth="1"/>
    <col min="6949" max="6949" width="37.6640625" bestFit="1" customWidth="1"/>
    <col min="6950" max="6950" width="40.33203125" bestFit="1" customWidth="1"/>
    <col min="6951" max="6951" width="13.33203125" bestFit="1" customWidth="1"/>
    <col min="6952" max="6952" width="15.83203125" bestFit="1" customWidth="1"/>
    <col min="6953" max="6953" width="42.83203125" bestFit="1" customWidth="1"/>
    <col min="6954" max="6954" width="45.5" bestFit="1" customWidth="1"/>
    <col min="6955" max="6955" width="29.33203125" bestFit="1" customWidth="1"/>
    <col min="6956" max="6956" width="32" bestFit="1" customWidth="1"/>
    <col min="6957" max="6957" width="26" bestFit="1" customWidth="1"/>
    <col min="6958" max="6958" width="28.6640625" bestFit="1" customWidth="1"/>
    <col min="6959" max="6959" width="47.33203125" bestFit="1" customWidth="1"/>
    <col min="6960" max="6960" width="50" bestFit="1" customWidth="1"/>
    <col min="6961" max="6961" width="36.83203125" bestFit="1" customWidth="1"/>
    <col min="6962" max="6962" width="39.5" bestFit="1" customWidth="1"/>
    <col min="6963" max="6963" width="17.33203125" bestFit="1" customWidth="1"/>
    <col min="6964" max="6964" width="20" bestFit="1" customWidth="1"/>
    <col min="6965" max="6965" width="28" bestFit="1" customWidth="1"/>
    <col min="6966" max="6966" width="30.6640625" bestFit="1" customWidth="1"/>
    <col min="6967" max="6967" width="22.5" bestFit="1" customWidth="1"/>
    <col min="6968" max="6968" width="25.1640625" bestFit="1" customWidth="1"/>
    <col min="6969" max="6969" width="32.33203125" bestFit="1" customWidth="1"/>
    <col min="6970" max="6970" width="35" bestFit="1" customWidth="1"/>
    <col min="6971" max="6971" width="26.6640625" bestFit="1" customWidth="1"/>
    <col min="6972" max="6972" width="29.33203125" bestFit="1" customWidth="1"/>
    <col min="6973" max="6973" width="44.6640625" bestFit="1" customWidth="1"/>
    <col min="6974" max="6974" width="47.33203125" bestFit="1" customWidth="1"/>
    <col min="6975" max="6975" width="26.33203125" bestFit="1" customWidth="1"/>
    <col min="6976" max="6976" width="29" bestFit="1" customWidth="1"/>
    <col min="6977" max="6977" width="31" bestFit="1" customWidth="1"/>
    <col min="6978" max="6978" width="33.6640625" bestFit="1" customWidth="1"/>
    <col min="6979" max="6979" width="12.33203125" bestFit="1" customWidth="1"/>
    <col min="6980" max="6980" width="14.83203125" bestFit="1" customWidth="1"/>
    <col min="6981" max="6981" width="18.1640625" bestFit="1" customWidth="1"/>
    <col min="6982" max="6982" width="20.6640625" bestFit="1" customWidth="1"/>
    <col min="6983" max="6983" width="18.5" bestFit="1" customWidth="1"/>
    <col min="6984" max="6984" width="21" bestFit="1" customWidth="1"/>
    <col min="6985" max="6985" width="31.33203125" bestFit="1" customWidth="1"/>
    <col min="6986" max="6986" width="34" bestFit="1" customWidth="1"/>
    <col min="6987" max="6987" width="15.6640625" bestFit="1" customWidth="1"/>
    <col min="6988" max="6988" width="18.33203125" bestFit="1" customWidth="1"/>
    <col min="6989" max="6989" width="14.33203125" bestFit="1" customWidth="1"/>
    <col min="6990" max="6990" width="17" bestFit="1" customWidth="1"/>
    <col min="6991" max="6991" width="24.1640625" bestFit="1" customWidth="1"/>
    <col min="6992" max="6992" width="26.83203125" bestFit="1" customWidth="1"/>
    <col min="6993" max="6993" width="16.6640625" bestFit="1" customWidth="1"/>
    <col min="6994" max="6994" width="19.33203125" bestFit="1" customWidth="1"/>
    <col min="6995" max="6995" width="50" bestFit="1" customWidth="1"/>
    <col min="6996" max="6996" width="52.6640625" bestFit="1" customWidth="1"/>
    <col min="6997" max="6997" width="53" bestFit="1" customWidth="1"/>
    <col min="6998" max="6998" width="55.6640625" bestFit="1" customWidth="1"/>
    <col min="6999" max="6999" width="51.6640625" bestFit="1" customWidth="1"/>
    <col min="7000" max="7000" width="54.5" bestFit="1" customWidth="1"/>
    <col min="7001" max="7001" width="28.33203125" bestFit="1" customWidth="1"/>
    <col min="7002" max="7002" width="30.83203125" bestFit="1" customWidth="1"/>
    <col min="7003" max="7003" width="18.1640625" bestFit="1" customWidth="1"/>
    <col min="7004" max="7004" width="20.6640625" bestFit="1" customWidth="1"/>
    <col min="7005" max="7005" width="47.1640625" bestFit="1" customWidth="1"/>
    <col min="7006" max="7006" width="49.83203125" bestFit="1" customWidth="1"/>
    <col min="7007" max="7007" width="42.5" bestFit="1" customWidth="1"/>
    <col min="7008" max="7008" width="45.1640625" bestFit="1" customWidth="1"/>
    <col min="7009" max="7009" width="44.5" bestFit="1" customWidth="1"/>
    <col min="7010" max="7010" width="47" bestFit="1" customWidth="1"/>
    <col min="7011" max="7011" width="25.6640625" bestFit="1" customWidth="1"/>
    <col min="7012" max="7012" width="28.33203125" bestFit="1" customWidth="1"/>
    <col min="7013" max="7013" width="30.1640625" bestFit="1" customWidth="1"/>
    <col min="7014" max="7014" width="32.83203125" bestFit="1" customWidth="1"/>
    <col min="7015" max="7015" width="22.33203125" bestFit="1" customWidth="1"/>
    <col min="7016" max="7016" width="25" bestFit="1" customWidth="1"/>
    <col min="7017" max="7017" width="31.83203125" bestFit="1" customWidth="1"/>
    <col min="7018" max="7018" width="34.5" bestFit="1" customWidth="1"/>
    <col min="7019" max="7019" width="34.6640625" bestFit="1" customWidth="1"/>
    <col min="7020" max="7020" width="37.33203125" bestFit="1" customWidth="1"/>
    <col min="7021" max="7021" width="18.83203125" bestFit="1" customWidth="1"/>
    <col min="7022" max="7022" width="21.5" bestFit="1" customWidth="1"/>
    <col min="7023" max="7023" width="28.83203125" bestFit="1" customWidth="1"/>
    <col min="7024" max="7024" width="31.33203125" bestFit="1" customWidth="1"/>
    <col min="7025" max="7025" width="21.5" bestFit="1" customWidth="1"/>
    <col min="7026" max="7026" width="24.1640625" bestFit="1" customWidth="1"/>
    <col min="7027" max="7027" width="40.5" bestFit="1" customWidth="1"/>
    <col min="7028" max="7028" width="43.1640625" bestFit="1" customWidth="1"/>
    <col min="7029" max="7029" width="21.33203125" bestFit="1" customWidth="1"/>
    <col min="7030" max="7030" width="24" bestFit="1" customWidth="1"/>
    <col min="7031" max="7031" width="21.6640625" bestFit="1" customWidth="1"/>
    <col min="7032" max="7032" width="24.33203125" bestFit="1" customWidth="1"/>
    <col min="7033" max="7033" width="35.6640625" bestFit="1" customWidth="1"/>
    <col min="7034" max="7034" width="38.33203125" bestFit="1" customWidth="1"/>
    <col min="7035" max="7035" width="26.33203125" bestFit="1" customWidth="1"/>
    <col min="7036" max="7036" width="29" bestFit="1" customWidth="1"/>
    <col min="7037" max="7037" width="26.5" bestFit="1" customWidth="1"/>
    <col min="7038" max="7038" width="29.1640625" bestFit="1" customWidth="1"/>
    <col min="7039" max="7039" width="20.6640625" bestFit="1" customWidth="1"/>
    <col min="7040" max="7040" width="23.33203125" bestFit="1" customWidth="1"/>
    <col min="7041" max="7041" width="35.83203125" bestFit="1" customWidth="1"/>
    <col min="7042" max="7042" width="38.5" bestFit="1" customWidth="1"/>
    <col min="7043" max="7043" width="40.5" bestFit="1" customWidth="1"/>
    <col min="7044" max="7044" width="43.1640625" bestFit="1" customWidth="1"/>
    <col min="7045" max="7045" width="37.33203125" bestFit="1" customWidth="1"/>
    <col min="7046" max="7046" width="40" bestFit="1" customWidth="1"/>
    <col min="7047" max="7047" width="17.5" bestFit="1" customWidth="1"/>
    <col min="7048" max="7048" width="20.1640625" bestFit="1" customWidth="1"/>
    <col min="7049" max="7049" width="15.5" bestFit="1" customWidth="1"/>
    <col min="7050" max="7050" width="18.1640625" bestFit="1" customWidth="1"/>
    <col min="7051" max="7051" width="12.1640625" bestFit="1" customWidth="1"/>
    <col min="7052" max="7052" width="14.6640625" bestFit="1" customWidth="1"/>
    <col min="7053" max="7053" width="33" bestFit="1" customWidth="1"/>
    <col min="7054" max="7054" width="35.6640625" bestFit="1" customWidth="1"/>
    <col min="7055" max="7055" width="21.33203125" bestFit="1" customWidth="1"/>
    <col min="7056" max="7056" width="24" bestFit="1" customWidth="1"/>
    <col min="7057" max="7057" width="32.5" bestFit="1" customWidth="1"/>
    <col min="7058" max="7058" width="35.1640625" bestFit="1" customWidth="1"/>
    <col min="7059" max="7059" width="36" bestFit="1" customWidth="1"/>
    <col min="7060" max="7060" width="38.6640625" bestFit="1" customWidth="1"/>
    <col min="7061" max="7061" width="17.33203125" bestFit="1" customWidth="1"/>
    <col min="7062" max="7062" width="20" bestFit="1" customWidth="1"/>
    <col min="7063" max="7063" width="52.83203125" bestFit="1" customWidth="1"/>
    <col min="7064" max="7064" width="55.5" bestFit="1" customWidth="1"/>
    <col min="7065" max="7065" width="39.5" bestFit="1" customWidth="1"/>
    <col min="7066" max="7066" width="42.1640625" bestFit="1" customWidth="1"/>
    <col min="7067" max="7067" width="35.6640625" bestFit="1" customWidth="1"/>
    <col min="7068" max="7068" width="38.33203125" bestFit="1" customWidth="1"/>
    <col min="7069" max="7069" width="40.5" bestFit="1" customWidth="1"/>
    <col min="7070" max="7070" width="43.1640625" bestFit="1" customWidth="1"/>
    <col min="7071" max="7071" width="53.6640625" bestFit="1" customWidth="1"/>
    <col min="7072" max="7072" width="56.33203125" bestFit="1" customWidth="1"/>
    <col min="7073" max="7073" width="24.83203125" bestFit="1" customWidth="1"/>
    <col min="7074" max="7074" width="27.5" bestFit="1" customWidth="1"/>
    <col min="7075" max="7075" width="55.6640625" bestFit="1" customWidth="1"/>
    <col min="7076" max="7076" width="58.33203125" bestFit="1" customWidth="1"/>
    <col min="7077" max="7077" width="23.83203125" bestFit="1" customWidth="1"/>
    <col min="7078" max="7078" width="26.33203125" bestFit="1" customWidth="1"/>
    <col min="7079" max="7079" width="15.5" bestFit="1" customWidth="1"/>
    <col min="7080" max="7080" width="18.1640625" bestFit="1" customWidth="1"/>
    <col min="7081" max="7081" width="29.83203125" bestFit="1" customWidth="1"/>
    <col min="7082" max="7082" width="32.5" bestFit="1" customWidth="1"/>
    <col min="7083" max="7083" width="46.6640625" bestFit="1" customWidth="1"/>
    <col min="7084" max="7084" width="49.33203125" bestFit="1" customWidth="1"/>
    <col min="7085" max="7085" width="48.5" bestFit="1" customWidth="1"/>
    <col min="7086" max="7086" width="51.1640625" bestFit="1" customWidth="1"/>
    <col min="7087" max="7087" width="32.33203125" bestFit="1" customWidth="1"/>
    <col min="7088" max="7088" width="35" bestFit="1" customWidth="1"/>
    <col min="7089" max="7089" width="34.6640625" bestFit="1" customWidth="1"/>
    <col min="7090" max="7090" width="37.33203125" bestFit="1" customWidth="1"/>
    <col min="7091" max="7091" width="27.6640625" bestFit="1" customWidth="1"/>
    <col min="7092" max="7092" width="30.33203125" bestFit="1" customWidth="1"/>
    <col min="7093" max="7093" width="29.33203125" bestFit="1" customWidth="1"/>
    <col min="7094" max="7094" width="32" bestFit="1" customWidth="1"/>
    <col min="7095" max="7095" width="42.83203125" bestFit="1" customWidth="1"/>
    <col min="7096" max="7096" width="45.5" bestFit="1" customWidth="1"/>
    <col min="7097" max="7097" width="35" bestFit="1" customWidth="1"/>
    <col min="7098" max="7098" width="37.6640625" bestFit="1" customWidth="1"/>
    <col min="7099" max="7099" width="27" bestFit="1" customWidth="1"/>
    <col min="7100" max="7100" width="29.6640625" bestFit="1" customWidth="1"/>
    <col min="7101" max="7101" width="22.1640625" bestFit="1" customWidth="1"/>
    <col min="7102" max="7102" width="24.83203125" bestFit="1" customWidth="1"/>
    <col min="7103" max="7103" width="42.1640625" bestFit="1" customWidth="1"/>
    <col min="7104" max="7104" width="45" bestFit="1" customWidth="1"/>
    <col min="7105" max="7105" width="40" bestFit="1" customWidth="1"/>
    <col min="7106" max="7106" width="42.6640625" bestFit="1" customWidth="1"/>
    <col min="7107" max="7107" width="37.33203125" bestFit="1" customWidth="1"/>
    <col min="7108" max="7108" width="40" bestFit="1" customWidth="1"/>
    <col min="7109" max="7109" width="34.83203125" bestFit="1" customWidth="1"/>
    <col min="7110" max="7110" width="37.5" bestFit="1" customWidth="1"/>
    <col min="7111" max="7111" width="19" bestFit="1" customWidth="1"/>
    <col min="7112" max="7112" width="21.6640625" bestFit="1" customWidth="1"/>
    <col min="7113" max="7113" width="9.1640625" bestFit="1" customWidth="1"/>
    <col min="7114" max="7114" width="11.6640625" bestFit="1" customWidth="1"/>
    <col min="7115" max="7115" width="45.6640625" bestFit="1" customWidth="1"/>
    <col min="7116" max="7116" width="48.33203125" bestFit="1" customWidth="1"/>
    <col min="7117" max="7117" width="29" bestFit="1" customWidth="1"/>
    <col min="7118" max="7118" width="31.5" bestFit="1" customWidth="1"/>
    <col min="7119" max="7119" width="19.6640625" bestFit="1" customWidth="1"/>
    <col min="7120" max="7120" width="22.33203125" bestFit="1" customWidth="1"/>
    <col min="7121" max="7121" width="40.5" bestFit="1" customWidth="1"/>
    <col min="7122" max="7122" width="43.1640625" bestFit="1" customWidth="1"/>
    <col min="7123" max="7123" width="36.5" bestFit="1" customWidth="1"/>
    <col min="7124" max="7124" width="39.1640625" bestFit="1" customWidth="1"/>
    <col min="7125" max="7125" width="52" bestFit="1" customWidth="1"/>
    <col min="7126" max="7126" width="54.6640625" bestFit="1" customWidth="1"/>
    <col min="7127" max="7127" width="35" bestFit="1" customWidth="1"/>
    <col min="7128" max="7128" width="37.6640625" bestFit="1" customWidth="1"/>
    <col min="7129" max="7129" width="15.33203125" bestFit="1" customWidth="1"/>
    <col min="7130" max="7130" width="18" bestFit="1" customWidth="1"/>
    <col min="7131" max="7131" width="47.5" bestFit="1" customWidth="1"/>
    <col min="7132" max="7132" width="50.1640625" bestFit="1" customWidth="1"/>
    <col min="7133" max="7133" width="44.33203125" bestFit="1" customWidth="1"/>
    <col min="7134" max="7134" width="46.83203125" bestFit="1" customWidth="1"/>
    <col min="7135" max="7135" width="48.6640625" bestFit="1" customWidth="1"/>
    <col min="7136" max="7136" width="51.33203125" bestFit="1" customWidth="1"/>
    <col min="7137" max="7137" width="14.1640625" bestFit="1" customWidth="1"/>
    <col min="7138" max="7138" width="16.83203125" bestFit="1" customWidth="1"/>
    <col min="7139" max="7139" width="22.5" bestFit="1" customWidth="1"/>
    <col min="7140" max="7140" width="25.1640625" bestFit="1" customWidth="1"/>
    <col min="7141" max="7141" width="49.33203125" bestFit="1" customWidth="1"/>
    <col min="7142" max="7142" width="51.83203125" bestFit="1" customWidth="1"/>
    <col min="7143" max="7143" width="45.33203125" bestFit="1" customWidth="1"/>
    <col min="7144" max="7144" width="48" bestFit="1" customWidth="1"/>
    <col min="7145" max="7145" width="17.33203125" bestFit="1" customWidth="1"/>
    <col min="7146" max="7146" width="20" bestFit="1" customWidth="1"/>
    <col min="7147" max="7147" width="49.6640625" bestFit="1" customWidth="1"/>
    <col min="7148" max="7148" width="52.1640625" bestFit="1" customWidth="1"/>
    <col min="7149" max="7149" width="33.6640625" bestFit="1" customWidth="1"/>
    <col min="7150" max="7150" width="36.1640625" bestFit="1" customWidth="1"/>
    <col min="7151" max="7151" width="48.1640625" bestFit="1" customWidth="1"/>
    <col min="7152" max="7152" width="50.83203125" bestFit="1" customWidth="1"/>
    <col min="7153" max="7153" width="37.1640625" bestFit="1" customWidth="1"/>
    <col min="7154" max="7154" width="39.83203125" bestFit="1" customWidth="1"/>
    <col min="7155" max="7155" width="37.1640625" bestFit="1" customWidth="1"/>
    <col min="7156" max="7156" width="39.83203125" bestFit="1" customWidth="1"/>
    <col min="7157" max="7157" width="15.5" bestFit="1" customWidth="1"/>
    <col min="7158" max="7158" width="18.1640625" bestFit="1" customWidth="1"/>
    <col min="7159" max="7159" width="12.33203125" bestFit="1" customWidth="1"/>
    <col min="7160" max="7160" width="14.83203125" bestFit="1" customWidth="1"/>
    <col min="7161" max="7161" width="22.5" bestFit="1" customWidth="1"/>
    <col min="7162" max="7162" width="25.1640625" bestFit="1" customWidth="1"/>
    <col min="7163" max="7163" width="39.5" bestFit="1" customWidth="1"/>
    <col min="7164" max="7164" width="42.1640625" bestFit="1" customWidth="1"/>
    <col min="7165" max="7165" width="27.1640625" bestFit="1" customWidth="1"/>
    <col min="7166" max="7166" width="29.83203125" bestFit="1" customWidth="1"/>
    <col min="7167" max="7167" width="24.83203125" bestFit="1" customWidth="1"/>
    <col min="7168" max="7168" width="27.5" bestFit="1" customWidth="1"/>
    <col min="7169" max="7169" width="42.5" bestFit="1" customWidth="1"/>
    <col min="7170" max="7170" width="45.1640625" bestFit="1" customWidth="1"/>
    <col min="7171" max="7171" width="23.5" bestFit="1" customWidth="1"/>
    <col min="7172" max="7172" width="26" bestFit="1" customWidth="1"/>
    <col min="7173" max="7173" width="21.5" bestFit="1" customWidth="1"/>
    <col min="7174" max="7174" width="24.1640625" bestFit="1" customWidth="1"/>
    <col min="7175" max="7175" width="42.5" bestFit="1" customWidth="1"/>
    <col min="7176" max="7176" width="45.1640625" bestFit="1" customWidth="1"/>
    <col min="7177" max="7177" width="33.6640625" bestFit="1" customWidth="1"/>
    <col min="7178" max="7178" width="36.1640625" bestFit="1" customWidth="1"/>
    <col min="7179" max="7179" width="30.6640625" bestFit="1" customWidth="1"/>
    <col min="7180" max="7180" width="33.33203125" bestFit="1" customWidth="1"/>
    <col min="7181" max="7181" width="25.6640625" bestFit="1" customWidth="1"/>
    <col min="7182" max="7182" width="28.33203125" bestFit="1" customWidth="1"/>
    <col min="7183" max="7183" width="13.83203125" bestFit="1" customWidth="1"/>
    <col min="7184" max="7184" width="16.5" bestFit="1" customWidth="1"/>
    <col min="7185" max="7185" width="27.33203125" bestFit="1" customWidth="1"/>
    <col min="7186" max="7186" width="30" bestFit="1" customWidth="1"/>
    <col min="7187" max="7187" width="22.5" bestFit="1" customWidth="1"/>
    <col min="7188" max="7188" width="25.1640625" bestFit="1" customWidth="1"/>
    <col min="7189" max="7189" width="22.6640625" bestFit="1" customWidth="1"/>
    <col min="7190" max="7190" width="25.33203125" bestFit="1" customWidth="1"/>
    <col min="7191" max="7191" width="36.1640625" bestFit="1" customWidth="1"/>
    <col min="7192" max="7192" width="38.83203125" bestFit="1" customWidth="1"/>
    <col min="7193" max="7193" width="36" bestFit="1" customWidth="1"/>
    <col min="7194" max="7194" width="38.6640625" bestFit="1" customWidth="1"/>
    <col min="7195" max="7195" width="45.6640625" bestFit="1" customWidth="1"/>
    <col min="7196" max="7196" width="48.33203125" bestFit="1" customWidth="1"/>
    <col min="7197" max="7197" width="23.6640625" bestFit="1" customWidth="1"/>
    <col min="7198" max="7198" width="26.1640625" bestFit="1" customWidth="1"/>
    <col min="7199" max="7199" width="20.1640625" bestFit="1" customWidth="1"/>
    <col min="7200" max="7200" width="22.83203125" bestFit="1" customWidth="1"/>
    <col min="7201" max="7201" width="39.83203125" bestFit="1" customWidth="1"/>
    <col min="7202" max="7202" width="42.5" bestFit="1" customWidth="1"/>
    <col min="7203" max="7203" width="46.5" bestFit="1" customWidth="1"/>
    <col min="7204" max="7204" width="49.1640625" bestFit="1" customWidth="1"/>
    <col min="7205" max="7205" width="12.1640625" bestFit="1" customWidth="1"/>
    <col min="7206" max="7206" width="14.6640625" bestFit="1" customWidth="1"/>
    <col min="7207" max="7207" width="47.5" bestFit="1" customWidth="1"/>
    <col min="7208" max="7208" width="50.1640625" bestFit="1" customWidth="1"/>
    <col min="7209" max="7209" width="21" bestFit="1" customWidth="1"/>
    <col min="7210" max="7210" width="23.6640625" bestFit="1" customWidth="1"/>
    <col min="7211" max="7211" width="29.5" bestFit="1" customWidth="1"/>
    <col min="7212" max="7212" width="32.1640625" bestFit="1" customWidth="1"/>
    <col min="7213" max="7213" width="18.6640625" bestFit="1" customWidth="1"/>
    <col min="7214" max="7214" width="21.1640625" bestFit="1" customWidth="1"/>
    <col min="7215" max="7215" width="48" bestFit="1" customWidth="1"/>
    <col min="7216" max="7216" width="50.6640625" bestFit="1" customWidth="1"/>
    <col min="7217" max="7217" width="40.6640625" bestFit="1" customWidth="1"/>
    <col min="7218" max="7218" width="43.33203125" bestFit="1" customWidth="1"/>
    <col min="7219" max="7219" width="27.5" bestFit="1" customWidth="1"/>
    <col min="7220" max="7220" width="30.1640625" bestFit="1" customWidth="1"/>
    <col min="7221" max="7221" width="43" bestFit="1" customWidth="1"/>
    <col min="7222" max="7222" width="45.6640625" bestFit="1" customWidth="1"/>
    <col min="7223" max="7223" width="22.5" bestFit="1" customWidth="1"/>
    <col min="7224" max="7224" width="25.1640625" bestFit="1" customWidth="1"/>
    <col min="7225" max="7225" width="41.83203125" bestFit="1" customWidth="1"/>
    <col min="7226" max="7226" width="44.5" bestFit="1" customWidth="1"/>
    <col min="7227" max="7227" width="51" bestFit="1" customWidth="1"/>
    <col min="7228" max="7228" width="53.6640625" bestFit="1" customWidth="1"/>
    <col min="7229" max="7229" width="37.6640625" bestFit="1" customWidth="1"/>
    <col min="7230" max="7230" width="40.33203125" bestFit="1" customWidth="1"/>
    <col min="7231" max="7231" width="21.5" bestFit="1" customWidth="1"/>
    <col min="7232" max="7232" width="24.1640625" bestFit="1" customWidth="1"/>
    <col min="7233" max="7233" width="39.1640625" bestFit="1" customWidth="1"/>
    <col min="7234" max="7234" width="41.6640625" bestFit="1" customWidth="1"/>
    <col min="7235" max="7235" width="19.1640625" bestFit="1" customWidth="1"/>
    <col min="7236" max="7236" width="21.83203125" bestFit="1" customWidth="1"/>
    <col min="7237" max="7237" width="21.5" bestFit="1" customWidth="1"/>
    <col min="7238" max="7238" width="24.1640625" bestFit="1" customWidth="1"/>
    <col min="7239" max="7239" width="51" bestFit="1" customWidth="1"/>
    <col min="7240" max="7240" width="53.6640625" bestFit="1" customWidth="1"/>
    <col min="7241" max="7241" width="46.5" bestFit="1" customWidth="1"/>
    <col min="7242" max="7242" width="49.1640625" bestFit="1" customWidth="1"/>
    <col min="7243" max="7243" width="48" bestFit="1" customWidth="1"/>
    <col min="7244" max="7244" width="50.6640625" bestFit="1" customWidth="1"/>
    <col min="7245" max="7245" width="25.5" bestFit="1" customWidth="1"/>
    <col min="7246" max="7246" width="28.1640625" bestFit="1" customWidth="1"/>
    <col min="7247" max="7247" width="39" bestFit="1" customWidth="1"/>
    <col min="7248" max="7248" width="41.5" bestFit="1" customWidth="1"/>
    <col min="7249" max="7249" width="30.1640625" bestFit="1" customWidth="1"/>
    <col min="7250" max="7250" width="32.83203125" bestFit="1" customWidth="1"/>
    <col min="7251" max="7251" width="50" bestFit="1" customWidth="1"/>
    <col min="7252" max="7252" width="52.6640625" bestFit="1" customWidth="1"/>
    <col min="7253" max="7253" width="29.1640625" bestFit="1" customWidth="1"/>
    <col min="7254" max="7254" width="31.83203125" bestFit="1" customWidth="1"/>
    <col min="7255" max="7255" width="17" bestFit="1" customWidth="1"/>
    <col min="7256" max="7256" width="19.6640625" bestFit="1" customWidth="1"/>
    <col min="7257" max="7257" width="39.33203125" bestFit="1" customWidth="1"/>
    <col min="7258" max="7258" width="41.83203125" bestFit="1" customWidth="1"/>
    <col min="7259" max="7259" width="19.5" bestFit="1" customWidth="1"/>
    <col min="7260" max="7260" width="22.1640625" bestFit="1" customWidth="1"/>
    <col min="7261" max="7261" width="25.1640625" bestFit="1" customWidth="1"/>
    <col min="7262" max="7262" width="27.83203125" bestFit="1" customWidth="1"/>
    <col min="7263" max="7263" width="18.1640625" bestFit="1" customWidth="1"/>
    <col min="7264" max="7264" width="20.6640625" bestFit="1" customWidth="1"/>
    <col min="7265" max="7265" width="33.83203125" bestFit="1" customWidth="1"/>
    <col min="7266" max="7266" width="36.33203125" bestFit="1" customWidth="1"/>
    <col min="7267" max="7267" width="46.33203125" bestFit="1" customWidth="1"/>
    <col min="7268" max="7268" width="49" bestFit="1" customWidth="1"/>
    <col min="7269" max="7269" width="49.5" bestFit="1" customWidth="1"/>
    <col min="7270" max="7270" width="52" bestFit="1" customWidth="1"/>
    <col min="7271" max="7271" width="26.83203125" bestFit="1" customWidth="1"/>
    <col min="7272" max="7272" width="29.5" bestFit="1" customWidth="1"/>
    <col min="7273" max="7273" width="40.6640625" bestFit="1" customWidth="1"/>
    <col min="7274" max="7274" width="43.33203125" bestFit="1" customWidth="1"/>
    <col min="7275" max="7275" width="49.5" bestFit="1" customWidth="1"/>
    <col min="7276" max="7276" width="52" bestFit="1" customWidth="1"/>
    <col min="7277" max="7277" width="21.83203125" bestFit="1" customWidth="1"/>
    <col min="7278" max="7278" width="24.5" bestFit="1" customWidth="1"/>
    <col min="7279" max="7279" width="39.6640625" bestFit="1" customWidth="1"/>
    <col min="7280" max="7280" width="42.33203125" bestFit="1" customWidth="1"/>
    <col min="7281" max="7281" width="22.83203125" bestFit="1" customWidth="1"/>
    <col min="7282" max="7282" width="25.5" bestFit="1" customWidth="1"/>
    <col min="7283" max="7283" width="47" bestFit="1" customWidth="1"/>
    <col min="7284" max="7284" width="49.6640625" bestFit="1" customWidth="1"/>
    <col min="7285" max="7285" width="40.6640625" bestFit="1" customWidth="1"/>
    <col min="7286" max="7286" width="43.33203125" bestFit="1" customWidth="1"/>
    <col min="7287" max="7287" width="16.6640625" bestFit="1" customWidth="1"/>
    <col min="7288" max="7288" width="19.33203125" bestFit="1" customWidth="1"/>
    <col min="7289" max="7289" width="36.83203125" bestFit="1" customWidth="1"/>
    <col min="7290" max="7290" width="39.5" bestFit="1" customWidth="1"/>
    <col min="7291" max="7291" width="29.83203125" bestFit="1" customWidth="1"/>
    <col min="7292" max="7292" width="32.5" bestFit="1" customWidth="1"/>
    <col min="7293" max="7293" width="26.33203125" bestFit="1" customWidth="1"/>
    <col min="7294" max="7294" width="29" bestFit="1" customWidth="1"/>
    <col min="7295" max="7295" width="42.5" bestFit="1" customWidth="1"/>
    <col min="7296" max="7296" width="45.1640625" bestFit="1" customWidth="1"/>
    <col min="7297" max="7297" width="49.1640625" bestFit="1" customWidth="1"/>
    <col min="7298" max="7298" width="51.6640625" bestFit="1" customWidth="1"/>
    <col min="7299" max="7299" width="48.5" bestFit="1" customWidth="1"/>
    <col min="7300" max="7300" width="51.1640625" bestFit="1" customWidth="1"/>
    <col min="7301" max="7301" width="21.6640625" bestFit="1" customWidth="1"/>
    <col min="7302" max="7302" width="24.33203125" bestFit="1" customWidth="1"/>
    <col min="7303" max="7303" width="24.83203125" bestFit="1" customWidth="1"/>
    <col min="7304" max="7304" width="27.5" bestFit="1" customWidth="1"/>
    <col min="7305" max="7305" width="46.6640625" bestFit="1" customWidth="1"/>
    <col min="7306" max="7306" width="49.33203125" bestFit="1" customWidth="1"/>
    <col min="7307" max="7307" width="18.6640625" bestFit="1" customWidth="1"/>
    <col min="7308" max="7308" width="21.1640625" bestFit="1" customWidth="1"/>
    <col min="7309" max="7309" width="30" bestFit="1" customWidth="1"/>
    <col min="7310" max="7310" width="32.6640625" bestFit="1" customWidth="1"/>
    <col min="7311" max="7311" width="27" bestFit="1" customWidth="1"/>
    <col min="7312" max="7312" width="29.6640625" bestFit="1" customWidth="1"/>
    <col min="7313" max="7313" width="18.1640625" bestFit="1" customWidth="1"/>
    <col min="7314" max="7314" width="20.6640625" bestFit="1" customWidth="1"/>
    <col min="7315" max="7315" width="22" bestFit="1" customWidth="1"/>
    <col min="7316" max="7316" width="24.6640625" bestFit="1" customWidth="1"/>
    <col min="7318" max="7318" width="13.33203125" bestFit="1" customWidth="1"/>
    <col min="7319" max="7319" width="20" bestFit="1" customWidth="1"/>
    <col min="7320" max="7320" width="22.6640625" bestFit="1" customWidth="1"/>
    <col min="7321" max="7321" width="25.83203125" bestFit="1" customWidth="1"/>
    <col min="7322" max="7322" width="28.5" bestFit="1" customWidth="1"/>
    <col min="7323" max="7323" width="32" bestFit="1" customWidth="1"/>
    <col min="7324" max="7324" width="34.6640625" bestFit="1" customWidth="1"/>
    <col min="7325" max="7325" width="22" bestFit="1" customWidth="1"/>
    <col min="7326" max="7326" width="24.6640625" bestFit="1" customWidth="1"/>
    <col min="7327" max="7327" width="18.33203125" bestFit="1" customWidth="1"/>
    <col min="7328" max="7328" width="20.83203125" bestFit="1" customWidth="1"/>
    <col min="7329" max="7329" width="30.6640625" bestFit="1" customWidth="1"/>
    <col min="7330" max="7330" width="33.33203125" bestFit="1" customWidth="1"/>
    <col min="7331" max="7331" width="17.5" bestFit="1" customWidth="1"/>
    <col min="7332" max="7332" width="20.1640625" bestFit="1" customWidth="1"/>
    <col min="7333" max="7333" width="14" bestFit="1" customWidth="1"/>
    <col min="7334" max="7334" width="16.6640625" bestFit="1" customWidth="1"/>
    <col min="7335" max="7335" width="33.6640625" bestFit="1" customWidth="1"/>
    <col min="7336" max="7336" width="36.1640625" bestFit="1" customWidth="1"/>
    <col min="7337" max="7337" width="20.6640625" bestFit="1" customWidth="1"/>
    <col min="7338" max="7338" width="23.33203125" bestFit="1" customWidth="1"/>
    <col min="7339" max="7339" width="25.83203125" bestFit="1" customWidth="1"/>
    <col min="7340" max="7340" width="28.5" bestFit="1" customWidth="1"/>
    <col min="7341" max="7341" width="29" bestFit="1" customWidth="1"/>
    <col min="7342" max="7342" width="31.5" bestFit="1" customWidth="1"/>
    <col min="7343" max="7343" width="21" bestFit="1" customWidth="1"/>
    <col min="7344" max="7344" width="23.6640625" bestFit="1" customWidth="1"/>
    <col min="7345" max="7345" width="26.1640625" bestFit="1" customWidth="1"/>
    <col min="7346" max="7346" width="28.83203125" bestFit="1" customWidth="1"/>
    <col min="7347" max="7347" width="33" bestFit="1" customWidth="1"/>
    <col min="7348" max="7348" width="35.6640625" bestFit="1" customWidth="1"/>
    <col min="7349" max="7349" width="19.5" bestFit="1" customWidth="1"/>
    <col min="7350" max="7350" width="22.1640625" bestFit="1" customWidth="1"/>
    <col min="7351" max="7351" width="41.5" bestFit="1" customWidth="1"/>
    <col min="7352" max="7352" width="44.1640625" bestFit="1" customWidth="1"/>
    <col min="7353" max="7353" width="32.5" bestFit="1" customWidth="1"/>
    <col min="7354" max="7354" width="35.1640625" bestFit="1" customWidth="1"/>
    <col min="7355" max="7355" width="42" bestFit="1" customWidth="1"/>
    <col min="7356" max="7356" width="44.6640625" bestFit="1" customWidth="1"/>
    <col min="7357" max="7357" width="48.1640625" bestFit="1" customWidth="1"/>
    <col min="7358" max="7358" width="50.83203125" bestFit="1" customWidth="1"/>
    <col min="7359" max="7359" width="39.6640625" bestFit="1" customWidth="1"/>
    <col min="7360" max="7360" width="42.33203125" bestFit="1" customWidth="1"/>
    <col min="7361" max="7361" width="13" bestFit="1" customWidth="1"/>
    <col min="7362" max="7362" width="15.5" bestFit="1" customWidth="1"/>
    <col min="7363" max="7363" width="14.5" bestFit="1" customWidth="1"/>
    <col min="7364" max="7364" width="17.1640625" bestFit="1" customWidth="1"/>
    <col min="7365" max="7365" width="43" bestFit="1" customWidth="1"/>
    <col min="7366" max="7366" width="45.6640625" bestFit="1" customWidth="1"/>
    <col min="7367" max="7367" width="29.1640625" bestFit="1" customWidth="1"/>
    <col min="7368" max="7368" width="31.83203125" bestFit="1" customWidth="1"/>
    <col min="7369" max="7369" width="18.83203125" bestFit="1" customWidth="1"/>
    <col min="7370" max="7370" width="21.5" bestFit="1" customWidth="1"/>
    <col min="7371" max="7371" width="12.5" bestFit="1" customWidth="1"/>
    <col min="7372" max="7372" width="15" bestFit="1" customWidth="1"/>
    <col min="7373" max="7373" width="16.83203125" bestFit="1" customWidth="1"/>
    <col min="7374" max="7374" width="19.5" bestFit="1" customWidth="1"/>
    <col min="7375" max="7375" width="38" bestFit="1" customWidth="1"/>
    <col min="7376" max="7376" width="40.6640625" bestFit="1" customWidth="1"/>
    <col min="7377" max="7377" width="21.5" bestFit="1" customWidth="1"/>
    <col min="7378" max="7378" width="24.1640625" bestFit="1" customWidth="1"/>
    <col min="7379" max="7379" width="34" bestFit="1" customWidth="1"/>
    <col min="7380" max="7380" width="36.5" bestFit="1" customWidth="1"/>
    <col min="7381" max="7381" width="35.33203125" bestFit="1" customWidth="1"/>
    <col min="7382" max="7382" width="38" bestFit="1" customWidth="1"/>
    <col min="7383" max="7383" width="45.83203125" bestFit="1" customWidth="1"/>
    <col min="7384" max="7384" width="48.5" bestFit="1" customWidth="1"/>
    <col min="7385" max="7385" width="29.33203125" bestFit="1" customWidth="1"/>
    <col min="7386" max="7386" width="32" bestFit="1" customWidth="1"/>
    <col min="7387" max="7387" width="37.6640625" bestFit="1" customWidth="1"/>
    <col min="7388" max="7388" width="40.33203125" bestFit="1" customWidth="1"/>
    <col min="7389" max="7389" width="24" bestFit="1" customWidth="1"/>
    <col min="7390" max="7390" width="26.6640625" bestFit="1" customWidth="1"/>
    <col min="7391" max="7391" width="40.33203125" bestFit="1" customWidth="1"/>
    <col min="7392" max="7392" width="43" bestFit="1" customWidth="1"/>
    <col min="7393" max="7393" width="52" bestFit="1" customWidth="1"/>
    <col min="7394" max="7394" width="54.6640625" bestFit="1" customWidth="1"/>
    <col min="7395" max="7395" width="45.33203125" bestFit="1" customWidth="1"/>
    <col min="7396" max="7396" width="48" bestFit="1" customWidth="1"/>
    <col min="7397" max="7397" width="45" bestFit="1" customWidth="1"/>
    <col min="7398" max="7398" width="47.6640625" bestFit="1" customWidth="1"/>
    <col min="7399" max="7399" width="20.33203125" bestFit="1" customWidth="1"/>
    <col min="7400" max="7400" width="23" bestFit="1" customWidth="1"/>
    <col min="7401" max="7401" width="23.5" bestFit="1" customWidth="1"/>
    <col min="7402" max="7402" width="26" bestFit="1" customWidth="1"/>
    <col min="7403" max="7403" width="17.5" bestFit="1" customWidth="1"/>
    <col min="7404" max="7404" width="20.1640625" bestFit="1" customWidth="1"/>
    <col min="7405" max="7405" width="31.5" bestFit="1" customWidth="1"/>
    <col min="7406" max="7406" width="34.1640625" bestFit="1" customWidth="1"/>
    <col min="7407" max="7407" width="20.1640625" bestFit="1" customWidth="1"/>
    <col min="7408" max="7408" width="22.83203125" bestFit="1" customWidth="1"/>
    <col min="7409" max="7409" width="21" bestFit="1" customWidth="1"/>
    <col min="7410" max="7410" width="23.6640625" bestFit="1" customWidth="1"/>
    <col min="7411" max="7411" width="31.6640625" bestFit="1" customWidth="1"/>
    <col min="7412" max="7412" width="34.33203125" bestFit="1" customWidth="1"/>
    <col min="7413" max="7413" width="45.83203125" bestFit="1" customWidth="1"/>
    <col min="7414" max="7414" width="48.5" bestFit="1" customWidth="1"/>
    <col min="7415" max="7415" width="30.33203125" bestFit="1" customWidth="1"/>
    <col min="7416" max="7416" width="33" bestFit="1" customWidth="1"/>
    <col min="7417" max="7417" width="15.6640625" bestFit="1" customWidth="1"/>
    <col min="7418" max="7418" width="18.33203125" bestFit="1" customWidth="1"/>
    <col min="7419" max="7419" width="48.6640625" bestFit="1" customWidth="1"/>
    <col min="7420" max="7420" width="51.33203125" bestFit="1" customWidth="1"/>
    <col min="7421" max="7421" width="45.5" bestFit="1" customWidth="1"/>
    <col min="7422" max="7422" width="48.1640625" bestFit="1" customWidth="1"/>
    <col min="7423" max="7423" width="31" bestFit="1" customWidth="1"/>
    <col min="7424" max="7424" width="33.6640625" bestFit="1" customWidth="1"/>
    <col min="7425" max="7425" width="16.5" bestFit="1" customWidth="1"/>
    <col min="7426" max="7426" width="19.1640625" bestFit="1" customWidth="1"/>
    <col min="7427" max="7427" width="41.1640625" bestFit="1" customWidth="1"/>
    <col min="7428" max="7428" width="43.83203125" bestFit="1" customWidth="1"/>
    <col min="7429" max="7429" width="48.6640625" bestFit="1" customWidth="1"/>
    <col min="7430" max="7430" width="51.33203125" bestFit="1" customWidth="1"/>
    <col min="7431" max="7431" width="50.33203125" bestFit="1" customWidth="1"/>
    <col min="7432" max="7432" width="53" bestFit="1" customWidth="1"/>
    <col min="7433" max="7433" width="31.1640625" bestFit="1" customWidth="1"/>
    <col min="7434" max="7434" width="33.83203125" bestFit="1" customWidth="1"/>
    <col min="7435" max="7435" width="7.33203125" bestFit="1" customWidth="1"/>
    <col min="7436" max="7436" width="9.83203125" bestFit="1" customWidth="1"/>
    <col min="7437" max="7437" width="50" bestFit="1" customWidth="1"/>
    <col min="7438" max="7438" width="52.6640625" bestFit="1" customWidth="1"/>
    <col min="7439" max="7439" width="25" bestFit="1" customWidth="1"/>
    <col min="7440" max="7440" width="27.6640625" bestFit="1" customWidth="1"/>
    <col min="7441" max="7441" width="18.5" bestFit="1" customWidth="1"/>
    <col min="7442" max="7442" width="21" bestFit="1" customWidth="1"/>
    <col min="7443" max="7443" width="23.5" bestFit="1" customWidth="1"/>
    <col min="7444" max="7444" width="26" bestFit="1" customWidth="1"/>
    <col min="7445" max="7445" width="21.83203125" bestFit="1" customWidth="1"/>
    <col min="7446" max="7446" width="24.5" bestFit="1" customWidth="1"/>
    <col min="7447" max="7447" width="8.83203125" bestFit="1" customWidth="1"/>
    <col min="7448" max="7448" width="9.5" bestFit="1" customWidth="1"/>
    <col min="7449" max="7449" width="45.1640625" bestFit="1" customWidth="1"/>
    <col min="7450" max="7450" width="47.83203125" bestFit="1" customWidth="1"/>
    <col min="7451" max="7451" width="49.33203125" bestFit="1" customWidth="1"/>
    <col min="7452" max="7452" width="51.83203125" bestFit="1" customWidth="1"/>
    <col min="7453" max="7453" width="52.6640625" bestFit="1" customWidth="1"/>
    <col min="7454" max="7454" width="55.5" bestFit="1" customWidth="1"/>
    <col min="7455" max="7455" width="30.83203125" bestFit="1" customWidth="1"/>
    <col min="7456" max="7456" width="33.5" bestFit="1" customWidth="1"/>
    <col min="7457" max="7457" width="24.6640625" bestFit="1" customWidth="1"/>
    <col min="7458" max="7458" width="27.33203125" bestFit="1" customWidth="1"/>
    <col min="7459" max="7459" width="41.5" bestFit="1" customWidth="1"/>
    <col min="7460" max="7460" width="44.1640625" bestFit="1" customWidth="1"/>
    <col min="7461" max="7461" width="14.83203125" bestFit="1" customWidth="1"/>
    <col min="7462" max="7462" width="17.5" bestFit="1" customWidth="1"/>
    <col min="7463" max="7463" width="31.5" bestFit="1" customWidth="1"/>
    <col min="7464" max="7464" width="34.1640625" bestFit="1" customWidth="1"/>
    <col min="7465" max="7465" width="27.6640625" bestFit="1" customWidth="1"/>
    <col min="7466" max="7466" width="30.33203125" bestFit="1" customWidth="1"/>
    <col min="7467" max="7467" width="32.1640625" bestFit="1" customWidth="1"/>
    <col min="7468" max="7468" width="34.83203125" bestFit="1" customWidth="1"/>
    <col min="7469" max="7469" width="13.5" bestFit="1" customWidth="1"/>
    <col min="7470" max="7470" width="16" bestFit="1" customWidth="1"/>
    <col min="7471" max="7471" width="34" bestFit="1" customWidth="1"/>
    <col min="7472" max="7472" width="36.5" bestFit="1" customWidth="1"/>
    <col min="7473" max="7473" width="46.33203125" bestFit="1" customWidth="1"/>
    <col min="7474" max="7474" width="49" bestFit="1" customWidth="1"/>
    <col min="7475" max="7475" width="33.83203125" bestFit="1" customWidth="1"/>
    <col min="7476" max="7476" width="36.33203125" bestFit="1" customWidth="1"/>
    <col min="7477" max="7477" width="22.5" bestFit="1" customWidth="1"/>
    <col min="7478" max="7478" width="25.1640625" bestFit="1" customWidth="1"/>
    <col min="7479" max="7479" width="17.1640625" bestFit="1" customWidth="1"/>
    <col min="7480" max="7480" width="19.83203125" bestFit="1" customWidth="1"/>
    <col min="7481" max="7481" width="51.5" bestFit="1" customWidth="1"/>
    <col min="7482" max="7482" width="54.1640625" bestFit="1" customWidth="1"/>
    <col min="7483" max="7483" width="32.5" bestFit="1" customWidth="1"/>
    <col min="7484" max="7484" width="35.1640625" bestFit="1" customWidth="1"/>
    <col min="7485" max="7485" width="32.5" bestFit="1" customWidth="1"/>
    <col min="7486" max="7486" width="35.1640625" bestFit="1" customWidth="1"/>
    <col min="7487" max="7487" width="27.33203125" bestFit="1" customWidth="1"/>
    <col min="7488" max="7488" width="30" bestFit="1" customWidth="1"/>
    <col min="7489" max="7489" width="12.83203125" bestFit="1" customWidth="1"/>
    <col min="7490" max="7490" width="15.33203125" bestFit="1" customWidth="1"/>
    <col min="7491" max="7491" width="35.6640625" bestFit="1" customWidth="1"/>
    <col min="7492" max="7492" width="38.33203125" bestFit="1" customWidth="1"/>
    <col min="7493" max="7493" width="45.1640625" bestFit="1" customWidth="1"/>
    <col min="7494" max="7494" width="47.83203125" bestFit="1" customWidth="1"/>
    <col min="7495" max="7495" width="19.1640625" bestFit="1" customWidth="1"/>
    <col min="7496" max="7496" width="21.83203125" bestFit="1" customWidth="1"/>
    <col min="7497" max="7497" width="31.5" bestFit="1" customWidth="1"/>
    <col min="7498" max="7498" width="34.1640625" bestFit="1" customWidth="1"/>
    <col min="7499" max="7499" width="30.33203125" bestFit="1" customWidth="1"/>
    <col min="7500" max="7500" width="33" bestFit="1" customWidth="1"/>
    <col min="7501" max="7501" width="15.83203125" bestFit="1" customWidth="1"/>
    <col min="7502" max="7502" width="18.5" bestFit="1" customWidth="1"/>
    <col min="7503" max="7503" width="47.1640625" bestFit="1" customWidth="1"/>
    <col min="7504" max="7504" width="49.83203125" bestFit="1" customWidth="1"/>
    <col min="7505" max="7505" width="20.83203125" bestFit="1" customWidth="1"/>
    <col min="7506" max="7506" width="23.5" bestFit="1" customWidth="1"/>
    <col min="7507" max="7507" width="19.83203125" bestFit="1" customWidth="1"/>
    <col min="7508" max="7508" width="22.5" bestFit="1" customWidth="1"/>
    <col min="7509" max="7509" width="37.5" bestFit="1" customWidth="1"/>
    <col min="7510" max="7510" width="40.1640625" bestFit="1" customWidth="1"/>
    <col min="7511" max="7511" width="22.6640625" bestFit="1" customWidth="1"/>
    <col min="7512" max="7512" width="25.33203125" bestFit="1" customWidth="1"/>
    <col min="7513" max="7513" width="37.1640625" bestFit="1" customWidth="1"/>
    <col min="7514" max="7514" width="39.83203125" bestFit="1" customWidth="1"/>
    <col min="7515" max="7515" width="46" bestFit="1" customWidth="1"/>
    <col min="7516" max="7516" width="48.6640625" bestFit="1" customWidth="1"/>
    <col min="7517" max="7517" width="32.6640625" bestFit="1" customWidth="1"/>
    <col min="7518" max="7518" width="35.33203125" bestFit="1" customWidth="1"/>
    <col min="7519" max="7519" width="11.1640625" bestFit="1" customWidth="1"/>
    <col min="7520" max="7520" width="13.6640625" bestFit="1" customWidth="1"/>
    <col min="7521" max="7521" width="28.83203125" bestFit="1" customWidth="1"/>
    <col min="7522" max="7522" width="31.33203125" bestFit="1" customWidth="1"/>
    <col min="7523" max="7523" width="17.1640625" bestFit="1" customWidth="1"/>
    <col min="7524" max="7524" width="19.83203125" bestFit="1" customWidth="1"/>
    <col min="7525" max="7525" width="51.33203125" bestFit="1" customWidth="1"/>
    <col min="7526" max="7526" width="54" bestFit="1" customWidth="1"/>
    <col min="7527" max="7527" width="44.33203125" bestFit="1" customWidth="1"/>
    <col min="7528" max="7528" width="46.83203125" bestFit="1" customWidth="1"/>
    <col min="7529" max="7529" width="27.1640625" bestFit="1" customWidth="1"/>
    <col min="7530" max="7530" width="29.83203125" bestFit="1" customWidth="1"/>
    <col min="7531" max="7531" width="41.1640625" bestFit="1" customWidth="1"/>
    <col min="7532" max="7532" width="43.83203125" bestFit="1" customWidth="1"/>
    <col min="7533" max="7533" width="27.1640625" bestFit="1" customWidth="1"/>
    <col min="7534" max="7534" width="29.83203125" bestFit="1" customWidth="1"/>
    <col min="7535" max="7535" width="51.33203125" bestFit="1" customWidth="1"/>
    <col min="7536" max="7536" width="54" bestFit="1" customWidth="1"/>
    <col min="7537" max="7537" width="41.5" bestFit="1" customWidth="1"/>
    <col min="7538" max="7538" width="44.1640625" bestFit="1" customWidth="1"/>
    <col min="7539" max="7539" width="25.6640625" bestFit="1" customWidth="1"/>
    <col min="7540" max="7540" width="28.33203125" bestFit="1" customWidth="1"/>
    <col min="7541" max="7541" width="30.1640625" bestFit="1" customWidth="1"/>
    <col min="7542" max="7542" width="32.83203125" bestFit="1" customWidth="1"/>
    <col min="7543" max="7543" width="40.6640625" bestFit="1" customWidth="1"/>
    <col min="7544" max="7544" width="43.33203125" bestFit="1" customWidth="1"/>
    <col min="7545" max="7545" width="22.83203125" bestFit="1" customWidth="1"/>
    <col min="7546" max="7546" width="25.5" bestFit="1" customWidth="1"/>
    <col min="7547" max="7547" width="15.83203125" bestFit="1" customWidth="1"/>
    <col min="7548" max="7548" width="18.5" bestFit="1" customWidth="1"/>
    <col min="7549" max="7549" width="21.33203125" bestFit="1" customWidth="1"/>
    <col min="7550" max="7550" width="24" bestFit="1" customWidth="1"/>
    <col min="7551" max="7551" width="13.5" bestFit="1" customWidth="1"/>
    <col min="7552" max="7552" width="16" bestFit="1" customWidth="1"/>
    <col min="7553" max="7553" width="11.6640625" bestFit="1" customWidth="1"/>
    <col min="7554" max="7554" width="14.1640625" bestFit="1" customWidth="1"/>
    <col min="7555" max="7555" width="39.5" bestFit="1" customWidth="1"/>
    <col min="7556" max="7556" width="42.1640625" bestFit="1" customWidth="1"/>
    <col min="7557" max="7557" width="37" bestFit="1" customWidth="1"/>
    <col min="7558" max="7558" width="39.6640625" bestFit="1" customWidth="1"/>
    <col min="7559" max="7559" width="38.83203125" bestFit="1" customWidth="1"/>
    <col min="7560" max="7560" width="41.33203125" bestFit="1" customWidth="1"/>
    <col min="7561" max="7561" width="17.5" bestFit="1" customWidth="1"/>
    <col min="7562" max="7562" width="20.1640625" bestFit="1" customWidth="1"/>
    <col min="7563" max="7563" width="41.33203125" bestFit="1" customWidth="1"/>
    <col min="7564" max="7564" width="44" bestFit="1" customWidth="1"/>
    <col min="7565" max="7565" width="48.6640625" bestFit="1" customWidth="1"/>
    <col min="7566" max="7566" width="51.33203125" bestFit="1" customWidth="1"/>
    <col min="7567" max="7567" width="40.83203125" bestFit="1" customWidth="1"/>
    <col min="7568" max="7568" width="43.5" bestFit="1" customWidth="1"/>
    <col min="7569" max="7569" width="16.5" bestFit="1" customWidth="1"/>
    <col min="7570" max="7570" width="19.1640625" bestFit="1" customWidth="1"/>
    <col min="7571" max="7571" width="26" bestFit="1" customWidth="1"/>
    <col min="7572" max="7572" width="28.6640625" bestFit="1" customWidth="1"/>
    <col min="7573" max="7573" width="48.6640625" bestFit="1" customWidth="1"/>
    <col min="7574" max="7574" width="51.33203125" bestFit="1" customWidth="1"/>
    <col min="7575" max="7575" width="29.5" bestFit="1" customWidth="1"/>
    <col min="7576" max="7576" width="32.1640625" bestFit="1" customWidth="1"/>
    <col min="7577" max="7577" width="53.6640625" bestFit="1" customWidth="1"/>
    <col min="7578" max="7578" width="56.33203125" bestFit="1" customWidth="1"/>
    <col min="7579" max="7579" width="22.83203125" bestFit="1" customWidth="1"/>
    <col min="7580" max="7580" width="25.5" bestFit="1" customWidth="1"/>
    <col min="7581" max="7581" width="26.33203125" bestFit="1" customWidth="1"/>
    <col min="7582" max="7582" width="29" bestFit="1" customWidth="1"/>
    <col min="7583" max="7583" width="43.33203125" bestFit="1" customWidth="1"/>
    <col min="7584" max="7584" width="46" bestFit="1" customWidth="1"/>
    <col min="7585" max="7585" width="46.5" bestFit="1" customWidth="1"/>
    <col min="7586" max="7586" width="49.33203125" bestFit="1" customWidth="1"/>
    <col min="7587" max="7587" width="35.5" bestFit="1" customWidth="1"/>
    <col min="7588" max="7588" width="38.1640625" bestFit="1" customWidth="1"/>
    <col min="7589" max="7589" width="48.33203125" bestFit="1" customWidth="1"/>
    <col min="7590" max="7590" width="51" bestFit="1" customWidth="1"/>
    <col min="7591" max="7591" width="42.83203125" bestFit="1" customWidth="1"/>
    <col min="7592" max="7592" width="45.5" bestFit="1" customWidth="1"/>
    <col min="7593" max="7593" width="53.1640625" bestFit="1" customWidth="1"/>
    <col min="7594" max="7594" width="55.83203125" bestFit="1" customWidth="1"/>
    <col min="7595" max="7595" width="15.33203125" bestFit="1" customWidth="1"/>
    <col min="7596" max="7596" width="18" bestFit="1" customWidth="1"/>
    <col min="7597" max="7597" width="15.33203125" bestFit="1" customWidth="1"/>
    <col min="7598" max="7598" width="18" bestFit="1" customWidth="1"/>
    <col min="7599" max="7599" width="24.5" bestFit="1" customWidth="1"/>
    <col min="7600" max="7600" width="27.1640625" bestFit="1" customWidth="1"/>
    <col min="7601" max="7601" width="52.5" bestFit="1" customWidth="1"/>
    <col min="7602" max="7602" width="55.1640625" bestFit="1" customWidth="1"/>
    <col min="7603" max="7603" width="35" bestFit="1" customWidth="1"/>
    <col min="7604" max="7604" width="37.6640625" bestFit="1" customWidth="1"/>
    <col min="7605" max="7605" width="43.5" bestFit="1" customWidth="1"/>
    <col min="7606" max="7606" width="46.1640625" bestFit="1" customWidth="1"/>
    <col min="7607" max="7607" width="25" bestFit="1" customWidth="1"/>
    <col min="7608" max="7608" width="27.6640625" bestFit="1" customWidth="1"/>
    <col min="7609" max="7609" width="11.83203125" bestFit="1" customWidth="1"/>
    <col min="7610" max="7610" width="14.33203125" bestFit="1" customWidth="1"/>
    <col min="7611" max="7611" width="31.83203125" bestFit="1" customWidth="1"/>
    <col min="7612" max="7612" width="34.5" bestFit="1" customWidth="1"/>
    <col min="7613" max="7613" width="30.6640625" bestFit="1" customWidth="1"/>
    <col min="7614" max="7614" width="33.33203125" bestFit="1" customWidth="1"/>
    <col min="7615" max="7615" width="26.33203125" bestFit="1" customWidth="1"/>
    <col min="7616" max="7616" width="29" bestFit="1" customWidth="1"/>
    <col min="7617" max="7617" width="8.83203125" bestFit="1" customWidth="1"/>
    <col min="7618" max="7618" width="10.5" bestFit="1" customWidth="1"/>
    <col min="7619" max="7619" width="19" bestFit="1" customWidth="1"/>
    <col min="7620" max="7620" width="21.6640625" bestFit="1" customWidth="1"/>
    <col min="7621" max="7621" width="31.6640625" bestFit="1" customWidth="1"/>
    <col min="7622" max="7622" width="34.33203125" bestFit="1" customWidth="1"/>
    <col min="7623" max="7623" width="26.33203125" bestFit="1" customWidth="1"/>
    <col min="7624" max="7624" width="29" bestFit="1" customWidth="1"/>
    <col min="7625" max="7625" width="37.1640625" bestFit="1" customWidth="1"/>
    <col min="7626" max="7626" width="39.83203125" bestFit="1" customWidth="1"/>
    <col min="7627" max="7627" width="50" bestFit="1" customWidth="1"/>
    <col min="7628" max="7628" width="52.6640625" bestFit="1" customWidth="1"/>
    <col min="7629" max="7629" width="11.5" bestFit="1" customWidth="1"/>
    <col min="7630" max="7630" width="14" bestFit="1" customWidth="1"/>
    <col min="7631" max="7631" width="48.5" bestFit="1" customWidth="1"/>
    <col min="7632" max="7632" width="51.1640625" bestFit="1" customWidth="1"/>
    <col min="7633" max="7633" width="30.83203125" bestFit="1" customWidth="1"/>
    <col min="7634" max="7634" width="33.5" bestFit="1" customWidth="1"/>
    <col min="7635" max="7635" width="12.6640625" bestFit="1" customWidth="1"/>
    <col min="7636" max="7636" width="15.1640625" bestFit="1" customWidth="1"/>
    <col min="7637" max="7637" width="33" bestFit="1" customWidth="1"/>
    <col min="7638" max="7638" width="35.6640625" bestFit="1" customWidth="1"/>
    <col min="7639" max="7639" width="8.5" bestFit="1" customWidth="1"/>
    <col min="7640" max="7640" width="11" bestFit="1" customWidth="1"/>
    <col min="7641" max="7641" width="36" bestFit="1" customWidth="1"/>
    <col min="7642" max="7642" width="38.6640625" bestFit="1" customWidth="1"/>
    <col min="7643" max="7643" width="37.83203125" bestFit="1" customWidth="1"/>
    <col min="7644" max="7644" width="40.5" bestFit="1" customWidth="1"/>
    <col min="7645" max="7645" width="8.83203125" bestFit="1" customWidth="1"/>
    <col min="7646" max="7646" width="10.5" bestFit="1" customWidth="1"/>
    <col min="7647" max="7647" width="46.33203125" bestFit="1" customWidth="1"/>
    <col min="7648" max="7648" width="49" bestFit="1" customWidth="1"/>
    <col min="7649" max="7649" width="18.83203125" bestFit="1" customWidth="1"/>
    <col min="7650" max="7650" width="21.5" bestFit="1" customWidth="1"/>
    <col min="7651" max="7651" width="16.5" bestFit="1" customWidth="1"/>
    <col min="7652" max="7652" width="19.1640625" bestFit="1" customWidth="1"/>
    <col min="7653" max="7653" width="32.1640625" bestFit="1" customWidth="1"/>
    <col min="7654" max="7654" width="34.83203125" bestFit="1" customWidth="1"/>
    <col min="7655" max="7655" width="26.83203125" bestFit="1" customWidth="1"/>
    <col min="7656" max="7656" width="29.5" bestFit="1" customWidth="1"/>
    <col min="7657" max="7657" width="19.83203125" bestFit="1" customWidth="1"/>
    <col min="7658" max="7658" width="22.5" bestFit="1" customWidth="1"/>
    <col min="7659" max="7659" width="36.33203125" bestFit="1" customWidth="1"/>
    <col min="7660" max="7660" width="39" bestFit="1" customWidth="1"/>
    <col min="7661" max="7661" width="18.1640625" bestFit="1" customWidth="1"/>
    <col min="7662" max="7662" width="20.6640625" bestFit="1" customWidth="1"/>
    <col min="7663" max="7663" width="44.1640625" bestFit="1" customWidth="1"/>
    <col min="7664" max="7664" width="46.6640625" bestFit="1" customWidth="1"/>
    <col min="7665" max="7665" width="30" bestFit="1" customWidth="1"/>
    <col min="7666" max="7666" width="32.6640625" bestFit="1" customWidth="1"/>
    <col min="7667" max="7667" width="27.6640625" bestFit="1" customWidth="1"/>
    <col min="7668" max="7668" width="30.33203125" bestFit="1" customWidth="1"/>
    <col min="7669" max="7669" width="31" bestFit="1" customWidth="1"/>
    <col min="7670" max="7670" width="33.6640625" bestFit="1" customWidth="1"/>
    <col min="7671" max="7671" width="11.33203125" bestFit="1" customWidth="1"/>
    <col min="7672" max="7672" width="13.83203125" bestFit="1" customWidth="1"/>
    <col min="7673" max="7673" width="21.33203125" bestFit="1" customWidth="1"/>
    <col min="7674" max="7674" width="24" bestFit="1" customWidth="1"/>
    <col min="7675" max="7675" width="50.1640625" bestFit="1" customWidth="1"/>
    <col min="7676" max="7676" width="52.83203125" bestFit="1" customWidth="1"/>
    <col min="7677" max="7677" width="27.83203125" bestFit="1" customWidth="1"/>
    <col min="7678" max="7678" width="30.5" bestFit="1" customWidth="1"/>
    <col min="7679" max="7679" width="44" bestFit="1" customWidth="1"/>
    <col min="7680" max="7680" width="46.5" bestFit="1" customWidth="1"/>
    <col min="7681" max="7681" width="47.33203125" bestFit="1" customWidth="1"/>
    <col min="7682" max="7682" width="50" bestFit="1" customWidth="1"/>
    <col min="7683" max="7683" width="15.83203125" bestFit="1" customWidth="1"/>
    <col min="7684" max="7684" width="18.5" bestFit="1" customWidth="1"/>
    <col min="7685" max="7685" width="29.83203125" bestFit="1" customWidth="1"/>
    <col min="7686" max="7686" width="32.5" bestFit="1" customWidth="1"/>
    <col min="7687" max="7687" width="8.83203125" bestFit="1" customWidth="1"/>
    <col min="7688" max="7688" width="9.5" bestFit="1" customWidth="1"/>
    <col min="7689" max="7689" width="40.83203125" bestFit="1" customWidth="1"/>
    <col min="7690" max="7690" width="43.5" bestFit="1" customWidth="1"/>
    <col min="7691" max="7691" width="50.6640625" bestFit="1" customWidth="1"/>
    <col min="7692" max="7692" width="53.33203125" bestFit="1" customWidth="1"/>
    <col min="7693" max="7693" width="36.5" bestFit="1" customWidth="1"/>
    <col min="7694" max="7694" width="39.1640625" bestFit="1" customWidth="1"/>
    <col min="7695" max="7695" width="21.83203125" bestFit="1" customWidth="1"/>
    <col min="7696" max="7696" width="24.5" bestFit="1" customWidth="1"/>
    <col min="7697" max="7697" width="18.6640625" bestFit="1" customWidth="1"/>
    <col min="7698" max="7698" width="21.1640625" bestFit="1" customWidth="1"/>
    <col min="7699" max="7699" width="32.83203125" bestFit="1" customWidth="1"/>
    <col min="7700" max="7700" width="35.5" bestFit="1" customWidth="1"/>
    <col min="7701" max="7701" width="14.1640625" bestFit="1" customWidth="1"/>
    <col min="7702" max="7702" width="16.83203125" bestFit="1" customWidth="1"/>
    <col min="7703" max="7703" width="26.5" bestFit="1" customWidth="1"/>
    <col min="7704" max="7704" width="29.1640625" bestFit="1" customWidth="1"/>
    <col min="7705" max="7705" width="11.5" bestFit="1" customWidth="1"/>
    <col min="7706" max="7706" width="14" bestFit="1" customWidth="1"/>
    <col min="7707" max="7707" width="42.33203125" bestFit="1" customWidth="1"/>
    <col min="7708" max="7708" width="45" bestFit="1" customWidth="1"/>
    <col min="7709" max="7709" width="17.5" bestFit="1" customWidth="1"/>
    <col min="7710" max="7710" width="20.1640625" bestFit="1" customWidth="1"/>
    <col min="7711" max="7711" width="17.6640625" bestFit="1" customWidth="1"/>
    <col min="7712" max="7712" width="20.33203125" bestFit="1" customWidth="1"/>
    <col min="7713" max="7713" width="23.5" bestFit="1" customWidth="1"/>
    <col min="7714" max="7714" width="26" bestFit="1" customWidth="1"/>
    <col min="7715" max="7715" width="36.5" bestFit="1" customWidth="1"/>
    <col min="7716" max="7716" width="39.1640625" bestFit="1" customWidth="1"/>
    <col min="7717" max="7717" width="45.6640625" bestFit="1" customWidth="1"/>
    <col min="7718" max="7718" width="48.33203125" bestFit="1" customWidth="1"/>
    <col min="7719" max="7719" width="44.1640625" bestFit="1" customWidth="1"/>
    <col min="7720" max="7720" width="46.6640625" bestFit="1" customWidth="1"/>
    <col min="7721" max="7721" width="23.6640625" bestFit="1" customWidth="1"/>
    <col min="7722" max="7722" width="26.1640625" bestFit="1" customWidth="1"/>
    <col min="7723" max="7723" width="48.1640625" bestFit="1" customWidth="1"/>
    <col min="7724" max="7724" width="50.83203125" bestFit="1" customWidth="1"/>
    <col min="7725" max="7725" width="20.33203125" bestFit="1" customWidth="1"/>
    <col min="7726" max="7726" width="23" bestFit="1" customWidth="1"/>
    <col min="7727" max="7727" width="37.83203125" bestFit="1" customWidth="1"/>
    <col min="7728" max="7728" width="40.5" bestFit="1" customWidth="1"/>
    <col min="7729" max="7729" width="50.6640625" bestFit="1" customWidth="1"/>
    <col min="7730" max="7730" width="53.33203125" bestFit="1" customWidth="1"/>
    <col min="7731" max="7731" width="29.1640625" bestFit="1" customWidth="1"/>
    <col min="7732" max="7732" width="31.83203125" bestFit="1" customWidth="1"/>
    <col min="7733" max="7733" width="52.5" bestFit="1" customWidth="1"/>
    <col min="7734" max="7734" width="55.1640625" bestFit="1" customWidth="1"/>
    <col min="7735" max="7735" width="20.33203125" bestFit="1" customWidth="1"/>
    <col min="7736" max="7736" width="23" bestFit="1" customWidth="1"/>
    <col min="7737" max="7737" width="28.6640625" bestFit="1" customWidth="1"/>
    <col min="7738" max="7738" width="31.1640625" bestFit="1" customWidth="1"/>
    <col min="7739" max="7739" width="13.6640625" bestFit="1" customWidth="1"/>
    <col min="7740" max="7740" width="16.33203125" bestFit="1" customWidth="1"/>
    <col min="7741" max="7741" width="52.6640625" bestFit="1" customWidth="1"/>
    <col min="7742" max="7742" width="55.33203125" bestFit="1" customWidth="1"/>
    <col min="7743" max="7743" width="22.83203125" bestFit="1" customWidth="1"/>
    <col min="7744" max="7744" width="25.5" bestFit="1" customWidth="1"/>
    <col min="7745" max="7745" width="42" bestFit="1" customWidth="1"/>
    <col min="7746" max="7746" width="44.6640625" bestFit="1" customWidth="1"/>
    <col min="7747" max="7747" width="16.6640625" bestFit="1" customWidth="1"/>
    <col min="7748" max="7748" width="19.33203125" bestFit="1" customWidth="1"/>
    <col min="7749" max="7749" width="49.5" bestFit="1" customWidth="1"/>
    <col min="7750" max="7750" width="52" bestFit="1" customWidth="1"/>
    <col min="7751" max="7751" width="46" bestFit="1" customWidth="1"/>
    <col min="7752" max="7752" width="48.6640625" bestFit="1" customWidth="1"/>
    <col min="7753" max="7753" width="43" bestFit="1" customWidth="1"/>
    <col min="7754" max="7754" width="45.6640625" bestFit="1" customWidth="1"/>
    <col min="7755" max="7755" width="29.1640625" bestFit="1" customWidth="1"/>
    <col min="7756" max="7756" width="31.83203125" bestFit="1" customWidth="1"/>
    <col min="7757" max="7757" width="46.1640625" bestFit="1" customWidth="1"/>
    <col min="7758" max="7758" width="48.83203125" bestFit="1" customWidth="1"/>
    <col min="7759" max="7759" width="20.6640625" bestFit="1" customWidth="1"/>
    <col min="7760" max="7760" width="23.33203125" bestFit="1" customWidth="1"/>
    <col min="7761" max="7761" width="20.5" bestFit="1" customWidth="1"/>
    <col min="7762" max="7762" width="23.1640625" bestFit="1" customWidth="1"/>
    <col min="7763" max="7763" width="24.83203125" bestFit="1" customWidth="1"/>
    <col min="7764" max="7764" width="27.5" bestFit="1" customWidth="1"/>
    <col min="7765" max="7765" width="40.5" bestFit="1" customWidth="1"/>
    <col min="7766" max="7766" width="43.1640625" bestFit="1" customWidth="1"/>
    <col min="7767" max="7767" width="15.6640625" bestFit="1" customWidth="1"/>
    <col min="7768" max="7768" width="18.33203125" bestFit="1" customWidth="1"/>
    <col min="7769" max="7769" width="24.33203125" bestFit="1" customWidth="1"/>
    <col min="7770" max="7770" width="27" bestFit="1" customWidth="1"/>
    <col min="7771" max="7771" width="37.5" bestFit="1" customWidth="1"/>
    <col min="7772" max="7772" width="40.1640625" bestFit="1" customWidth="1"/>
    <col min="7773" max="7773" width="34.6640625" bestFit="1" customWidth="1"/>
    <col min="7774" max="7774" width="37.33203125" bestFit="1" customWidth="1"/>
    <col min="7775" max="7775" width="51.1640625" bestFit="1" customWidth="1"/>
    <col min="7776" max="7776" width="53.83203125" bestFit="1" customWidth="1"/>
    <col min="7777" max="7777" width="51.5" bestFit="1" customWidth="1"/>
    <col min="7778" max="7778" width="54.1640625" bestFit="1" customWidth="1"/>
    <col min="7779" max="7779" width="29" bestFit="1" customWidth="1"/>
    <col min="7780" max="7780" width="31.5" bestFit="1" customWidth="1"/>
    <col min="7781" max="7781" width="41.33203125" bestFit="1" customWidth="1"/>
    <col min="7782" max="7782" width="44" bestFit="1" customWidth="1"/>
    <col min="7783" max="7783" width="23.33203125" bestFit="1" customWidth="1"/>
    <col min="7784" max="7784" width="25.83203125" bestFit="1" customWidth="1"/>
    <col min="7785" max="7785" width="31.1640625" bestFit="1" customWidth="1"/>
    <col min="7786" max="7786" width="33.83203125" bestFit="1" customWidth="1"/>
    <col min="7787" max="7787" width="37.1640625" bestFit="1" customWidth="1"/>
    <col min="7788" max="7788" width="39.83203125" bestFit="1" customWidth="1"/>
    <col min="7789" max="7789" width="40.5" bestFit="1" customWidth="1"/>
    <col min="7790" max="7790" width="43.33203125" bestFit="1" customWidth="1"/>
    <col min="7791" max="7791" width="52.83203125" bestFit="1" customWidth="1"/>
    <col min="7792" max="7792" width="55.6640625" bestFit="1" customWidth="1"/>
    <col min="7793" max="7793" width="9.6640625" bestFit="1" customWidth="1"/>
    <col min="7794" max="7794" width="12.1640625" bestFit="1" customWidth="1"/>
    <col min="7795" max="7795" width="22" bestFit="1" customWidth="1"/>
    <col min="7796" max="7796" width="24.6640625" bestFit="1" customWidth="1"/>
    <col min="7797" max="7797" width="23.33203125" bestFit="1" customWidth="1"/>
    <col min="7798" max="7798" width="25.83203125" bestFit="1" customWidth="1"/>
    <col min="7799" max="7799" width="29.1640625" bestFit="1" customWidth="1"/>
    <col min="7800" max="7800" width="31.83203125" bestFit="1" customWidth="1"/>
    <col min="7801" max="7801" width="28.6640625" bestFit="1" customWidth="1"/>
    <col min="7802" max="7802" width="31.1640625" bestFit="1" customWidth="1"/>
    <col min="7803" max="7803" width="24.6640625" bestFit="1" customWidth="1"/>
    <col min="7804" max="7804" width="27.33203125" bestFit="1" customWidth="1"/>
    <col min="7805" max="7805" width="46" bestFit="1" customWidth="1"/>
    <col min="7806" max="7806" width="48.6640625" bestFit="1" customWidth="1"/>
    <col min="7807" max="7807" width="54.1640625" bestFit="1" customWidth="1"/>
    <col min="7808" max="7808" width="56.83203125" bestFit="1" customWidth="1"/>
    <col min="7809" max="7809" width="47.33203125" bestFit="1" customWidth="1"/>
    <col min="7810" max="7810" width="50" bestFit="1" customWidth="1"/>
    <col min="7811" max="7811" width="19.5" bestFit="1" customWidth="1"/>
    <col min="7812" max="7812" width="22.1640625" bestFit="1" customWidth="1"/>
    <col min="7813" max="7813" width="39.33203125" bestFit="1" customWidth="1"/>
    <col min="7814" max="7814" width="41.83203125" bestFit="1" customWidth="1"/>
    <col min="7815" max="7815" width="30.5" bestFit="1" customWidth="1"/>
    <col min="7816" max="7816" width="33.1640625" bestFit="1" customWidth="1"/>
    <col min="7817" max="7817" width="10.33203125" bestFit="1" customWidth="1"/>
    <col min="7818" max="7818" width="12.83203125" bestFit="1" customWidth="1"/>
    <col min="7819" max="7819" width="18.83203125" bestFit="1" customWidth="1"/>
    <col min="7820" max="7820" width="21.5" bestFit="1" customWidth="1"/>
    <col min="7821" max="7821" width="20" bestFit="1" customWidth="1"/>
    <col min="7822" max="7822" width="22.6640625" bestFit="1" customWidth="1"/>
    <col min="7823" max="7823" width="13.5" bestFit="1" customWidth="1"/>
    <col min="7824" max="7824" width="16" bestFit="1" customWidth="1"/>
    <col min="7825" max="7825" width="22.83203125" bestFit="1" customWidth="1"/>
    <col min="7826" max="7826" width="25.5" bestFit="1" customWidth="1"/>
    <col min="7827" max="7827" width="49.5" bestFit="1" customWidth="1"/>
    <col min="7828" max="7828" width="52" bestFit="1" customWidth="1"/>
    <col min="7829" max="7829" width="26.83203125" bestFit="1" customWidth="1"/>
    <col min="7830" max="7830" width="29.5" bestFit="1" customWidth="1"/>
    <col min="7831" max="7831" width="43.5" bestFit="1" customWidth="1"/>
    <col min="7832" max="7832" width="46.1640625" bestFit="1" customWidth="1"/>
    <col min="7833" max="7833" width="45.83203125" bestFit="1" customWidth="1"/>
    <col min="7834" max="7834" width="48.5" bestFit="1" customWidth="1"/>
    <col min="7835" max="7835" width="23.5" bestFit="1" customWidth="1"/>
    <col min="7836" max="7836" width="26" bestFit="1" customWidth="1"/>
    <col min="7837" max="7837" width="8.6640625" bestFit="1" customWidth="1"/>
    <col min="7838" max="7838" width="11.1640625" bestFit="1" customWidth="1"/>
    <col min="7839" max="7839" width="23.83203125" bestFit="1" customWidth="1"/>
    <col min="7840" max="7840" width="26.33203125" bestFit="1" customWidth="1"/>
    <col min="7841" max="7841" width="39.6640625" bestFit="1" customWidth="1"/>
    <col min="7842" max="7842" width="42.33203125" bestFit="1" customWidth="1"/>
    <col min="7843" max="7843" width="26.6640625" bestFit="1" customWidth="1"/>
    <col min="7844" max="7844" width="29.33203125" bestFit="1" customWidth="1"/>
    <col min="7845" max="7845" width="46.83203125" bestFit="1" customWidth="1"/>
    <col min="7846" max="7846" width="49.5" bestFit="1" customWidth="1"/>
    <col min="7847" max="7847" width="34.6640625" bestFit="1" customWidth="1"/>
    <col min="7848" max="7848" width="37.33203125" bestFit="1" customWidth="1"/>
    <col min="7849" max="7849" width="29" bestFit="1" customWidth="1"/>
    <col min="7850" max="7850" width="31.5" bestFit="1" customWidth="1"/>
    <col min="7851" max="7851" width="10.33203125" bestFit="1" customWidth="1"/>
    <col min="7852" max="7852" width="12.83203125" bestFit="1" customWidth="1"/>
    <col min="7853" max="7853" width="43.83203125" bestFit="1" customWidth="1"/>
    <col min="7854" max="7854" width="46.33203125" bestFit="1" customWidth="1"/>
    <col min="7855" max="7855" width="38.33203125" bestFit="1" customWidth="1"/>
    <col min="7856" max="7856" width="41" bestFit="1" customWidth="1"/>
    <col min="7857" max="7857" width="40.6640625" bestFit="1" customWidth="1"/>
    <col min="7858" max="7858" width="43.33203125" bestFit="1" customWidth="1"/>
    <col min="7859" max="7859" width="47.83203125" bestFit="1" customWidth="1"/>
    <col min="7860" max="7860" width="50.5" bestFit="1" customWidth="1"/>
    <col min="7861" max="7861" width="47.1640625" bestFit="1" customWidth="1"/>
    <col min="7862" max="7862" width="49.83203125" bestFit="1" customWidth="1"/>
    <col min="7863" max="7863" width="49" bestFit="1" customWidth="1"/>
    <col min="7864" max="7864" width="51.5" bestFit="1" customWidth="1"/>
    <col min="7865" max="7865" width="27.6640625" bestFit="1" customWidth="1"/>
    <col min="7866" max="7866" width="30.5" bestFit="1" customWidth="1"/>
    <col min="7867" max="7867" width="8.83203125" bestFit="1" customWidth="1"/>
    <col min="7869" max="7869" width="27.6640625" bestFit="1" customWidth="1"/>
    <col min="7870" max="7870" width="30.33203125" bestFit="1" customWidth="1"/>
    <col min="7871" max="7871" width="14" bestFit="1" customWidth="1"/>
    <col min="7872" max="7872" width="16.6640625" bestFit="1" customWidth="1"/>
    <col min="7873" max="7873" width="25.33203125" bestFit="1" customWidth="1"/>
    <col min="7874" max="7874" width="28" bestFit="1" customWidth="1"/>
    <col min="7875" max="7875" width="24.83203125" bestFit="1" customWidth="1"/>
    <col min="7876" max="7876" width="27.5" bestFit="1" customWidth="1"/>
    <col min="7877" max="7877" width="21.1640625" bestFit="1" customWidth="1"/>
    <col min="7878" max="7878" width="23.83203125" bestFit="1" customWidth="1"/>
    <col min="7879" max="7879" width="15.6640625" bestFit="1" customWidth="1"/>
    <col min="7880" max="7880" width="18.33203125" bestFit="1" customWidth="1"/>
    <col min="7881" max="7881" width="26.1640625" bestFit="1" customWidth="1"/>
    <col min="7882" max="7882" width="28.83203125" bestFit="1" customWidth="1"/>
    <col min="7883" max="7883" width="11.5" bestFit="1" customWidth="1"/>
    <col min="7884" max="7884" width="14" bestFit="1" customWidth="1"/>
    <col min="7885" max="7885" width="22.1640625" bestFit="1" customWidth="1"/>
    <col min="7886" max="7886" width="24.83203125" bestFit="1" customWidth="1"/>
    <col min="7887" max="7887" width="45.83203125" bestFit="1" customWidth="1"/>
    <col min="7888" max="7888" width="48.5" bestFit="1" customWidth="1"/>
    <col min="7889" max="7889" width="47.83203125" bestFit="1" customWidth="1"/>
    <col min="7890" max="7890" width="50.5" bestFit="1" customWidth="1"/>
    <col min="7891" max="7891" width="26.5" bestFit="1" customWidth="1"/>
    <col min="7892" max="7892" width="29.1640625" bestFit="1" customWidth="1"/>
    <col min="7893" max="7893" width="39.6640625" bestFit="1" customWidth="1"/>
    <col min="7894" max="7894" width="42.33203125" bestFit="1" customWidth="1"/>
    <col min="7895" max="7895" width="45.5" bestFit="1" customWidth="1"/>
    <col min="7896" max="7896" width="48.1640625" bestFit="1" customWidth="1"/>
    <col min="7897" max="7897" width="13" bestFit="1" customWidth="1"/>
    <col min="7898" max="7898" width="15.5" bestFit="1" customWidth="1"/>
    <col min="7899" max="7899" width="38.83203125" bestFit="1" customWidth="1"/>
    <col min="7900" max="7900" width="41.33203125" bestFit="1" customWidth="1"/>
    <col min="7901" max="7901" width="16.33203125" bestFit="1" customWidth="1"/>
    <col min="7902" max="7902" width="19" bestFit="1" customWidth="1"/>
    <col min="7903" max="7903" width="16.5" bestFit="1" customWidth="1"/>
    <col min="7904" max="7904" width="19.1640625" bestFit="1" customWidth="1"/>
    <col min="7905" max="7905" width="44.6640625" bestFit="1" customWidth="1"/>
    <col min="7906" max="7906" width="47.33203125" bestFit="1" customWidth="1"/>
    <col min="7907" max="7907" width="36.1640625" bestFit="1" customWidth="1"/>
    <col min="7908" max="7908" width="38.83203125" bestFit="1" customWidth="1"/>
    <col min="7909" max="7909" width="15" bestFit="1" customWidth="1"/>
    <col min="7910" max="7910" width="17.6640625" bestFit="1" customWidth="1"/>
    <col min="7911" max="7911" width="24.1640625" bestFit="1" customWidth="1"/>
    <col min="7912" max="7912" width="26.83203125" bestFit="1" customWidth="1"/>
    <col min="7913" max="7913" width="18.6640625" bestFit="1" customWidth="1"/>
    <col min="7914" max="7914" width="21.1640625" bestFit="1" customWidth="1"/>
    <col min="7915" max="7915" width="26.83203125" bestFit="1" customWidth="1"/>
    <col min="7916" max="7916" width="29.5" bestFit="1" customWidth="1"/>
    <col min="7917" max="7917" width="26.1640625" bestFit="1" customWidth="1"/>
    <col min="7918" max="7918" width="28.83203125" bestFit="1" customWidth="1"/>
    <col min="7919" max="7919" width="28" bestFit="1" customWidth="1"/>
    <col min="7920" max="7920" width="30.6640625" bestFit="1" customWidth="1"/>
    <col min="7921" max="7921" width="11" bestFit="1" customWidth="1"/>
    <col min="7922" max="7922" width="13.5" bestFit="1" customWidth="1"/>
    <col min="7923" max="7923" width="12.83203125" bestFit="1" customWidth="1"/>
    <col min="7924" max="7924" width="15.33203125" bestFit="1" customWidth="1"/>
    <col min="7925" max="7925" width="43.5" bestFit="1" customWidth="1"/>
    <col min="7926" max="7926" width="46.1640625" bestFit="1" customWidth="1"/>
    <col min="7927" max="7927" width="30.1640625" bestFit="1" customWidth="1"/>
    <col min="7928" max="7928" width="33" bestFit="1" customWidth="1"/>
    <col min="7929" max="7929" width="15.83203125" bestFit="1" customWidth="1"/>
    <col min="7930" max="7930" width="18.5" bestFit="1" customWidth="1"/>
    <col min="7931" max="7931" width="19.33203125" bestFit="1" customWidth="1"/>
    <col min="7932" max="7932" width="22" bestFit="1" customWidth="1"/>
    <col min="7933" max="7933" width="27.83203125" bestFit="1" customWidth="1"/>
    <col min="7934" max="7934" width="30.5" bestFit="1" customWidth="1"/>
    <col min="7935" max="7935" width="52.33203125" bestFit="1" customWidth="1"/>
    <col min="7936" max="7936" width="55" bestFit="1" customWidth="1"/>
    <col min="7937" max="7937" width="50" bestFit="1" customWidth="1"/>
    <col min="7938" max="7938" width="52.6640625" bestFit="1" customWidth="1"/>
    <col min="7939" max="7939" width="48" bestFit="1" customWidth="1"/>
    <col min="7940" max="7940" width="50.6640625" bestFit="1" customWidth="1"/>
    <col min="7941" max="7941" width="18" bestFit="1" customWidth="1"/>
    <col min="7942" max="7942" width="20.5" bestFit="1" customWidth="1"/>
    <col min="7943" max="7943" width="45.33203125" bestFit="1" customWidth="1"/>
    <col min="7944" max="7944" width="48" bestFit="1" customWidth="1"/>
    <col min="7945" max="7945" width="48.1640625" bestFit="1" customWidth="1"/>
    <col min="7946" max="7946" width="50.83203125" bestFit="1" customWidth="1"/>
    <col min="7947" max="7947" width="17.33203125" bestFit="1" customWidth="1"/>
    <col min="7948" max="7948" width="20" bestFit="1" customWidth="1"/>
    <col min="7949" max="7949" width="43.83203125" bestFit="1" customWidth="1"/>
    <col min="7950" max="7950" width="46.33203125" bestFit="1" customWidth="1"/>
    <col min="7951" max="7951" width="41.1640625" bestFit="1" customWidth="1"/>
    <col min="7952" max="7952" width="43.83203125" bestFit="1" customWidth="1"/>
    <col min="7953" max="7953" width="16" bestFit="1" customWidth="1"/>
    <col min="7954" max="7954" width="18.6640625" bestFit="1" customWidth="1"/>
    <col min="7955" max="7955" width="9" bestFit="1" customWidth="1"/>
    <col min="7956" max="7956" width="11.5" bestFit="1" customWidth="1"/>
    <col min="7957" max="7957" width="19.1640625" bestFit="1" customWidth="1"/>
    <col min="7958" max="7958" width="21.83203125" bestFit="1" customWidth="1"/>
    <col min="7959" max="7959" width="14.5" bestFit="1" customWidth="1"/>
    <col min="7960" max="7960" width="17.1640625" bestFit="1" customWidth="1"/>
    <col min="7961" max="7961" width="28.83203125" bestFit="1" customWidth="1"/>
    <col min="7962" max="7962" width="31.33203125" bestFit="1" customWidth="1"/>
    <col min="7963" max="7963" width="47.5" bestFit="1" customWidth="1"/>
    <col min="7964" max="7964" width="50.1640625" bestFit="1" customWidth="1"/>
    <col min="7965" max="7965" width="13.6640625" bestFit="1" customWidth="1"/>
    <col min="7966" max="7966" width="16.33203125" bestFit="1" customWidth="1"/>
    <col min="7967" max="7967" width="26.33203125" bestFit="1" customWidth="1"/>
    <col min="7968" max="7968" width="29" bestFit="1" customWidth="1"/>
    <col min="7969" max="7969" width="44.1640625" bestFit="1" customWidth="1"/>
    <col min="7970" max="7970" width="46.6640625" bestFit="1" customWidth="1"/>
    <col min="7971" max="7971" width="36.6640625" bestFit="1" customWidth="1"/>
    <col min="7972" max="7972" width="39.33203125" bestFit="1" customWidth="1"/>
    <col min="7973" max="7973" width="35.33203125" bestFit="1" customWidth="1"/>
    <col min="7974" max="7974" width="38" bestFit="1" customWidth="1"/>
    <col min="7975" max="7975" width="27.33203125" bestFit="1" customWidth="1"/>
    <col min="7976" max="7976" width="30" bestFit="1" customWidth="1"/>
    <col min="7977" max="7977" width="22.1640625" bestFit="1" customWidth="1"/>
    <col min="7978" max="7978" width="24.83203125" bestFit="1" customWidth="1"/>
    <col min="7979" max="7979" width="39.33203125" bestFit="1" customWidth="1"/>
    <col min="7980" max="7980" width="41.83203125" bestFit="1" customWidth="1"/>
    <col min="7981" max="7981" width="53.1640625" bestFit="1" customWidth="1"/>
    <col min="7982" max="7982" width="55.83203125" bestFit="1" customWidth="1"/>
    <col min="7983" max="7983" width="38.83203125" bestFit="1" customWidth="1"/>
    <col min="7984" max="7984" width="41.33203125" bestFit="1" customWidth="1"/>
    <col min="7985" max="7985" width="37" bestFit="1" customWidth="1"/>
    <col min="7986" max="7986" width="39.6640625" bestFit="1" customWidth="1"/>
    <col min="7987" max="7987" width="52" bestFit="1" customWidth="1"/>
    <col min="7988" max="7988" width="54.6640625" bestFit="1" customWidth="1"/>
    <col min="7989" max="7989" width="39.6640625" bestFit="1" customWidth="1"/>
    <col min="7990" max="7990" width="42.33203125" bestFit="1" customWidth="1"/>
    <col min="7991" max="7991" width="27.5" bestFit="1" customWidth="1"/>
    <col min="7992" max="7992" width="30.1640625" bestFit="1" customWidth="1"/>
    <col min="7993" max="7993" width="40.5" bestFit="1" customWidth="1"/>
    <col min="7994" max="7994" width="43.1640625" bestFit="1" customWidth="1"/>
    <col min="7995" max="7995" width="29.5" bestFit="1" customWidth="1"/>
    <col min="7996" max="7996" width="32.1640625" bestFit="1" customWidth="1"/>
    <col min="7997" max="7997" width="39.83203125" bestFit="1" customWidth="1"/>
    <col min="7998" max="7998" width="42.5" bestFit="1" customWidth="1"/>
    <col min="7999" max="7999" width="34.33203125" bestFit="1" customWidth="1"/>
    <col min="8000" max="8000" width="37" bestFit="1" customWidth="1"/>
    <col min="8001" max="8001" width="12" bestFit="1" customWidth="1"/>
    <col min="8002" max="8002" width="14.5" bestFit="1" customWidth="1"/>
    <col min="8003" max="8003" width="17.1640625" bestFit="1" customWidth="1"/>
    <col min="8004" max="8004" width="19.83203125" bestFit="1" customWidth="1"/>
    <col min="8005" max="8005" width="25" bestFit="1" customWidth="1"/>
    <col min="8006" max="8006" width="27.6640625" bestFit="1" customWidth="1"/>
    <col min="8007" max="8007" width="21" bestFit="1" customWidth="1"/>
    <col min="8008" max="8008" width="23.6640625" bestFit="1" customWidth="1"/>
    <col min="8009" max="8009" width="35" bestFit="1" customWidth="1"/>
    <col min="8010" max="8010" width="37.6640625" bestFit="1" customWidth="1"/>
    <col min="8011" max="8011" width="47.33203125" bestFit="1" customWidth="1"/>
    <col min="8012" max="8012" width="50" bestFit="1" customWidth="1"/>
    <col min="8013" max="8013" width="47.5" bestFit="1" customWidth="1"/>
    <col min="8014" max="8014" width="50.1640625" bestFit="1" customWidth="1"/>
    <col min="8015" max="8015" width="46.5" bestFit="1" customWidth="1"/>
    <col min="8016" max="8016" width="49.1640625" bestFit="1" customWidth="1"/>
    <col min="8017" max="8017" width="32" bestFit="1" customWidth="1"/>
    <col min="8018" max="8018" width="34.6640625" bestFit="1" customWidth="1"/>
    <col min="8019" max="8019" width="29.83203125" bestFit="1" customWidth="1"/>
    <col min="8020" max="8020" width="32.5" bestFit="1" customWidth="1"/>
    <col min="8021" max="8021" width="15.5" bestFit="1" customWidth="1"/>
    <col min="8022" max="8022" width="18.1640625" bestFit="1" customWidth="1"/>
    <col min="8023" max="8023" width="38.1640625" bestFit="1" customWidth="1"/>
    <col min="8024" max="8024" width="40.83203125" bestFit="1" customWidth="1"/>
    <col min="8025" max="8025" width="17.5" bestFit="1" customWidth="1"/>
    <col min="8026" max="8026" width="20.1640625" bestFit="1" customWidth="1"/>
    <col min="8027" max="8027" width="34" bestFit="1" customWidth="1"/>
    <col min="8028" max="8028" width="36.5" bestFit="1" customWidth="1"/>
    <col min="8029" max="8029" width="15.6640625" bestFit="1" customWidth="1"/>
    <col min="8030" max="8030" width="18.33203125" bestFit="1" customWidth="1"/>
    <col min="8031" max="8031" width="41.6640625" bestFit="1" customWidth="1"/>
    <col min="8032" max="8032" width="44.33203125" bestFit="1" customWidth="1"/>
    <col min="8033" max="8033" width="41.83203125" bestFit="1" customWidth="1"/>
    <col min="8034" max="8034" width="44.5" bestFit="1" customWidth="1"/>
    <col min="8035" max="8035" width="15.83203125" bestFit="1" customWidth="1"/>
    <col min="8036" max="8036" width="18.5" bestFit="1" customWidth="1"/>
    <col min="8037" max="8037" width="31.6640625" bestFit="1" customWidth="1"/>
    <col min="8038" max="8038" width="34.33203125" bestFit="1" customWidth="1"/>
    <col min="8039" max="8039" width="52" bestFit="1" customWidth="1"/>
    <col min="8040" max="8040" width="54.6640625" bestFit="1" customWidth="1"/>
    <col min="8041" max="8041" width="12.6640625" bestFit="1" customWidth="1"/>
    <col min="8042" max="8042" width="15.1640625" bestFit="1" customWidth="1"/>
    <col min="8043" max="8043" width="45.6640625" bestFit="1" customWidth="1"/>
    <col min="8044" max="8044" width="48.33203125" bestFit="1" customWidth="1"/>
    <col min="8045" max="8045" width="21.5" bestFit="1" customWidth="1"/>
    <col min="8046" max="8046" width="24.1640625" bestFit="1" customWidth="1"/>
    <col min="8047" max="8047" width="14.6640625" bestFit="1" customWidth="1"/>
    <col min="8048" max="8048" width="17.5" bestFit="1" customWidth="1"/>
    <col min="8049" max="8049" width="11.33203125" bestFit="1" customWidth="1"/>
    <col min="8050" max="8050" width="13.83203125" bestFit="1" customWidth="1"/>
    <col min="8051" max="8051" width="50.5" bestFit="1" customWidth="1"/>
    <col min="8052" max="8052" width="53.33203125" bestFit="1" customWidth="1"/>
    <col min="8053" max="8053" width="29" bestFit="1" customWidth="1"/>
    <col min="8054" max="8054" width="31.5" bestFit="1" customWidth="1"/>
    <col min="8055" max="8055" width="11" bestFit="1" customWidth="1"/>
    <col min="8056" max="8056" width="13.5" bestFit="1" customWidth="1"/>
    <col min="8057" max="8057" width="39.6640625" bestFit="1" customWidth="1"/>
    <col min="8058" max="8058" width="42.33203125" bestFit="1" customWidth="1"/>
    <col min="8059" max="8059" width="12.6640625" bestFit="1" customWidth="1"/>
    <col min="8060" max="8060" width="15.1640625" bestFit="1" customWidth="1"/>
    <col min="8061" max="8061" width="10.6640625" bestFit="1" customWidth="1"/>
    <col min="8062" max="8062" width="13.1640625" bestFit="1" customWidth="1"/>
    <col min="8063" max="8063" width="21.83203125" bestFit="1" customWidth="1"/>
    <col min="8064" max="8064" width="24.5" bestFit="1" customWidth="1"/>
    <col min="8065" max="8065" width="32.83203125" bestFit="1" customWidth="1"/>
    <col min="8066" max="8066" width="35.5" bestFit="1" customWidth="1"/>
    <col min="8067" max="8067" width="30.6640625" bestFit="1" customWidth="1"/>
    <col min="8068" max="8068" width="33.33203125" bestFit="1" customWidth="1"/>
    <col min="8069" max="8069" width="26.33203125" bestFit="1" customWidth="1"/>
    <col min="8070" max="8070" width="29" bestFit="1" customWidth="1"/>
    <col min="8071" max="8071" width="12.1640625" bestFit="1" customWidth="1"/>
    <col min="8072" max="8072" width="14.6640625" bestFit="1" customWidth="1"/>
    <col min="8073" max="8073" width="36.6640625" bestFit="1" customWidth="1"/>
    <col min="8074" max="8074" width="39.33203125" bestFit="1" customWidth="1"/>
    <col min="8075" max="8075" width="15.5" bestFit="1" customWidth="1"/>
    <col min="8076" max="8076" width="18.1640625" bestFit="1" customWidth="1"/>
    <col min="8077" max="8077" width="16.83203125" bestFit="1" customWidth="1"/>
    <col min="8078" max="8078" width="19.5" bestFit="1" customWidth="1"/>
    <col min="8079" max="8079" width="22.33203125" bestFit="1" customWidth="1"/>
    <col min="8080" max="8080" width="25" bestFit="1" customWidth="1"/>
    <col min="8081" max="8081" width="19.5" bestFit="1" customWidth="1"/>
    <col min="8082" max="8082" width="22.1640625" bestFit="1" customWidth="1"/>
    <col min="8083" max="8083" width="48" bestFit="1" customWidth="1"/>
    <col min="8084" max="8084" width="50.6640625" bestFit="1" customWidth="1"/>
    <col min="8085" max="8085" width="25.83203125" bestFit="1" customWidth="1"/>
    <col min="8086" max="8086" width="28.5" bestFit="1" customWidth="1"/>
    <col min="8087" max="8087" width="37.33203125" bestFit="1" customWidth="1"/>
    <col min="8088" max="8088" width="40" bestFit="1" customWidth="1"/>
    <col min="8089" max="8089" width="15.83203125" bestFit="1" customWidth="1"/>
    <col min="8090" max="8090" width="18.5" bestFit="1" customWidth="1"/>
    <col min="8091" max="8091" width="21.83203125" bestFit="1" customWidth="1"/>
    <col min="8092" max="8092" width="24.5" bestFit="1" customWidth="1"/>
    <col min="8093" max="8093" width="31.5" bestFit="1" customWidth="1"/>
    <col min="8094" max="8094" width="34.1640625" bestFit="1" customWidth="1"/>
    <col min="8095" max="8095" width="45.33203125" bestFit="1" customWidth="1"/>
    <col min="8096" max="8096" width="48" bestFit="1" customWidth="1"/>
    <col min="8097" max="8097" width="14.33203125" bestFit="1" customWidth="1"/>
    <col min="8098" max="8098" width="17" bestFit="1" customWidth="1"/>
    <col min="8099" max="8099" width="43.1640625" bestFit="1" customWidth="1"/>
    <col min="8100" max="8100" width="45.83203125" bestFit="1" customWidth="1"/>
    <col min="8101" max="8101" width="44.5" bestFit="1" customWidth="1"/>
    <col min="8102" max="8102" width="47" bestFit="1" customWidth="1"/>
    <col min="8103" max="8103" width="27.33203125" bestFit="1" customWidth="1"/>
    <col min="8104" max="8104" width="30" bestFit="1" customWidth="1"/>
    <col min="8105" max="8105" width="12.5" bestFit="1" customWidth="1"/>
    <col min="8106" max="8106" width="15" bestFit="1" customWidth="1"/>
    <col min="8107" max="8107" width="27" bestFit="1" customWidth="1"/>
    <col min="8108" max="8108" width="29.6640625" bestFit="1" customWidth="1"/>
    <col min="8109" max="8109" width="44.83203125" bestFit="1" customWidth="1"/>
    <col min="8110" max="8110" width="47.5" bestFit="1" customWidth="1"/>
    <col min="8111" max="8111" width="39.83203125" bestFit="1" customWidth="1"/>
    <col min="8112" max="8112" width="42.5" bestFit="1" customWidth="1"/>
    <col min="8113" max="8113" width="12.5" bestFit="1" customWidth="1"/>
    <col min="8114" max="8114" width="15" bestFit="1" customWidth="1"/>
    <col min="8115" max="8115" width="56.6640625" bestFit="1" customWidth="1"/>
    <col min="8116" max="8116" width="59.33203125" bestFit="1" customWidth="1"/>
    <col min="8117" max="8117" width="46.83203125" bestFit="1" customWidth="1"/>
    <col min="8118" max="8118" width="49.5" bestFit="1" customWidth="1"/>
    <col min="8119" max="8119" width="43.5" bestFit="1" customWidth="1"/>
    <col min="8120" max="8120" width="46.1640625" bestFit="1" customWidth="1"/>
    <col min="8121" max="8121" width="49.1640625" bestFit="1" customWidth="1"/>
    <col min="8122" max="8122" width="51.6640625" bestFit="1" customWidth="1"/>
    <col min="8123" max="8123" width="18.6640625" bestFit="1" customWidth="1"/>
    <col min="8124" max="8124" width="21.1640625" bestFit="1" customWidth="1"/>
    <col min="8125" max="8125" width="53.6640625" bestFit="1" customWidth="1"/>
    <col min="8126" max="8126" width="56.33203125" bestFit="1" customWidth="1"/>
    <col min="8127" max="8127" width="41.6640625" bestFit="1" customWidth="1"/>
    <col min="8128" max="8128" width="44.33203125" bestFit="1" customWidth="1"/>
    <col min="8129" max="8129" width="12.5" bestFit="1" customWidth="1"/>
    <col min="8130" max="8130" width="15" bestFit="1" customWidth="1"/>
    <col min="8131" max="8131" width="31.33203125" bestFit="1" customWidth="1"/>
    <col min="8132" max="8132" width="34" bestFit="1" customWidth="1"/>
    <col min="8133" max="8133" width="42" bestFit="1" customWidth="1"/>
    <col min="8134" max="8134" width="44.6640625" bestFit="1" customWidth="1"/>
    <col min="8135" max="8135" width="21.83203125" bestFit="1" customWidth="1"/>
    <col min="8136" max="8136" width="24.5" bestFit="1" customWidth="1"/>
    <col min="8137" max="8137" width="16.5" bestFit="1" customWidth="1"/>
    <col min="8138" max="8138" width="19.1640625" bestFit="1" customWidth="1"/>
    <col min="8139" max="8139" width="18" bestFit="1" customWidth="1"/>
    <col min="8140" max="8140" width="20.5" bestFit="1" customWidth="1"/>
    <col min="8141" max="8141" width="46" bestFit="1" customWidth="1"/>
    <col min="8142" max="8142" width="48.6640625" bestFit="1" customWidth="1"/>
    <col min="8143" max="8143" width="49" bestFit="1" customWidth="1"/>
    <col min="8144" max="8144" width="51.5" bestFit="1" customWidth="1"/>
    <col min="8145" max="8145" width="45.83203125" bestFit="1" customWidth="1"/>
    <col min="8146" max="8146" width="48.5" bestFit="1" customWidth="1"/>
    <col min="8147" max="8147" width="19.6640625" bestFit="1" customWidth="1"/>
    <col min="8148" max="8148" width="22.33203125" bestFit="1" customWidth="1"/>
    <col min="8149" max="8149" width="32.1640625" bestFit="1" customWidth="1"/>
    <col min="8150" max="8150" width="34.83203125" bestFit="1" customWidth="1"/>
    <col min="8151" max="8151" width="47" bestFit="1" customWidth="1"/>
    <col min="8152" max="8152" width="49.6640625" bestFit="1" customWidth="1"/>
    <col min="8153" max="8153" width="16" bestFit="1" customWidth="1"/>
    <col min="8154" max="8154" width="18.6640625" bestFit="1" customWidth="1"/>
    <col min="8155" max="8155" width="35.6640625" bestFit="1" customWidth="1"/>
    <col min="8156" max="8156" width="38.33203125" bestFit="1" customWidth="1"/>
    <col min="8157" max="8157" width="53.6640625" bestFit="1" customWidth="1"/>
    <col min="8158" max="8158" width="56.5" bestFit="1" customWidth="1"/>
    <col min="8159" max="8159" width="44.33203125" bestFit="1" customWidth="1"/>
    <col min="8160" max="8160" width="46.83203125" bestFit="1" customWidth="1"/>
    <col min="8161" max="8161" width="39.83203125" bestFit="1" customWidth="1"/>
    <col min="8162" max="8162" width="42.5" bestFit="1" customWidth="1"/>
    <col min="8163" max="8163" width="56" bestFit="1" customWidth="1"/>
    <col min="8164" max="8164" width="58.6640625" bestFit="1" customWidth="1"/>
    <col min="8165" max="8165" width="22.5" bestFit="1" customWidth="1"/>
    <col min="8166" max="8166" width="25.1640625" bestFit="1" customWidth="1"/>
    <col min="8167" max="8167" width="18.5" bestFit="1" customWidth="1"/>
    <col min="8168" max="8168" width="21" bestFit="1" customWidth="1"/>
    <col min="8169" max="8169" width="16.5" bestFit="1" customWidth="1"/>
    <col min="8170" max="8170" width="19.1640625" bestFit="1" customWidth="1"/>
    <col min="8171" max="8171" width="21.1640625" bestFit="1" customWidth="1"/>
    <col min="8172" max="8172" width="23.83203125" bestFit="1" customWidth="1"/>
    <col min="8173" max="8173" width="17.33203125" bestFit="1" customWidth="1"/>
    <col min="8174" max="8174" width="20" bestFit="1" customWidth="1"/>
    <col min="8175" max="8175" width="31" bestFit="1" customWidth="1"/>
    <col min="8176" max="8176" width="33.6640625" bestFit="1" customWidth="1"/>
    <col min="8177" max="8177" width="26.5" bestFit="1" customWidth="1"/>
    <col min="8178" max="8178" width="29.1640625" bestFit="1" customWidth="1"/>
    <col min="8179" max="8179" width="19.6640625" bestFit="1" customWidth="1"/>
    <col min="8180" max="8180" width="22.33203125" bestFit="1" customWidth="1"/>
    <col min="8181" max="8181" width="35.6640625" bestFit="1" customWidth="1"/>
    <col min="8182" max="8182" width="38.33203125" bestFit="1" customWidth="1"/>
    <col min="8183" max="8183" width="51.1640625" bestFit="1" customWidth="1"/>
    <col min="8184" max="8184" width="53.83203125" bestFit="1" customWidth="1"/>
    <col min="8185" max="8185" width="48.33203125" bestFit="1" customWidth="1"/>
    <col min="8186" max="8186" width="51" bestFit="1" customWidth="1"/>
    <col min="8187" max="8187" width="20.6640625" bestFit="1" customWidth="1"/>
    <col min="8188" max="8188" width="23.33203125" bestFit="1" customWidth="1"/>
    <col min="8189" max="8189" width="34.6640625" bestFit="1" customWidth="1"/>
    <col min="8190" max="8190" width="37.33203125" bestFit="1" customWidth="1"/>
    <col min="8191" max="8191" width="41" bestFit="1" customWidth="1"/>
    <col min="8192" max="8192" width="43.6640625" bestFit="1" customWidth="1"/>
    <col min="8193" max="8193" width="43" bestFit="1" customWidth="1"/>
    <col min="8194" max="8194" width="45.6640625" bestFit="1" customWidth="1"/>
    <col min="8195" max="8195" width="16" bestFit="1" customWidth="1"/>
    <col min="8196" max="8196" width="18.6640625" bestFit="1" customWidth="1"/>
    <col min="8197" max="8197" width="40.1640625" bestFit="1" customWidth="1"/>
    <col min="8198" max="8198" width="42.83203125" bestFit="1" customWidth="1"/>
    <col min="8199" max="8199" width="11.1640625" bestFit="1" customWidth="1"/>
    <col min="8200" max="8200" width="13.6640625" bestFit="1" customWidth="1"/>
    <col min="8201" max="8201" width="49.33203125" bestFit="1" customWidth="1"/>
    <col min="8202" max="8202" width="51.83203125" bestFit="1" customWidth="1"/>
    <col min="8203" max="8203" width="33.1640625" bestFit="1" customWidth="1"/>
    <col min="8204" max="8204" width="35.83203125" bestFit="1" customWidth="1"/>
    <col min="8205" max="8205" width="47.33203125" bestFit="1" customWidth="1"/>
    <col min="8206" max="8206" width="50" bestFit="1" customWidth="1"/>
    <col min="8207" max="8207" width="27.5" bestFit="1" customWidth="1"/>
    <col min="8208" max="8208" width="30.1640625" bestFit="1" customWidth="1"/>
    <col min="8209" max="8209" width="13.1640625" bestFit="1" customWidth="1"/>
    <col min="8210" max="8210" width="15.6640625" bestFit="1" customWidth="1"/>
    <col min="8211" max="8211" width="11.5" bestFit="1" customWidth="1"/>
    <col min="8212" max="8212" width="14" bestFit="1" customWidth="1"/>
    <col min="8213" max="8213" width="42" bestFit="1" customWidth="1"/>
    <col min="8214" max="8214" width="44.6640625" bestFit="1" customWidth="1"/>
    <col min="8215" max="8215" width="50.6640625" bestFit="1" customWidth="1"/>
    <col min="8216" max="8216" width="53.33203125" bestFit="1" customWidth="1"/>
    <col min="8217" max="8217" width="9.5" bestFit="1" customWidth="1"/>
    <col min="8218" max="8218" width="12" bestFit="1" customWidth="1"/>
    <col min="8219" max="8219" width="10" bestFit="1" customWidth="1"/>
  </cols>
  <sheetData>
    <row r="1" spans="1:6" x14ac:dyDescent="0.2">
      <c r="A1" s="10" t="s">
        <v>8222</v>
      </c>
      <c r="B1" t="s">
        <v>8321</v>
      </c>
    </row>
    <row r="3" spans="1:6" x14ac:dyDescent="0.2">
      <c r="A3" s="10" t="s">
        <v>8363</v>
      </c>
      <c r="B3" s="10" t="s">
        <v>8320</v>
      </c>
    </row>
    <row r="4" spans="1:6" x14ac:dyDescent="0.2">
      <c r="A4" s="10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2">
      <c r="A5" s="11" t="s">
        <v>8311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">
      <c r="A6" s="11" t="s">
        <v>8312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">
      <c r="A7" s="11" t="s">
        <v>8313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">
      <c r="A8" s="11" t="s">
        <v>8314</v>
      </c>
      <c r="B8" s="12"/>
      <c r="C8" s="12"/>
      <c r="D8" s="12"/>
      <c r="E8" s="12">
        <v>24</v>
      </c>
      <c r="F8" s="12">
        <v>24</v>
      </c>
    </row>
    <row r="9" spans="1:6" x14ac:dyDescent="0.2">
      <c r="A9" s="11" t="s">
        <v>8315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">
      <c r="A10" s="11" t="s">
        <v>8316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">
      <c r="A11" s="11" t="s">
        <v>8317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">
      <c r="A12" s="11" t="s">
        <v>8318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">
      <c r="A13" s="11" t="s">
        <v>8319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">
      <c r="A14" s="11" t="s">
        <v>8310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5D0A-14B2-B04B-8457-652F491D9F62}">
  <sheetPr codeName="Sheet2"/>
  <dimension ref="A1:F47"/>
  <sheetViews>
    <sheetView topLeftCell="A6" workbookViewId="0">
      <selection activeCell="B11" sqref="B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8222</v>
      </c>
      <c r="B1" t="s">
        <v>8321</v>
      </c>
    </row>
    <row r="2" spans="1:6" x14ac:dyDescent="0.2">
      <c r="A2" s="10" t="s">
        <v>8364</v>
      </c>
      <c r="B2" t="s">
        <v>8321</v>
      </c>
    </row>
    <row r="4" spans="1:6" x14ac:dyDescent="0.2">
      <c r="A4" s="10" t="s">
        <v>8379</v>
      </c>
      <c r="B4" s="10" t="s">
        <v>8320</v>
      </c>
    </row>
    <row r="5" spans="1:6" x14ac:dyDescent="0.2">
      <c r="A5" s="10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2">
      <c r="A6" s="11" t="s">
        <v>8322</v>
      </c>
      <c r="B6" s="12"/>
      <c r="C6" s="12"/>
      <c r="D6" s="12">
        <v>100</v>
      </c>
      <c r="E6" s="12"/>
      <c r="F6" s="12">
        <v>100</v>
      </c>
    </row>
    <row r="7" spans="1:6" x14ac:dyDescent="0.2">
      <c r="A7" s="11" t="s">
        <v>8323</v>
      </c>
      <c r="B7" s="12"/>
      <c r="C7" s="12"/>
      <c r="D7" s="12"/>
      <c r="E7" s="12">
        <v>20</v>
      </c>
      <c r="F7" s="12">
        <v>20</v>
      </c>
    </row>
    <row r="8" spans="1:6" x14ac:dyDescent="0.2">
      <c r="A8" s="11" t="s">
        <v>8324</v>
      </c>
      <c r="B8" s="12"/>
      <c r="C8" s="12"/>
      <c r="D8" s="12"/>
      <c r="E8" s="12">
        <v>24</v>
      </c>
      <c r="F8" s="12">
        <v>24</v>
      </c>
    </row>
    <row r="9" spans="1:6" x14ac:dyDescent="0.2">
      <c r="A9" s="11" t="s">
        <v>8325</v>
      </c>
      <c r="B9" s="12"/>
      <c r="C9" s="12"/>
      <c r="D9" s="12">
        <v>40</v>
      </c>
      <c r="E9" s="12"/>
      <c r="F9" s="12">
        <v>40</v>
      </c>
    </row>
    <row r="10" spans="1:6" x14ac:dyDescent="0.2">
      <c r="A10" s="11" t="s">
        <v>8326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8327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8328</v>
      </c>
      <c r="B12" s="12"/>
      <c r="C12" s="12"/>
      <c r="D12" s="12">
        <v>80</v>
      </c>
      <c r="E12" s="12"/>
      <c r="F12" s="12">
        <v>80</v>
      </c>
    </row>
    <row r="13" spans="1:6" x14ac:dyDescent="0.2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8330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">
      <c r="A15" s="11" t="s">
        <v>8331</v>
      </c>
      <c r="B15" s="12"/>
      <c r="C15" s="12"/>
      <c r="D15" s="12">
        <v>40</v>
      </c>
      <c r="E15" s="12"/>
      <c r="F15" s="12">
        <v>40</v>
      </c>
    </row>
    <row r="16" spans="1:6" x14ac:dyDescent="0.2">
      <c r="A16" s="11" t="s">
        <v>8332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">
      <c r="A17" s="11" t="s">
        <v>8333</v>
      </c>
      <c r="B17" s="12"/>
      <c r="C17" s="12"/>
      <c r="D17" s="12">
        <v>20</v>
      </c>
      <c r="E17" s="12"/>
      <c r="F17" s="12">
        <v>20</v>
      </c>
    </row>
    <row r="18" spans="1:6" x14ac:dyDescent="0.2">
      <c r="A18" s="11" t="s">
        <v>8334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8335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">
      <c r="A20" s="11" t="s">
        <v>8336</v>
      </c>
      <c r="B20" s="12"/>
      <c r="C20" s="12"/>
      <c r="D20" s="12">
        <v>60</v>
      </c>
      <c r="E20" s="12"/>
      <c r="F20" s="12">
        <v>60</v>
      </c>
    </row>
    <row r="21" spans="1:6" x14ac:dyDescent="0.2">
      <c r="A21" s="11" t="s">
        <v>8337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">
      <c r="A22" s="11" t="s">
        <v>8338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8339</v>
      </c>
      <c r="B23" s="12"/>
      <c r="C23" s="12"/>
      <c r="D23" s="12">
        <v>40</v>
      </c>
      <c r="E23" s="12"/>
      <c r="F23" s="12">
        <v>40</v>
      </c>
    </row>
    <row r="24" spans="1:6" x14ac:dyDescent="0.2">
      <c r="A24" s="11" t="s">
        <v>8340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">
      <c r="A25" s="11" t="s">
        <v>8341</v>
      </c>
      <c r="B25" s="12"/>
      <c r="C25" s="12"/>
      <c r="D25" s="12">
        <v>20</v>
      </c>
      <c r="E25" s="12"/>
      <c r="F25" s="12">
        <v>20</v>
      </c>
    </row>
    <row r="26" spans="1:6" x14ac:dyDescent="0.2">
      <c r="A26" s="11" t="s">
        <v>8342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8343</v>
      </c>
      <c r="B27" s="12"/>
      <c r="C27" s="12"/>
      <c r="D27" s="12">
        <v>20</v>
      </c>
      <c r="E27" s="12"/>
      <c r="F27" s="12">
        <v>20</v>
      </c>
    </row>
    <row r="28" spans="1:6" x14ac:dyDescent="0.2">
      <c r="A28" s="11" t="s">
        <v>8344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">
      <c r="A30" s="11" t="s">
        <v>8346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">
      <c r="A31" s="11" t="s">
        <v>8347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8348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8349</v>
      </c>
      <c r="B33" s="12"/>
      <c r="C33" s="12"/>
      <c r="D33" s="12">
        <v>20</v>
      </c>
      <c r="E33" s="12"/>
      <c r="F33" s="12">
        <v>20</v>
      </c>
    </row>
    <row r="34" spans="1:6" x14ac:dyDescent="0.2">
      <c r="A34" s="11" t="s">
        <v>8350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8351</v>
      </c>
      <c r="B35" s="12"/>
      <c r="C35" s="12"/>
      <c r="D35" s="12"/>
      <c r="E35" s="12">
        <v>40</v>
      </c>
      <c r="F35" s="12">
        <v>40</v>
      </c>
    </row>
    <row r="36" spans="1:6" x14ac:dyDescent="0.2">
      <c r="A36" s="11" t="s">
        <v>8352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8353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">
      <c r="A38" s="11" t="s">
        <v>8354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">
      <c r="A39" s="11" t="s">
        <v>8355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">
      <c r="A40" s="11" t="s">
        <v>8356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8357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8358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">
      <c r="A43" s="11" t="s">
        <v>8359</v>
      </c>
      <c r="B43" s="12"/>
      <c r="C43" s="12"/>
      <c r="D43" s="12">
        <v>100</v>
      </c>
      <c r="E43" s="12"/>
      <c r="F43" s="12">
        <v>100</v>
      </c>
    </row>
    <row r="44" spans="1:6" x14ac:dyDescent="0.2">
      <c r="A44" s="11" t="s">
        <v>8360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">
      <c r="A45" s="11" t="s">
        <v>8361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">
      <c r="A46" s="11" t="s">
        <v>8362</v>
      </c>
      <c r="B46" s="12"/>
      <c r="C46" s="12"/>
      <c r="D46" s="12"/>
      <c r="E46" s="12">
        <v>20</v>
      </c>
      <c r="F46" s="12">
        <v>20</v>
      </c>
    </row>
    <row r="47" spans="1:6" x14ac:dyDescent="0.2">
      <c r="A47" s="11" t="s">
        <v>8310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sortState xmlns:xlrd2="http://schemas.microsoft.com/office/spreadsheetml/2017/richdata2" columnSort="1" ref="A4:F284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89A4-F126-7B4D-901D-958B789761EA}">
  <sheetPr codeName="Sheet3"/>
  <dimension ref="A1:E18"/>
  <sheetViews>
    <sheetView workbookViewId="0">
      <selection activeCell="B2" sqref="B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8307</v>
      </c>
      <c r="B1" t="s">
        <v>8319</v>
      </c>
    </row>
    <row r="2" spans="1:5" x14ac:dyDescent="0.2">
      <c r="A2" s="10" t="s">
        <v>8380</v>
      </c>
      <c r="B2" t="s">
        <v>8321</v>
      </c>
    </row>
    <row r="4" spans="1:5" x14ac:dyDescent="0.2">
      <c r="A4" s="10" t="s">
        <v>8379</v>
      </c>
      <c r="B4" s="10" t="s">
        <v>8320</v>
      </c>
    </row>
    <row r="5" spans="1:5" x14ac:dyDescent="0.2">
      <c r="A5" s="10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8310</v>
      </c>
      <c r="B18" s="12">
        <v>839</v>
      </c>
      <c r="C18" s="12">
        <v>493</v>
      </c>
      <c r="D18" s="12">
        <v>37</v>
      </c>
      <c r="E18" s="12">
        <v>1369</v>
      </c>
    </row>
  </sheetData>
  <sortState xmlns:xlrd2="http://schemas.microsoft.com/office/spreadsheetml/2017/richdata2" columnSort="1" ref="A4:F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F18D-58BE-9648-8FEC-86E9C8D0F423}">
  <sheetPr codeName="Sheet6"/>
  <dimension ref="A1:H13"/>
  <sheetViews>
    <sheetView tabSelected="1" workbookViewId="0">
      <selection activeCell="A23" sqref="A23"/>
    </sheetView>
  </sheetViews>
  <sheetFormatPr baseColWidth="10" defaultRowHeight="15" x14ac:dyDescent="0.2"/>
  <cols>
    <col min="1" max="1" width="24.83203125" style="1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5" customFormat="1" x14ac:dyDescent="0.2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">
      <c r="A2" s="15" t="s">
        <v>8389</v>
      </c>
      <c r="B2" cm="1">
        <f t="array" ref="B2">COUNTIFS(goal,"&lt;1000",outcome, "successful")</f>
        <v>322</v>
      </c>
      <c r="C2" cm="1">
        <f t="array" ref="C2">COUNTIFS(goal,"&lt;1000",outcome,"failed")</f>
        <v>113</v>
      </c>
      <c r="D2" cm="1">
        <f t="array" ref="D2">COUNTIFS(goal,"&lt;1000",outcome,"canceled")</f>
        <v>18</v>
      </c>
      <c r="E2">
        <f>SUM(B2:D2)</f>
        <v>453</v>
      </c>
      <c r="F2" s="16">
        <f>SUM(B2/E2)</f>
        <v>0.71081677704194257</v>
      </c>
      <c r="G2" s="16">
        <f>SUM(C2/E2)</f>
        <v>0.24944812362030905</v>
      </c>
      <c r="H2" s="16">
        <f>SUM(D2/E2)</f>
        <v>3.9735099337748346E-2</v>
      </c>
    </row>
    <row r="3" spans="1:8" x14ac:dyDescent="0.2">
      <c r="A3" s="15" t="s">
        <v>8390</v>
      </c>
      <c r="B3" cm="1">
        <f t="array" ref="B3">COUNTIFS(goal, "&gt;=1000",goal,"&lt;5000",outcome, "successful")</f>
        <v>932</v>
      </c>
      <c r="C3" cm="1">
        <f t="array" ref="C3">COUNTIFS(goal,"&gt;=1000",goal,"&lt;5000",outcome,"failed")</f>
        <v>420</v>
      </c>
      <c r="D3" cm="1">
        <f t="array" ref="D3">COUNTIFS(goal,"&gt;=1000",goal,"&lt;5000",outcome,"canceled")</f>
        <v>60</v>
      </c>
      <c r="E3">
        <f t="shared" ref="E3:E13" si="0">SUM(B3:D3)</f>
        <v>1412</v>
      </c>
      <c r="F3" s="16">
        <f t="shared" ref="F3:F13" si="1">SUM(B3/E3)</f>
        <v>0.66005665722379603</v>
      </c>
      <c r="G3" s="16">
        <f>SUM(C3/E3)</f>
        <v>0.29745042492917845</v>
      </c>
      <c r="H3" s="16">
        <f t="shared" ref="H3:H13" si="2">SUM(D3/E3)</f>
        <v>4.2492917847025496E-2</v>
      </c>
    </row>
    <row r="4" spans="1:8" x14ac:dyDescent="0.2">
      <c r="A4" s="15" t="s">
        <v>8391</v>
      </c>
      <c r="B4" cm="1">
        <f t="array" ref="B4">COUNTIFS(goal,"&gt;=5000",goal,"&lt;10000",outcome,"successful")</f>
        <v>381</v>
      </c>
      <c r="C4" cm="1">
        <f t="array" ref="C4">COUNTIFS(goal,"&gt;=5000",goal,"&lt;10000",outcome,"failed")</f>
        <v>283</v>
      </c>
      <c r="D4" cm="1">
        <f t="array" ref="D4">COUNTIFS(goal,"&gt;=5000",goal,"&lt;10000",outcome,"canceled")</f>
        <v>52</v>
      </c>
      <c r="E4">
        <f t="shared" si="0"/>
        <v>716</v>
      </c>
      <c r="F4" s="16">
        <f t="shared" si="1"/>
        <v>0.53212290502793291</v>
      </c>
      <c r="G4" s="16">
        <f t="shared" ref="G4:G13" si="3">SUM(C4/E4)</f>
        <v>0.39525139664804471</v>
      </c>
      <c r="H4" s="16">
        <f t="shared" si="2"/>
        <v>7.2625698324022353E-2</v>
      </c>
    </row>
    <row r="5" spans="1:8" x14ac:dyDescent="0.2">
      <c r="A5" s="15" t="s">
        <v>8392</v>
      </c>
      <c r="B5" cm="1">
        <f t="array" ref="B5">COUNTIFS(goal, "&gt;=10000",goal,"&lt;15000",outcome, "successful")</f>
        <v>168</v>
      </c>
      <c r="C5" cm="1">
        <f t="array" ref="C5">COUNTIFS(goal,"&gt;=10000",goal,"&lt;15000",outcome,"failed")</f>
        <v>144</v>
      </c>
      <c r="D5" cm="1">
        <f t="array" ref="D5">COUNTIFS(goal,"&gt;=10000",goal,"&lt;15000",outcome,"canceled")</f>
        <v>40</v>
      </c>
      <c r="E5">
        <f t="shared" si="0"/>
        <v>352</v>
      </c>
      <c r="F5" s="16">
        <f t="shared" si="1"/>
        <v>0.47727272727272729</v>
      </c>
      <c r="G5" s="16">
        <f t="shared" si="3"/>
        <v>0.40909090909090912</v>
      </c>
      <c r="H5" s="16">
        <f t="shared" si="2"/>
        <v>0.11363636363636363</v>
      </c>
    </row>
    <row r="6" spans="1:8" x14ac:dyDescent="0.2">
      <c r="A6" s="15" t="s">
        <v>8393</v>
      </c>
      <c r="B6" cm="1">
        <f t="array" ref="B6">COUNTIFS(goal, "&gt;=15000",goal,"&lt;20000",outcome, "successful")</f>
        <v>94</v>
      </c>
      <c r="C6" cm="1">
        <f t="array" ref="C6">COUNTIFS(goal,"&gt;=15000",goal,"&lt;20000",outcome,"failed")</f>
        <v>90</v>
      </c>
      <c r="D6" cm="1">
        <f t="array" ref="D6">COUNTIFS(goal,"&gt;=15000",goal,"&lt;20000",outcome,"canceled")</f>
        <v>17</v>
      </c>
      <c r="E6">
        <f t="shared" si="0"/>
        <v>201</v>
      </c>
      <c r="F6" s="16">
        <f t="shared" si="1"/>
        <v>0.46766169154228854</v>
      </c>
      <c r="G6" s="16">
        <f t="shared" si="3"/>
        <v>0.44776119402985076</v>
      </c>
      <c r="H6" s="16">
        <f t="shared" si="2"/>
        <v>8.45771144278607E-2</v>
      </c>
    </row>
    <row r="7" spans="1:8" x14ac:dyDescent="0.2">
      <c r="A7" s="15" t="s">
        <v>8394</v>
      </c>
      <c r="B7" cm="1">
        <f t="array" ref="B7">COUNTIFS(goal, "&gt;=20000",goal,"&lt;25000",outcome, "successful")</f>
        <v>62</v>
      </c>
      <c r="C7" cm="1">
        <f t="array" ref="C7">COUNTIFS(goal,"&gt;=20000",goal,"&lt;25000",outcome,"failed")</f>
        <v>72</v>
      </c>
      <c r="D7" cm="1">
        <f t="array" ref="D7">COUNTIFS(goal,"&gt;=20000",goal,"&lt;25000",outcome,"canceled")</f>
        <v>14</v>
      </c>
      <c r="E7">
        <f t="shared" si="0"/>
        <v>148</v>
      </c>
      <c r="F7" s="16">
        <f t="shared" si="1"/>
        <v>0.41891891891891891</v>
      </c>
      <c r="G7" s="16">
        <f t="shared" si="3"/>
        <v>0.48648648648648651</v>
      </c>
      <c r="H7" s="16">
        <f t="shared" si="2"/>
        <v>9.45945945945946E-2</v>
      </c>
    </row>
    <row r="8" spans="1:8" x14ac:dyDescent="0.2">
      <c r="A8" s="15" t="s">
        <v>8395</v>
      </c>
      <c r="B8" cm="1">
        <f t="array" ref="B8">COUNTIFS(goal, "&gt;=25000",goal,"&lt;30000",outcome, "successful")</f>
        <v>55</v>
      </c>
      <c r="C8" cm="1">
        <f t="array" ref="C8">COUNTIFS(goal,"&gt;=25000",goal,"&lt;30000",outcome,"failed")</f>
        <v>64</v>
      </c>
      <c r="D8" cm="1">
        <f t="array" ref="D8">COUNTIFS(goal,"&gt;=25000",goal,"&lt;30000",outcome,"canceled")</f>
        <v>18</v>
      </c>
      <c r="E8">
        <f t="shared" si="0"/>
        <v>137</v>
      </c>
      <c r="F8" s="16">
        <f t="shared" si="1"/>
        <v>0.40145985401459855</v>
      </c>
      <c r="G8" s="16">
        <f t="shared" si="3"/>
        <v>0.46715328467153283</v>
      </c>
      <c r="H8" s="16">
        <f t="shared" si="2"/>
        <v>0.13138686131386862</v>
      </c>
    </row>
    <row r="9" spans="1:8" x14ac:dyDescent="0.2">
      <c r="A9" s="15" t="s">
        <v>8396</v>
      </c>
      <c r="B9" cm="1">
        <f t="array" ref="B9">COUNTIFS(goal, "&gt;=30000",goal,"&lt;35000",outcome, "successful")</f>
        <v>32</v>
      </c>
      <c r="C9" cm="1">
        <f t="array" ref="C9">COUNTIFS(goal,"&gt;=30000",goal,"&lt;35000",outcome,"failed")</f>
        <v>37</v>
      </c>
      <c r="D9" cm="1">
        <f t="array" ref="D9">COUNTIFS(goal,"&gt;=30000",goal,"&lt;35000",outcome,"canceled")</f>
        <v>13</v>
      </c>
      <c r="E9">
        <f t="shared" si="0"/>
        <v>82</v>
      </c>
      <c r="F9" s="16">
        <f t="shared" si="1"/>
        <v>0.3902439024390244</v>
      </c>
      <c r="G9" s="16">
        <f t="shared" si="3"/>
        <v>0.45121951219512196</v>
      </c>
      <c r="H9" s="16">
        <f t="shared" si="2"/>
        <v>0.15853658536585366</v>
      </c>
    </row>
    <row r="10" spans="1:8" x14ac:dyDescent="0.2">
      <c r="A10" s="15" t="s">
        <v>8397</v>
      </c>
      <c r="B10" cm="1">
        <f t="array" ref="B10">COUNTIFS(goal, "&gt;=35000",goal,"&lt;40000",outcome, "successful")</f>
        <v>26</v>
      </c>
      <c r="C10" cm="1">
        <f t="array" ref="C10">COUNTIFS(goal,"&gt;=35000",goal,"&lt;40000",outcome,"failed")</f>
        <v>22</v>
      </c>
      <c r="D10" cm="1">
        <f t="array" ref="D10">COUNTIFS(goal,"&gt;=35000",goal,"&lt;40000",outcome,"canceled")</f>
        <v>7</v>
      </c>
      <c r="E10">
        <f t="shared" si="0"/>
        <v>55</v>
      </c>
      <c r="F10" s="16">
        <f t="shared" si="1"/>
        <v>0.47272727272727272</v>
      </c>
      <c r="G10" s="16">
        <f t="shared" si="3"/>
        <v>0.4</v>
      </c>
      <c r="H10" s="16">
        <f>SUM(D10/E10)</f>
        <v>0.12727272727272726</v>
      </c>
    </row>
    <row r="11" spans="1:8" x14ac:dyDescent="0.2">
      <c r="A11" s="15" t="s">
        <v>8398</v>
      </c>
      <c r="B11" cm="1">
        <f t="array" ref="B11">COUNTIFS(goal, "&gt;=40000",goal,"&lt;45000",outcome, "successful")</f>
        <v>21</v>
      </c>
      <c r="C11" cm="1">
        <f t="array" ref="C11">COUNTIFS(goal,"&gt;=40000",goal,"&lt;45000",outcome,"failed")</f>
        <v>16</v>
      </c>
      <c r="D11" cm="1">
        <f t="array" ref="D11">COUNTIFS(goal,"&gt;=40000",goal,"&lt;45000",outcome,"canceled")</f>
        <v>6</v>
      </c>
      <c r="E11">
        <f t="shared" si="0"/>
        <v>43</v>
      </c>
      <c r="F11" s="16">
        <f t="shared" si="1"/>
        <v>0.48837209302325579</v>
      </c>
      <c r="G11" s="16">
        <f t="shared" si="3"/>
        <v>0.37209302325581395</v>
      </c>
      <c r="H11" s="16">
        <f t="shared" si="2"/>
        <v>0.13953488372093023</v>
      </c>
    </row>
    <row r="12" spans="1:8" x14ac:dyDescent="0.2">
      <c r="A12" s="15" t="s">
        <v>8399</v>
      </c>
      <c r="B12" cm="1">
        <f t="array" ref="B12">COUNTIFS(goal, "&gt;=45000",goal,"&lt;50000",outcome, "successful")</f>
        <v>6</v>
      </c>
      <c r="C12" cm="1">
        <f t="array" ref="C12">COUNTIFS(goal,"&gt;=45000",goal,"&lt;50000",outcome,"failed")</f>
        <v>11</v>
      </c>
      <c r="D12" cm="1">
        <f t="array" ref="D12">COUNTIFS(goal,"&gt;=45000",goal,"&lt;50000",outcome,"canceled")</f>
        <v>4</v>
      </c>
      <c r="E12">
        <f t="shared" si="0"/>
        <v>21</v>
      </c>
      <c r="F12" s="16">
        <f t="shared" si="1"/>
        <v>0.2857142857142857</v>
      </c>
      <c r="G12" s="16">
        <f t="shared" si="3"/>
        <v>0.52380952380952384</v>
      </c>
      <c r="H12" s="16">
        <f t="shared" si="2"/>
        <v>0.19047619047619047</v>
      </c>
    </row>
    <row r="13" spans="1:8" x14ac:dyDescent="0.2">
      <c r="A13" s="15" t="s">
        <v>8400</v>
      </c>
      <c r="B13" cm="1">
        <f t="array" ref="B13">COUNTIFS(goal, "&gt;=50000",outcome, "successful")</f>
        <v>86</v>
      </c>
      <c r="C13" cm="1">
        <f t="array" ref="C13">COUNTIFS(goal,"&gt;=50000",outcome, "failed")</f>
        <v>258</v>
      </c>
      <c r="D13" cm="1">
        <f t="array" ref="D13">COUNTIFS(goal,"&gt;=50000",outcome,"canceled")</f>
        <v>100</v>
      </c>
      <c r="E13">
        <f t="shared" si="0"/>
        <v>444</v>
      </c>
      <c r="F13" s="16">
        <f t="shared" si="1"/>
        <v>0.19369369369369369</v>
      </c>
      <c r="G13" s="16">
        <f t="shared" si="3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B8EF2-05C6-AC4B-A1CB-98E245FFC623}">
  <sheetPr codeName="Sheet11"/>
  <dimension ref="A1:K2186"/>
  <sheetViews>
    <sheetView workbookViewId="0">
      <selection activeCell="B2" sqref="B2"/>
    </sheetView>
  </sheetViews>
  <sheetFormatPr baseColWidth="10" defaultRowHeight="15" x14ac:dyDescent="0.2"/>
  <cols>
    <col min="1" max="1" width="5.1640625" bestFit="1" customWidth="1"/>
    <col min="2" max="2" width="8.6640625" bestFit="1" customWidth="1"/>
    <col min="3" max="3" width="12" bestFit="1" customWidth="1"/>
    <col min="4" max="4" width="5.1640625" bestFit="1" customWidth="1"/>
    <col min="5" max="5" width="8.33203125" bestFit="1" customWidth="1"/>
    <col min="6" max="6" width="12" bestFit="1" customWidth="1"/>
    <col min="8" max="8" width="15.33203125" bestFit="1" customWidth="1"/>
    <col min="9" max="9" width="12" bestFit="1" customWidth="1"/>
    <col min="10" max="10" width="15.33203125" bestFit="1" customWidth="1"/>
    <col min="11" max="11" width="12" bestFit="1" customWidth="1"/>
  </cols>
  <sheetData>
    <row r="1" spans="1:11" ht="16" thickBot="1" x14ac:dyDescent="0.25">
      <c r="A1" s="17" t="s">
        <v>8416</v>
      </c>
      <c r="B1" s="18" t="s">
        <v>8401</v>
      </c>
      <c r="C1" s="18" t="s">
        <v>8410</v>
      </c>
      <c r="D1" s="18" t="s">
        <v>8417</v>
      </c>
      <c r="E1" s="18" t="s">
        <v>8401</v>
      </c>
      <c r="F1" s="19" t="s">
        <v>8410</v>
      </c>
    </row>
    <row r="2" spans="1:11" s="15" customFormat="1" ht="16" thickBot="1" x14ac:dyDescent="0.25">
      <c r="A2">
        <v>31</v>
      </c>
      <c r="B2" t="s">
        <v>8218</v>
      </c>
      <c r="C2">
        <v>1</v>
      </c>
      <c r="D2">
        <v>160</v>
      </c>
      <c r="E2" t="s">
        <v>8220</v>
      </c>
      <c r="F2">
        <v>0</v>
      </c>
      <c r="H2" s="21" t="s">
        <v>8402</v>
      </c>
      <c r="I2" s="22" t="s">
        <v>8410</v>
      </c>
      <c r="J2" s="21" t="s">
        <v>8403</v>
      </c>
      <c r="K2" s="22" t="s">
        <v>8410</v>
      </c>
    </row>
    <row r="3" spans="1:11" x14ac:dyDescent="0.2">
      <c r="A3">
        <v>847</v>
      </c>
      <c r="B3" t="s">
        <v>8218</v>
      </c>
      <c r="C3">
        <v>1</v>
      </c>
      <c r="D3">
        <v>163</v>
      </c>
      <c r="E3" t="s">
        <v>8220</v>
      </c>
      <c r="F3">
        <v>0</v>
      </c>
      <c r="H3" s="23" t="s">
        <v>8405</v>
      </c>
      <c r="I3" s="24">
        <f>AVERAGE(C2:C2186)</f>
        <v>194.42517162471395</v>
      </c>
      <c r="J3" s="23" t="s">
        <v>8405</v>
      </c>
      <c r="K3" s="24">
        <f>AVERAGE(F2:F2186)</f>
        <v>19.492283129324107</v>
      </c>
    </row>
    <row r="4" spans="1:11" x14ac:dyDescent="0.2">
      <c r="A4">
        <v>2213</v>
      </c>
      <c r="B4" t="s">
        <v>8218</v>
      </c>
      <c r="C4">
        <v>1</v>
      </c>
      <c r="D4">
        <v>165</v>
      </c>
      <c r="E4" t="s">
        <v>8220</v>
      </c>
      <c r="F4">
        <v>0</v>
      </c>
      <c r="H4" s="25" t="s">
        <v>8411</v>
      </c>
      <c r="I4" s="26">
        <f>MEDIAN(C2:C2186)</f>
        <v>62</v>
      </c>
      <c r="J4" s="25" t="s">
        <v>8411</v>
      </c>
      <c r="K4" s="26">
        <f>MEDIAN(F2:F2186)</f>
        <v>3</v>
      </c>
    </row>
    <row r="5" spans="1:11" x14ac:dyDescent="0.2">
      <c r="A5">
        <v>640</v>
      </c>
      <c r="B5" t="s">
        <v>8218</v>
      </c>
      <c r="C5">
        <v>2</v>
      </c>
      <c r="D5">
        <v>172</v>
      </c>
      <c r="E5" t="s">
        <v>8220</v>
      </c>
      <c r="F5">
        <v>0</v>
      </c>
      <c r="H5" s="25" t="s">
        <v>8412</v>
      </c>
      <c r="I5" s="26">
        <f>MIN($C$2:$C$2186)</f>
        <v>1</v>
      </c>
      <c r="J5" s="25" t="s">
        <v>8412</v>
      </c>
      <c r="K5" s="26">
        <f>MIN($F$2:$F$2186)</f>
        <v>0</v>
      </c>
    </row>
    <row r="6" spans="1:11" x14ac:dyDescent="0.2">
      <c r="A6">
        <v>1761</v>
      </c>
      <c r="B6" t="s">
        <v>8218</v>
      </c>
      <c r="C6">
        <v>3</v>
      </c>
      <c r="D6">
        <v>173</v>
      </c>
      <c r="E6" t="s">
        <v>8220</v>
      </c>
      <c r="F6">
        <v>0</v>
      </c>
      <c r="H6" s="25" t="s">
        <v>8413</v>
      </c>
      <c r="I6" s="26">
        <f>MAX($C$2:$C$2186)</f>
        <v>26457</v>
      </c>
      <c r="J6" s="25" t="s">
        <v>8413</v>
      </c>
      <c r="K6" s="26">
        <f>MAX($F$2:$F$2186)</f>
        <v>1501</v>
      </c>
    </row>
    <row r="7" spans="1:11" x14ac:dyDescent="0.2">
      <c r="A7">
        <v>2074</v>
      </c>
      <c r="B7" t="s">
        <v>8218</v>
      </c>
      <c r="C7">
        <v>3</v>
      </c>
      <c r="D7">
        <v>174</v>
      </c>
      <c r="E7" t="s">
        <v>8220</v>
      </c>
      <c r="F7">
        <v>0</v>
      </c>
      <c r="H7" s="25" t="s">
        <v>8414</v>
      </c>
      <c r="I7" s="26">
        <f>_xlfn.VAR.S(C2:C2186)</f>
        <v>713167.37912800396</v>
      </c>
      <c r="J7" s="25" t="s">
        <v>8414</v>
      </c>
      <c r="K7" s="26">
        <f>_xlfn.VAR.S(F2:F2186)</f>
        <v>5246.466260971979</v>
      </c>
    </row>
    <row r="8" spans="1:11" ht="16" thickBot="1" x14ac:dyDescent="0.25">
      <c r="A8">
        <v>2794</v>
      </c>
      <c r="B8" t="s">
        <v>8218</v>
      </c>
      <c r="C8">
        <v>3</v>
      </c>
      <c r="D8">
        <v>176</v>
      </c>
      <c r="E8" t="s">
        <v>8220</v>
      </c>
      <c r="F8">
        <v>0</v>
      </c>
      <c r="H8" s="27" t="s">
        <v>8415</v>
      </c>
      <c r="I8" s="28">
        <f>_xlfn.STDEV.S(C2:C2186)</f>
        <v>844.49237955591047</v>
      </c>
      <c r="J8" s="27" t="s">
        <v>8415</v>
      </c>
      <c r="K8" s="28">
        <f>SQRT(K7)</f>
        <v>72.432494510212607</v>
      </c>
    </row>
    <row r="9" spans="1:11" x14ac:dyDescent="0.2">
      <c r="A9">
        <v>2921</v>
      </c>
      <c r="B9" t="s">
        <v>8218</v>
      </c>
      <c r="C9">
        <v>3</v>
      </c>
      <c r="D9">
        <v>178</v>
      </c>
      <c r="E9" t="s">
        <v>8220</v>
      </c>
      <c r="F9">
        <v>0</v>
      </c>
      <c r="J9" s="20"/>
    </row>
    <row r="10" spans="1:11" x14ac:dyDescent="0.2">
      <c r="A10">
        <v>3365</v>
      </c>
      <c r="B10" t="s">
        <v>8218</v>
      </c>
      <c r="C10">
        <v>3</v>
      </c>
      <c r="D10">
        <v>182</v>
      </c>
      <c r="E10" t="s">
        <v>8220</v>
      </c>
      <c r="F10">
        <v>0</v>
      </c>
      <c r="H10" t="s">
        <v>8404</v>
      </c>
      <c r="I10">
        <f>_xlfn.QUARTILE.EXC(C2:C2186,1)</f>
        <v>29</v>
      </c>
      <c r="J10" t="s">
        <v>8404</v>
      </c>
      <c r="K10">
        <f>_xlfn.QUARTILE.EXC(F2:F2186,1)</f>
        <v>1</v>
      </c>
    </row>
    <row r="11" spans="1:11" x14ac:dyDescent="0.2">
      <c r="A11">
        <v>3404</v>
      </c>
      <c r="B11" t="s">
        <v>8218</v>
      </c>
      <c r="C11">
        <v>3</v>
      </c>
      <c r="D11">
        <v>186</v>
      </c>
      <c r="E11" t="s">
        <v>8220</v>
      </c>
      <c r="F11">
        <v>0</v>
      </c>
      <c r="H11" t="s">
        <v>8405</v>
      </c>
      <c r="I11">
        <f>_xlfn.QUARTILE.EXC(C2:C2186,2)</f>
        <v>62</v>
      </c>
      <c r="J11" t="s">
        <v>8405</v>
      </c>
      <c r="K11">
        <f>_xlfn.QUARTILE.EXC(F2:F2186,2)</f>
        <v>3</v>
      </c>
    </row>
    <row r="12" spans="1:11" x14ac:dyDescent="0.2">
      <c r="A12">
        <v>3675</v>
      </c>
      <c r="B12" t="s">
        <v>8218</v>
      </c>
      <c r="C12">
        <v>3</v>
      </c>
      <c r="D12">
        <v>188</v>
      </c>
      <c r="E12" t="s">
        <v>8220</v>
      </c>
      <c r="F12">
        <v>0</v>
      </c>
      <c r="H12" t="s">
        <v>8406</v>
      </c>
      <c r="I12">
        <f>_xlfn.QUARTILE.EXC(C2:C2186,3)</f>
        <v>141</v>
      </c>
      <c r="J12" t="s">
        <v>8406</v>
      </c>
      <c r="K12">
        <f>_xlfn.QUARTILE.EXC(F2:F2186,3)</f>
        <v>12</v>
      </c>
    </row>
    <row r="13" spans="1:11" x14ac:dyDescent="0.2">
      <c r="A13">
        <v>3761</v>
      </c>
      <c r="B13" t="s">
        <v>8218</v>
      </c>
      <c r="C13">
        <v>3</v>
      </c>
      <c r="D13">
        <v>193</v>
      </c>
      <c r="E13" t="s">
        <v>8220</v>
      </c>
      <c r="F13">
        <v>0</v>
      </c>
      <c r="H13" t="s">
        <v>8407</v>
      </c>
      <c r="I13">
        <f>SUM(I12-I10)</f>
        <v>112</v>
      </c>
      <c r="J13" t="s">
        <v>8407</v>
      </c>
      <c r="K13">
        <f>SUM(K12-K10)</f>
        <v>11</v>
      </c>
    </row>
    <row r="14" spans="1:11" x14ac:dyDescent="0.2">
      <c r="A14">
        <v>3830</v>
      </c>
      <c r="B14" t="s">
        <v>8218</v>
      </c>
      <c r="C14">
        <v>3</v>
      </c>
      <c r="D14">
        <v>195</v>
      </c>
      <c r="E14" t="s">
        <v>8220</v>
      </c>
      <c r="F14">
        <v>0</v>
      </c>
      <c r="H14" t="s">
        <v>8408</v>
      </c>
      <c r="I14">
        <f>SUM(I12+(1.5*I13))</f>
        <v>309</v>
      </c>
      <c r="J14" t="s">
        <v>8408</v>
      </c>
      <c r="K14">
        <f>SUM(K12+(1.5*K13))</f>
        <v>28.5</v>
      </c>
    </row>
    <row r="15" spans="1:11" x14ac:dyDescent="0.2">
      <c r="A15">
        <v>3840</v>
      </c>
      <c r="B15" t="s">
        <v>8218</v>
      </c>
      <c r="C15">
        <v>3</v>
      </c>
      <c r="D15">
        <v>199</v>
      </c>
      <c r="E15" t="s">
        <v>8220</v>
      </c>
      <c r="F15">
        <v>0</v>
      </c>
      <c r="H15" t="s">
        <v>8409</v>
      </c>
      <c r="I15">
        <f>SUM(I10-(1.5*I13))</f>
        <v>-139</v>
      </c>
      <c r="J15" t="s">
        <v>8409</v>
      </c>
      <c r="K15">
        <f>SUM(K10-(1.5*K13))</f>
        <v>-15.5</v>
      </c>
    </row>
    <row r="16" spans="1:11" x14ac:dyDescent="0.2">
      <c r="A16">
        <v>1609</v>
      </c>
      <c r="B16" t="s">
        <v>8218</v>
      </c>
      <c r="C16">
        <v>4</v>
      </c>
      <c r="D16">
        <v>202</v>
      </c>
      <c r="E16" t="s">
        <v>8220</v>
      </c>
      <c r="F16">
        <v>0</v>
      </c>
    </row>
    <row r="17" spans="1:6" x14ac:dyDescent="0.2">
      <c r="A17">
        <v>1755</v>
      </c>
      <c r="B17" t="s">
        <v>8218</v>
      </c>
      <c r="C17">
        <v>4</v>
      </c>
      <c r="D17">
        <v>206</v>
      </c>
      <c r="E17" t="s">
        <v>8220</v>
      </c>
      <c r="F17">
        <v>0</v>
      </c>
    </row>
    <row r="18" spans="1:6" x14ac:dyDescent="0.2">
      <c r="A18">
        <v>2536</v>
      </c>
      <c r="B18" t="s">
        <v>8218</v>
      </c>
      <c r="C18">
        <v>4</v>
      </c>
      <c r="D18">
        <v>208</v>
      </c>
      <c r="E18" t="s">
        <v>8220</v>
      </c>
      <c r="F18">
        <v>0</v>
      </c>
    </row>
    <row r="19" spans="1:6" x14ac:dyDescent="0.2">
      <c r="A19">
        <v>3600</v>
      </c>
      <c r="B19" t="s">
        <v>8218</v>
      </c>
      <c r="C19">
        <v>4</v>
      </c>
      <c r="D19">
        <v>209</v>
      </c>
      <c r="E19" t="s">
        <v>8220</v>
      </c>
      <c r="F19">
        <v>0</v>
      </c>
    </row>
    <row r="20" spans="1:6" x14ac:dyDescent="0.2">
      <c r="A20">
        <v>3719</v>
      </c>
      <c r="B20" t="s">
        <v>8218</v>
      </c>
      <c r="C20">
        <v>4</v>
      </c>
      <c r="D20">
        <v>221</v>
      </c>
      <c r="E20" t="s">
        <v>8220</v>
      </c>
      <c r="F20">
        <v>0</v>
      </c>
    </row>
    <row r="21" spans="1:6" x14ac:dyDescent="0.2">
      <c r="A21">
        <v>1363</v>
      </c>
      <c r="B21" t="s">
        <v>8218</v>
      </c>
      <c r="C21">
        <v>5</v>
      </c>
      <c r="D21">
        <v>223</v>
      </c>
      <c r="E21" t="s">
        <v>8220</v>
      </c>
      <c r="F21">
        <v>0</v>
      </c>
    </row>
    <row r="22" spans="1:6" x14ac:dyDescent="0.2">
      <c r="A22">
        <v>1380</v>
      </c>
      <c r="B22" t="s">
        <v>8218</v>
      </c>
      <c r="C22">
        <v>5</v>
      </c>
      <c r="D22">
        <v>224</v>
      </c>
      <c r="E22" t="s">
        <v>8220</v>
      </c>
      <c r="F22">
        <v>0</v>
      </c>
    </row>
    <row r="23" spans="1:6" x14ac:dyDescent="0.2">
      <c r="A23">
        <v>3576</v>
      </c>
      <c r="B23" t="s">
        <v>8218</v>
      </c>
      <c r="C23">
        <v>5</v>
      </c>
      <c r="D23">
        <v>225</v>
      </c>
      <c r="E23" t="s">
        <v>8220</v>
      </c>
      <c r="F23">
        <v>0</v>
      </c>
    </row>
    <row r="24" spans="1:6" x14ac:dyDescent="0.2">
      <c r="A24">
        <v>1211</v>
      </c>
      <c r="B24" t="s">
        <v>8218</v>
      </c>
      <c r="C24">
        <v>6</v>
      </c>
      <c r="D24">
        <v>227</v>
      </c>
      <c r="E24" t="s">
        <v>8220</v>
      </c>
      <c r="F24">
        <v>0</v>
      </c>
    </row>
    <row r="25" spans="1:6" x14ac:dyDescent="0.2">
      <c r="A25">
        <v>2922</v>
      </c>
      <c r="B25" t="s">
        <v>8218</v>
      </c>
      <c r="C25">
        <v>6</v>
      </c>
      <c r="D25">
        <v>228</v>
      </c>
      <c r="E25" t="s">
        <v>8220</v>
      </c>
      <c r="F25">
        <v>0</v>
      </c>
    </row>
    <row r="26" spans="1:6" x14ac:dyDescent="0.2">
      <c r="A26">
        <v>3023</v>
      </c>
      <c r="B26" t="s">
        <v>8218</v>
      </c>
      <c r="C26">
        <v>6</v>
      </c>
      <c r="D26">
        <v>229</v>
      </c>
      <c r="E26" t="s">
        <v>8220</v>
      </c>
      <c r="F26">
        <v>0</v>
      </c>
    </row>
    <row r="27" spans="1:6" x14ac:dyDescent="0.2">
      <c r="A27">
        <v>3476</v>
      </c>
      <c r="B27" t="s">
        <v>8218</v>
      </c>
      <c r="C27">
        <v>6</v>
      </c>
      <c r="D27">
        <v>231</v>
      </c>
      <c r="E27" t="s">
        <v>8220</v>
      </c>
      <c r="F27">
        <v>0</v>
      </c>
    </row>
    <row r="28" spans="1:6" x14ac:dyDescent="0.2">
      <c r="A28">
        <v>3686</v>
      </c>
      <c r="B28" t="s">
        <v>8218</v>
      </c>
      <c r="C28">
        <v>6</v>
      </c>
      <c r="D28">
        <v>233</v>
      </c>
      <c r="E28" t="s">
        <v>8220</v>
      </c>
      <c r="F28">
        <v>0</v>
      </c>
    </row>
    <row r="29" spans="1:6" x14ac:dyDescent="0.2">
      <c r="A29">
        <v>84</v>
      </c>
      <c r="B29" t="s">
        <v>8218</v>
      </c>
      <c r="C29">
        <v>7</v>
      </c>
      <c r="D29">
        <v>235</v>
      </c>
      <c r="E29" t="s">
        <v>8220</v>
      </c>
      <c r="F29">
        <v>0</v>
      </c>
    </row>
    <row r="30" spans="1:6" x14ac:dyDescent="0.2">
      <c r="A30">
        <v>253</v>
      </c>
      <c r="B30" t="s">
        <v>8218</v>
      </c>
      <c r="C30">
        <v>7</v>
      </c>
      <c r="D30">
        <v>236</v>
      </c>
      <c r="E30" t="s">
        <v>8220</v>
      </c>
      <c r="F30">
        <v>0</v>
      </c>
    </row>
    <row r="31" spans="1:6" x14ac:dyDescent="0.2">
      <c r="A31">
        <v>410</v>
      </c>
      <c r="B31" t="s">
        <v>8218</v>
      </c>
      <c r="C31">
        <v>7</v>
      </c>
      <c r="D31">
        <v>238</v>
      </c>
      <c r="E31" t="s">
        <v>8220</v>
      </c>
      <c r="F31">
        <v>0</v>
      </c>
    </row>
    <row r="32" spans="1:6" x14ac:dyDescent="0.2">
      <c r="A32">
        <v>1345</v>
      </c>
      <c r="B32" t="s">
        <v>8218</v>
      </c>
      <c r="C32">
        <v>7</v>
      </c>
      <c r="D32">
        <v>427</v>
      </c>
      <c r="E32" t="s">
        <v>8220</v>
      </c>
      <c r="F32">
        <v>0</v>
      </c>
    </row>
    <row r="33" spans="1:6" x14ac:dyDescent="0.2">
      <c r="A33">
        <v>2169</v>
      </c>
      <c r="B33" t="s">
        <v>8218</v>
      </c>
      <c r="C33">
        <v>7</v>
      </c>
      <c r="D33">
        <v>429</v>
      </c>
      <c r="E33" t="s">
        <v>8220</v>
      </c>
      <c r="F33">
        <v>0</v>
      </c>
    </row>
    <row r="34" spans="1:6" x14ac:dyDescent="0.2">
      <c r="A34">
        <v>2207</v>
      </c>
      <c r="B34" t="s">
        <v>8218</v>
      </c>
      <c r="C34">
        <v>7</v>
      </c>
      <c r="D34">
        <v>433</v>
      </c>
      <c r="E34" t="s">
        <v>8220</v>
      </c>
      <c r="F34">
        <v>0</v>
      </c>
    </row>
    <row r="35" spans="1:6" x14ac:dyDescent="0.2">
      <c r="A35">
        <v>2300</v>
      </c>
      <c r="B35" t="s">
        <v>8218</v>
      </c>
      <c r="C35">
        <v>7</v>
      </c>
      <c r="D35">
        <v>436</v>
      </c>
      <c r="E35" t="s">
        <v>8220</v>
      </c>
      <c r="F35">
        <v>0</v>
      </c>
    </row>
    <row r="36" spans="1:6" x14ac:dyDescent="0.2">
      <c r="A36">
        <v>3525</v>
      </c>
      <c r="B36" t="s">
        <v>8218</v>
      </c>
      <c r="C36">
        <v>7</v>
      </c>
      <c r="D36">
        <v>437</v>
      </c>
      <c r="E36" t="s">
        <v>8220</v>
      </c>
      <c r="F36">
        <v>0</v>
      </c>
    </row>
    <row r="37" spans="1:6" x14ac:dyDescent="0.2">
      <c r="A37">
        <v>3749</v>
      </c>
      <c r="B37" t="s">
        <v>8218</v>
      </c>
      <c r="C37">
        <v>7</v>
      </c>
      <c r="D37">
        <v>439</v>
      </c>
      <c r="E37" t="s">
        <v>8220</v>
      </c>
      <c r="F37">
        <v>0</v>
      </c>
    </row>
    <row r="38" spans="1:6" x14ac:dyDescent="0.2">
      <c r="A38">
        <v>3824</v>
      </c>
      <c r="B38" t="s">
        <v>8218</v>
      </c>
      <c r="C38">
        <v>7</v>
      </c>
      <c r="D38">
        <v>441</v>
      </c>
      <c r="E38" t="s">
        <v>8220</v>
      </c>
      <c r="F38">
        <v>0</v>
      </c>
    </row>
    <row r="39" spans="1:6" x14ac:dyDescent="0.2">
      <c r="A39">
        <v>22</v>
      </c>
      <c r="B39" t="s">
        <v>8218</v>
      </c>
      <c r="C39">
        <v>8</v>
      </c>
      <c r="D39">
        <v>451</v>
      </c>
      <c r="E39" t="s">
        <v>8220</v>
      </c>
      <c r="F39">
        <v>0</v>
      </c>
    </row>
    <row r="40" spans="1:6" x14ac:dyDescent="0.2">
      <c r="A40">
        <v>97</v>
      </c>
      <c r="B40" t="s">
        <v>8218</v>
      </c>
      <c r="C40">
        <v>8</v>
      </c>
      <c r="D40">
        <v>457</v>
      </c>
      <c r="E40" t="s">
        <v>8220</v>
      </c>
      <c r="F40">
        <v>0</v>
      </c>
    </row>
    <row r="41" spans="1:6" x14ac:dyDescent="0.2">
      <c r="A41">
        <v>1849</v>
      </c>
      <c r="B41" t="s">
        <v>8218</v>
      </c>
      <c r="C41">
        <v>8</v>
      </c>
      <c r="D41">
        <v>461</v>
      </c>
      <c r="E41" t="s">
        <v>8220</v>
      </c>
      <c r="F41">
        <v>0</v>
      </c>
    </row>
    <row r="42" spans="1:6" x14ac:dyDescent="0.2">
      <c r="A42">
        <v>1887</v>
      </c>
      <c r="B42" t="s">
        <v>8218</v>
      </c>
      <c r="C42">
        <v>8</v>
      </c>
      <c r="D42">
        <v>462</v>
      </c>
      <c r="E42" t="s">
        <v>8220</v>
      </c>
      <c r="F42">
        <v>0</v>
      </c>
    </row>
    <row r="43" spans="1:6" x14ac:dyDescent="0.2">
      <c r="A43">
        <v>2167</v>
      </c>
      <c r="B43" t="s">
        <v>8218</v>
      </c>
      <c r="C43">
        <v>8</v>
      </c>
      <c r="D43">
        <v>468</v>
      </c>
      <c r="E43" t="s">
        <v>8220</v>
      </c>
      <c r="F43">
        <v>0</v>
      </c>
    </row>
    <row r="44" spans="1:6" x14ac:dyDescent="0.2">
      <c r="A44">
        <v>2480</v>
      </c>
      <c r="B44" t="s">
        <v>8218</v>
      </c>
      <c r="C44">
        <v>8</v>
      </c>
      <c r="D44">
        <v>469</v>
      </c>
      <c r="E44" t="s">
        <v>8220</v>
      </c>
      <c r="F44">
        <v>0</v>
      </c>
    </row>
    <row r="45" spans="1:6" x14ac:dyDescent="0.2">
      <c r="A45">
        <v>3000</v>
      </c>
      <c r="B45" t="s">
        <v>8218</v>
      </c>
      <c r="C45">
        <v>8</v>
      </c>
      <c r="D45">
        <v>475</v>
      </c>
      <c r="E45" t="s">
        <v>8220</v>
      </c>
      <c r="F45">
        <v>0</v>
      </c>
    </row>
    <row r="46" spans="1:6" x14ac:dyDescent="0.2">
      <c r="A46">
        <v>3442</v>
      </c>
      <c r="B46" t="s">
        <v>8218</v>
      </c>
      <c r="C46">
        <v>8</v>
      </c>
      <c r="D46">
        <v>477</v>
      </c>
      <c r="E46" t="s">
        <v>8220</v>
      </c>
      <c r="F46">
        <v>0</v>
      </c>
    </row>
    <row r="47" spans="1:6" x14ac:dyDescent="0.2">
      <c r="A47">
        <v>3504</v>
      </c>
      <c r="B47" t="s">
        <v>8218</v>
      </c>
      <c r="C47">
        <v>8</v>
      </c>
      <c r="D47">
        <v>478</v>
      </c>
      <c r="E47" t="s">
        <v>8220</v>
      </c>
      <c r="F47">
        <v>0</v>
      </c>
    </row>
    <row r="48" spans="1:6" x14ac:dyDescent="0.2">
      <c r="A48">
        <v>3533</v>
      </c>
      <c r="B48" t="s">
        <v>8218</v>
      </c>
      <c r="C48">
        <v>8</v>
      </c>
      <c r="D48">
        <v>487</v>
      </c>
      <c r="E48" t="s">
        <v>8220</v>
      </c>
      <c r="F48">
        <v>0</v>
      </c>
    </row>
    <row r="49" spans="1:6" x14ac:dyDescent="0.2">
      <c r="A49">
        <v>3540</v>
      </c>
      <c r="B49" t="s">
        <v>8218</v>
      </c>
      <c r="C49">
        <v>8</v>
      </c>
      <c r="D49">
        <v>488</v>
      </c>
      <c r="E49" t="s">
        <v>8220</v>
      </c>
      <c r="F49">
        <v>0</v>
      </c>
    </row>
    <row r="50" spans="1:6" x14ac:dyDescent="0.2">
      <c r="A50">
        <v>3545</v>
      </c>
      <c r="B50" t="s">
        <v>8218</v>
      </c>
      <c r="C50">
        <v>8</v>
      </c>
      <c r="D50">
        <v>490</v>
      </c>
      <c r="E50" t="s">
        <v>8220</v>
      </c>
      <c r="F50">
        <v>0</v>
      </c>
    </row>
    <row r="51" spans="1:6" x14ac:dyDescent="0.2">
      <c r="A51">
        <v>3649</v>
      </c>
      <c r="B51" t="s">
        <v>8218</v>
      </c>
      <c r="C51">
        <v>8</v>
      </c>
      <c r="D51">
        <v>491</v>
      </c>
      <c r="E51" t="s">
        <v>8220</v>
      </c>
      <c r="F51">
        <v>0</v>
      </c>
    </row>
    <row r="52" spans="1:6" x14ac:dyDescent="0.2">
      <c r="A52">
        <v>3829</v>
      </c>
      <c r="B52" t="s">
        <v>8218</v>
      </c>
      <c r="C52">
        <v>8</v>
      </c>
      <c r="D52">
        <v>492</v>
      </c>
      <c r="E52" t="s">
        <v>8220</v>
      </c>
      <c r="F52">
        <v>0</v>
      </c>
    </row>
    <row r="53" spans="1:6" x14ac:dyDescent="0.2">
      <c r="A53">
        <v>3835</v>
      </c>
      <c r="B53" t="s">
        <v>8218</v>
      </c>
      <c r="C53">
        <v>8</v>
      </c>
      <c r="D53">
        <v>493</v>
      </c>
      <c r="E53" t="s">
        <v>8220</v>
      </c>
      <c r="F53">
        <v>0</v>
      </c>
    </row>
    <row r="54" spans="1:6" x14ac:dyDescent="0.2">
      <c r="A54">
        <v>372</v>
      </c>
      <c r="B54" t="s">
        <v>8218</v>
      </c>
      <c r="C54">
        <v>9</v>
      </c>
      <c r="D54">
        <v>495</v>
      </c>
      <c r="E54" t="s">
        <v>8220</v>
      </c>
      <c r="F54">
        <v>0</v>
      </c>
    </row>
    <row r="55" spans="1:6" x14ac:dyDescent="0.2">
      <c r="A55">
        <v>1199</v>
      </c>
      <c r="B55" t="s">
        <v>8218</v>
      </c>
      <c r="C55">
        <v>9</v>
      </c>
      <c r="D55">
        <v>501</v>
      </c>
      <c r="E55" t="s">
        <v>8220</v>
      </c>
      <c r="F55">
        <v>0</v>
      </c>
    </row>
    <row r="56" spans="1:6" x14ac:dyDescent="0.2">
      <c r="A56">
        <v>2217</v>
      </c>
      <c r="B56" t="s">
        <v>8218</v>
      </c>
      <c r="C56">
        <v>9</v>
      </c>
      <c r="D56">
        <v>510</v>
      </c>
      <c r="E56" t="s">
        <v>8220</v>
      </c>
      <c r="F56">
        <v>0</v>
      </c>
    </row>
    <row r="57" spans="1:6" x14ac:dyDescent="0.2">
      <c r="A57">
        <v>2448</v>
      </c>
      <c r="B57" t="s">
        <v>8218</v>
      </c>
      <c r="C57">
        <v>9</v>
      </c>
      <c r="D57">
        <v>516</v>
      </c>
      <c r="E57" t="s">
        <v>8220</v>
      </c>
      <c r="F57">
        <v>0</v>
      </c>
    </row>
    <row r="58" spans="1:6" x14ac:dyDescent="0.2">
      <c r="A58">
        <v>2931</v>
      </c>
      <c r="B58" t="s">
        <v>8218</v>
      </c>
      <c r="C58">
        <v>9</v>
      </c>
      <c r="D58">
        <v>518</v>
      </c>
      <c r="E58" t="s">
        <v>8220</v>
      </c>
      <c r="F58">
        <v>0</v>
      </c>
    </row>
    <row r="59" spans="1:6" x14ac:dyDescent="0.2">
      <c r="A59">
        <v>3050</v>
      </c>
      <c r="B59" t="s">
        <v>8218</v>
      </c>
      <c r="C59">
        <v>9</v>
      </c>
      <c r="D59">
        <v>547</v>
      </c>
      <c r="E59" t="s">
        <v>8220</v>
      </c>
      <c r="F59">
        <v>0</v>
      </c>
    </row>
    <row r="60" spans="1:6" x14ac:dyDescent="0.2">
      <c r="A60">
        <v>3328</v>
      </c>
      <c r="B60" t="s">
        <v>8218</v>
      </c>
      <c r="C60">
        <v>9</v>
      </c>
      <c r="D60">
        <v>552</v>
      </c>
      <c r="E60" t="s">
        <v>8220</v>
      </c>
      <c r="F60">
        <v>0</v>
      </c>
    </row>
    <row r="61" spans="1:6" x14ac:dyDescent="0.2">
      <c r="A61">
        <v>3336</v>
      </c>
      <c r="B61" t="s">
        <v>8218</v>
      </c>
      <c r="C61">
        <v>9</v>
      </c>
      <c r="D61">
        <v>555</v>
      </c>
      <c r="E61" t="s">
        <v>8220</v>
      </c>
      <c r="F61">
        <v>0</v>
      </c>
    </row>
    <row r="62" spans="1:6" x14ac:dyDescent="0.2">
      <c r="A62">
        <v>3371</v>
      </c>
      <c r="B62" t="s">
        <v>8218</v>
      </c>
      <c r="C62">
        <v>9</v>
      </c>
      <c r="D62">
        <v>558</v>
      </c>
      <c r="E62" t="s">
        <v>8220</v>
      </c>
      <c r="F62">
        <v>0</v>
      </c>
    </row>
    <row r="63" spans="1:6" x14ac:dyDescent="0.2">
      <c r="A63">
        <v>3415</v>
      </c>
      <c r="B63" t="s">
        <v>8218</v>
      </c>
      <c r="C63">
        <v>9</v>
      </c>
      <c r="D63">
        <v>562</v>
      </c>
      <c r="E63" t="s">
        <v>8220</v>
      </c>
      <c r="F63">
        <v>0</v>
      </c>
    </row>
    <row r="64" spans="1:6" x14ac:dyDescent="0.2">
      <c r="A64">
        <v>3470</v>
      </c>
      <c r="B64" t="s">
        <v>8218</v>
      </c>
      <c r="C64">
        <v>9</v>
      </c>
      <c r="D64">
        <v>565</v>
      </c>
      <c r="E64" t="s">
        <v>8220</v>
      </c>
      <c r="F64">
        <v>0</v>
      </c>
    </row>
    <row r="65" spans="1:6" x14ac:dyDescent="0.2">
      <c r="A65">
        <v>3572</v>
      </c>
      <c r="B65" t="s">
        <v>8218</v>
      </c>
      <c r="C65">
        <v>9</v>
      </c>
      <c r="D65">
        <v>567</v>
      </c>
      <c r="E65" t="s">
        <v>8220</v>
      </c>
      <c r="F65">
        <v>0</v>
      </c>
    </row>
    <row r="66" spans="1:6" x14ac:dyDescent="0.2">
      <c r="A66">
        <v>3651</v>
      </c>
      <c r="B66" t="s">
        <v>8218</v>
      </c>
      <c r="C66">
        <v>9</v>
      </c>
      <c r="D66">
        <v>572</v>
      </c>
      <c r="E66" t="s">
        <v>8220</v>
      </c>
      <c r="F66">
        <v>0</v>
      </c>
    </row>
    <row r="67" spans="1:6" x14ac:dyDescent="0.2">
      <c r="A67">
        <v>3663</v>
      </c>
      <c r="B67" t="s">
        <v>8218</v>
      </c>
      <c r="C67">
        <v>9</v>
      </c>
      <c r="D67">
        <v>581</v>
      </c>
      <c r="E67" t="s">
        <v>8220</v>
      </c>
      <c r="F67">
        <v>0</v>
      </c>
    </row>
    <row r="68" spans="1:6" x14ac:dyDescent="0.2">
      <c r="A68">
        <v>3831</v>
      </c>
      <c r="B68" t="s">
        <v>8218</v>
      </c>
      <c r="C68">
        <v>9</v>
      </c>
      <c r="D68">
        <v>582</v>
      </c>
      <c r="E68" t="s">
        <v>8220</v>
      </c>
      <c r="F68">
        <v>0</v>
      </c>
    </row>
    <row r="69" spans="1:6" x14ac:dyDescent="0.2">
      <c r="A69">
        <v>3832</v>
      </c>
      <c r="B69" t="s">
        <v>8218</v>
      </c>
      <c r="C69">
        <v>9</v>
      </c>
      <c r="D69">
        <v>585</v>
      </c>
      <c r="E69" t="s">
        <v>8220</v>
      </c>
      <c r="F69">
        <v>0</v>
      </c>
    </row>
    <row r="70" spans="1:6" x14ac:dyDescent="0.2">
      <c r="A70">
        <v>104</v>
      </c>
      <c r="B70" t="s">
        <v>8218</v>
      </c>
      <c r="C70">
        <v>10</v>
      </c>
      <c r="D70">
        <v>686</v>
      </c>
      <c r="E70" t="s">
        <v>8220</v>
      </c>
      <c r="F70">
        <v>0</v>
      </c>
    </row>
    <row r="71" spans="1:6" x14ac:dyDescent="0.2">
      <c r="A71">
        <v>784</v>
      </c>
      <c r="B71" t="s">
        <v>8218</v>
      </c>
      <c r="C71">
        <v>10</v>
      </c>
      <c r="D71">
        <v>706</v>
      </c>
      <c r="E71" t="s">
        <v>8220</v>
      </c>
      <c r="F71">
        <v>0</v>
      </c>
    </row>
    <row r="72" spans="1:6" x14ac:dyDescent="0.2">
      <c r="A72">
        <v>853</v>
      </c>
      <c r="B72" t="s">
        <v>8218</v>
      </c>
      <c r="C72">
        <v>10</v>
      </c>
      <c r="D72">
        <v>710</v>
      </c>
      <c r="E72" t="s">
        <v>8220</v>
      </c>
      <c r="F72">
        <v>0</v>
      </c>
    </row>
    <row r="73" spans="1:6" x14ac:dyDescent="0.2">
      <c r="A73">
        <v>1645</v>
      </c>
      <c r="B73" t="s">
        <v>8218</v>
      </c>
      <c r="C73">
        <v>10</v>
      </c>
      <c r="D73">
        <v>760</v>
      </c>
      <c r="E73" t="s">
        <v>8220</v>
      </c>
      <c r="F73">
        <v>0</v>
      </c>
    </row>
    <row r="74" spans="1:6" x14ac:dyDescent="0.2">
      <c r="A74">
        <v>2067</v>
      </c>
      <c r="B74" t="s">
        <v>8218</v>
      </c>
      <c r="C74">
        <v>10</v>
      </c>
      <c r="D74">
        <v>762</v>
      </c>
      <c r="E74" t="s">
        <v>8220</v>
      </c>
      <c r="F74">
        <v>0</v>
      </c>
    </row>
    <row r="75" spans="1:6" x14ac:dyDescent="0.2">
      <c r="A75">
        <v>2491</v>
      </c>
      <c r="B75" t="s">
        <v>8218</v>
      </c>
      <c r="C75">
        <v>10</v>
      </c>
      <c r="D75">
        <v>764</v>
      </c>
      <c r="E75" t="s">
        <v>8220</v>
      </c>
      <c r="F75">
        <v>0</v>
      </c>
    </row>
    <row r="76" spans="1:6" x14ac:dyDescent="0.2">
      <c r="A76">
        <v>2496</v>
      </c>
      <c r="B76" t="s">
        <v>8218</v>
      </c>
      <c r="C76">
        <v>10</v>
      </c>
      <c r="D76">
        <v>766</v>
      </c>
      <c r="E76" t="s">
        <v>8220</v>
      </c>
      <c r="F76">
        <v>0</v>
      </c>
    </row>
    <row r="77" spans="1:6" x14ac:dyDescent="0.2">
      <c r="A77">
        <v>2923</v>
      </c>
      <c r="B77" t="s">
        <v>8218</v>
      </c>
      <c r="C77">
        <v>10</v>
      </c>
      <c r="D77">
        <v>768</v>
      </c>
      <c r="E77" t="s">
        <v>8220</v>
      </c>
      <c r="F77">
        <v>0</v>
      </c>
    </row>
    <row r="78" spans="1:6" x14ac:dyDescent="0.2">
      <c r="A78">
        <v>3324</v>
      </c>
      <c r="B78" t="s">
        <v>8218</v>
      </c>
      <c r="C78">
        <v>10</v>
      </c>
      <c r="D78">
        <v>770</v>
      </c>
      <c r="E78" t="s">
        <v>8220</v>
      </c>
      <c r="F78">
        <v>0</v>
      </c>
    </row>
    <row r="79" spans="1:6" x14ac:dyDescent="0.2">
      <c r="A79">
        <v>3423</v>
      </c>
      <c r="B79" t="s">
        <v>8218</v>
      </c>
      <c r="C79">
        <v>10</v>
      </c>
      <c r="D79">
        <v>875</v>
      </c>
      <c r="E79" t="s">
        <v>8220</v>
      </c>
      <c r="F79">
        <v>0</v>
      </c>
    </row>
    <row r="80" spans="1:6" x14ac:dyDescent="0.2">
      <c r="A80">
        <v>3491</v>
      </c>
      <c r="B80" t="s">
        <v>8218</v>
      </c>
      <c r="C80">
        <v>10</v>
      </c>
      <c r="D80">
        <v>887</v>
      </c>
      <c r="E80" t="s">
        <v>8220</v>
      </c>
      <c r="F80">
        <v>0</v>
      </c>
    </row>
    <row r="81" spans="1:6" x14ac:dyDescent="0.2">
      <c r="A81">
        <v>3514</v>
      </c>
      <c r="B81" t="s">
        <v>8218</v>
      </c>
      <c r="C81">
        <v>10</v>
      </c>
      <c r="D81">
        <v>897</v>
      </c>
      <c r="E81" t="s">
        <v>8220</v>
      </c>
      <c r="F81">
        <v>0</v>
      </c>
    </row>
    <row r="82" spans="1:6" x14ac:dyDescent="0.2">
      <c r="A82">
        <v>3784</v>
      </c>
      <c r="B82" t="s">
        <v>8218</v>
      </c>
      <c r="C82">
        <v>10</v>
      </c>
      <c r="D82">
        <v>901</v>
      </c>
      <c r="E82" t="s">
        <v>8220</v>
      </c>
      <c r="F82">
        <v>0</v>
      </c>
    </row>
    <row r="83" spans="1:6" x14ac:dyDescent="0.2">
      <c r="A83">
        <v>3787</v>
      </c>
      <c r="B83" t="s">
        <v>8218</v>
      </c>
      <c r="C83">
        <v>10</v>
      </c>
      <c r="D83">
        <v>906</v>
      </c>
      <c r="E83" t="s">
        <v>8220</v>
      </c>
      <c r="F83">
        <v>0</v>
      </c>
    </row>
    <row r="84" spans="1:6" x14ac:dyDescent="0.2">
      <c r="A84">
        <v>3818</v>
      </c>
      <c r="B84" t="s">
        <v>8218</v>
      </c>
      <c r="C84">
        <v>10</v>
      </c>
      <c r="D84">
        <v>907</v>
      </c>
      <c r="E84" t="s">
        <v>8220</v>
      </c>
      <c r="F84">
        <v>0</v>
      </c>
    </row>
    <row r="85" spans="1:6" x14ac:dyDescent="0.2">
      <c r="A85">
        <v>827</v>
      </c>
      <c r="B85" t="s">
        <v>8218</v>
      </c>
      <c r="C85">
        <v>11</v>
      </c>
      <c r="D85">
        <v>908</v>
      </c>
      <c r="E85" t="s">
        <v>8220</v>
      </c>
      <c r="F85">
        <v>0</v>
      </c>
    </row>
    <row r="86" spans="1:6" x14ac:dyDescent="0.2">
      <c r="A86">
        <v>1612</v>
      </c>
      <c r="B86" t="s">
        <v>8218</v>
      </c>
      <c r="C86">
        <v>11</v>
      </c>
      <c r="D86">
        <v>911</v>
      </c>
      <c r="E86" t="s">
        <v>8220</v>
      </c>
      <c r="F86">
        <v>0</v>
      </c>
    </row>
    <row r="87" spans="1:6" x14ac:dyDescent="0.2">
      <c r="A87">
        <v>1822</v>
      </c>
      <c r="B87" t="s">
        <v>8218</v>
      </c>
      <c r="C87">
        <v>11</v>
      </c>
      <c r="D87">
        <v>914</v>
      </c>
      <c r="E87" t="s">
        <v>8220</v>
      </c>
      <c r="F87">
        <v>0</v>
      </c>
    </row>
    <row r="88" spans="1:6" x14ac:dyDescent="0.2">
      <c r="A88">
        <v>1835</v>
      </c>
      <c r="B88" t="s">
        <v>8218</v>
      </c>
      <c r="C88">
        <v>11</v>
      </c>
      <c r="D88">
        <v>916</v>
      </c>
      <c r="E88" t="s">
        <v>8220</v>
      </c>
      <c r="F88">
        <v>0</v>
      </c>
    </row>
    <row r="89" spans="1:6" x14ac:dyDescent="0.2">
      <c r="A89">
        <v>1927</v>
      </c>
      <c r="B89" t="s">
        <v>8218</v>
      </c>
      <c r="C89">
        <v>11</v>
      </c>
      <c r="D89">
        <v>920</v>
      </c>
      <c r="E89" t="s">
        <v>8220</v>
      </c>
      <c r="F89">
        <v>0</v>
      </c>
    </row>
    <row r="90" spans="1:6" x14ac:dyDescent="0.2">
      <c r="A90">
        <v>2112</v>
      </c>
      <c r="B90" t="s">
        <v>8218</v>
      </c>
      <c r="C90">
        <v>11</v>
      </c>
      <c r="D90">
        <v>926</v>
      </c>
      <c r="E90" t="s">
        <v>8220</v>
      </c>
      <c r="F90">
        <v>0</v>
      </c>
    </row>
    <row r="91" spans="1:6" x14ac:dyDescent="0.2">
      <c r="A91">
        <v>2281</v>
      </c>
      <c r="B91" t="s">
        <v>8218</v>
      </c>
      <c r="C91">
        <v>11</v>
      </c>
      <c r="D91">
        <v>927</v>
      </c>
      <c r="E91" t="s">
        <v>8220</v>
      </c>
      <c r="F91">
        <v>0</v>
      </c>
    </row>
    <row r="92" spans="1:6" x14ac:dyDescent="0.2">
      <c r="A92">
        <v>2537</v>
      </c>
      <c r="B92" t="s">
        <v>8218</v>
      </c>
      <c r="C92">
        <v>11</v>
      </c>
      <c r="D92">
        <v>929</v>
      </c>
      <c r="E92" t="s">
        <v>8220</v>
      </c>
      <c r="F92">
        <v>0</v>
      </c>
    </row>
    <row r="93" spans="1:6" x14ac:dyDescent="0.2">
      <c r="A93">
        <v>2669</v>
      </c>
      <c r="B93" t="s">
        <v>8218</v>
      </c>
      <c r="C93">
        <v>11</v>
      </c>
      <c r="D93">
        <v>936</v>
      </c>
      <c r="E93" t="s">
        <v>8220</v>
      </c>
      <c r="F93">
        <v>0</v>
      </c>
    </row>
    <row r="94" spans="1:6" x14ac:dyDescent="0.2">
      <c r="A94">
        <v>2830</v>
      </c>
      <c r="B94" t="s">
        <v>8218</v>
      </c>
      <c r="C94">
        <v>11</v>
      </c>
      <c r="D94">
        <v>947</v>
      </c>
      <c r="E94" t="s">
        <v>8220</v>
      </c>
      <c r="F94">
        <v>0</v>
      </c>
    </row>
    <row r="95" spans="1:6" x14ac:dyDescent="0.2">
      <c r="A95">
        <v>2836</v>
      </c>
      <c r="B95" t="s">
        <v>8218</v>
      </c>
      <c r="C95">
        <v>11</v>
      </c>
      <c r="D95">
        <v>988</v>
      </c>
      <c r="E95" t="s">
        <v>8220</v>
      </c>
      <c r="F95">
        <v>0</v>
      </c>
    </row>
    <row r="96" spans="1:6" x14ac:dyDescent="0.2">
      <c r="A96">
        <v>3516</v>
      </c>
      <c r="B96" t="s">
        <v>8218</v>
      </c>
      <c r="C96">
        <v>11</v>
      </c>
      <c r="D96">
        <v>1071</v>
      </c>
      <c r="E96" t="s">
        <v>8220</v>
      </c>
      <c r="F96">
        <v>0</v>
      </c>
    </row>
    <row r="97" spans="1:6" x14ac:dyDescent="0.2">
      <c r="A97">
        <v>3588</v>
      </c>
      <c r="B97" t="s">
        <v>8218</v>
      </c>
      <c r="C97">
        <v>11</v>
      </c>
      <c r="D97">
        <v>1084</v>
      </c>
      <c r="E97" t="s">
        <v>8220</v>
      </c>
      <c r="F97">
        <v>0</v>
      </c>
    </row>
    <row r="98" spans="1:6" x14ac:dyDescent="0.2">
      <c r="A98">
        <v>3751</v>
      </c>
      <c r="B98" t="s">
        <v>8218</v>
      </c>
      <c r="C98">
        <v>11</v>
      </c>
      <c r="D98">
        <v>1087</v>
      </c>
      <c r="E98" t="s">
        <v>8220</v>
      </c>
      <c r="F98">
        <v>0</v>
      </c>
    </row>
    <row r="99" spans="1:6" x14ac:dyDescent="0.2">
      <c r="A99">
        <v>3812</v>
      </c>
      <c r="B99" t="s">
        <v>8218</v>
      </c>
      <c r="C99">
        <v>11</v>
      </c>
      <c r="D99">
        <v>1107</v>
      </c>
      <c r="E99" t="s">
        <v>8220</v>
      </c>
      <c r="F99">
        <v>0</v>
      </c>
    </row>
    <row r="100" spans="1:6" x14ac:dyDescent="0.2">
      <c r="A100">
        <v>8</v>
      </c>
      <c r="B100" t="s">
        <v>8218</v>
      </c>
      <c r="C100">
        <v>12</v>
      </c>
      <c r="D100">
        <v>1120</v>
      </c>
      <c r="E100" t="s">
        <v>8220</v>
      </c>
      <c r="F100">
        <v>0</v>
      </c>
    </row>
    <row r="101" spans="1:6" x14ac:dyDescent="0.2">
      <c r="A101">
        <v>94</v>
      </c>
      <c r="B101" t="s">
        <v>8218</v>
      </c>
      <c r="C101">
        <v>12</v>
      </c>
      <c r="D101">
        <v>1122</v>
      </c>
      <c r="E101" t="s">
        <v>8220</v>
      </c>
      <c r="F101">
        <v>0</v>
      </c>
    </row>
    <row r="102" spans="1:6" x14ac:dyDescent="0.2">
      <c r="A102">
        <v>525</v>
      </c>
      <c r="B102" t="s">
        <v>8218</v>
      </c>
      <c r="C102">
        <v>12</v>
      </c>
      <c r="D102">
        <v>1125</v>
      </c>
      <c r="E102" t="s">
        <v>8220</v>
      </c>
      <c r="F102">
        <v>0</v>
      </c>
    </row>
    <row r="103" spans="1:6" x14ac:dyDescent="0.2">
      <c r="A103">
        <v>811</v>
      </c>
      <c r="B103" t="s">
        <v>8218</v>
      </c>
      <c r="C103">
        <v>12</v>
      </c>
      <c r="D103">
        <v>1131</v>
      </c>
      <c r="E103" t="s">
        <v>8220</v>
      </c>
      <c r="F103">
        <v>0</v>
      </c>
    </row>
    <row r="104" spans="1:6" x14ac:dyDescent="0.2">
      <c r="A104">
        <v>2282</v>
      </c>
      <c r="B104" t="s">
        <v>8218</v>
      </c>
      <c r="C104">
        <v>12</v>
      </c>
      <c r="D104">
        <v>1140</v>
      </c>
      <c r="E104" t="s">
        <v>8220</v>
      </c>
      <c r="F104">
        <v>0</v>
      </c>
    </row>
    <row r="105" spans="1:6" x14ac:dyDescent="0.2">
      <c r="A105">
        <v>3275</v>
      </c>
      <c r="B105" t="s">
        <v>8218</v>
      </c>
      <c r="C105">
        <v>12</v>
      </c>
      <c r="D105">
        <v>1141</v>
      </c>
      <c r="E105" t="s">
        <v>8220</v>
      </c>
      <c r="F105">
        <v>0</v>
      </c>
    </row>
    <row r="106" spans="1:6" x14ac:dyDescent="0.2">
      <c r="A106">
        <v>3392</v>
      </c>
      <c r="B106" t="s">
        <v>8218</v>
      </c>
      <c r="C106">
        <v>12</v>
      </c>
      <c r="D106">
        <v>1142</v>
      </c>
      <c r="E106" t="s">
        <v>8220</v>
      </c>
      <c r="F106">
        <v>0</v>
      </c>
    </row>
    <row r="107" spans="1:6" x14ac:dyDescent="0.2">
      <c r="A107">
        <v>3429</v>
      </c>
      <c r="B107" t="s">
        <v>8218</v>
      </c>
      <c r="C107">
        <v>12</v>
      </c>
      <c r="D107">
        <v>1144</v>
      </c>
      <c r="E107" t="s">
        <v>8220</v>
      </c>
      <c r="F107">
        <v>0</v>
      </c>
    </row>
    <row r="108" spans="1:6" x14ac:dyDescent="0.2">
      <c r="A108">
        <v>3461</v>
      </c>
      <c r="B108" t="s">
        <v>8218</v>
      </c>
      <c r="C108">
        <v>12</v>
      </c>
      <c r="D108">
        <v>1147</v>
      </c>
      <c r="E108" t="s">
        <v>8220</v>
      </c>
      <c r="F108">
        <v>0</v>
      </c>
    </row>
    <row r="109" spans="1:6" x14ac:dyDescent="0.2">
      <c r="A109">
        <v>3565</v>
      </c>
      <c r="B109" t="s">
        <v>8218</v>
      </c>
      <c r="C109">
        <v>12</v>
      </c>
      <c r="D109">
        <v>1151</v>
      </c>
      <c r="E109" t="s">
        <v>8220</v>
      </c>
      <c r="F109">
        <v>0</v>
      </c>
    </row>
    <row r="110" spans="1:6" x14ac:dyDescent="0.2">
      <c r="A110">
        <v>3670</v>
      </c>
      <c r="B110" t="s">
        <v>8218</v>
      </c>
      <c r="C110">
        <v>12</v>
      </c>
      <c r="D110">
        <v>1156</v>
      </c>
      <c r="E110" t="s">
        <v>8220</v>
      </c>
      <c r="F110">
        <v>0</v>
      </c>
    </row>
    <row r="111" spans="1:6" x14ac:dyDescent="0.2">
      <c r="A111">
        <v>83</v>
      </c>
      <c r="B111" t="s">
        <v>8218</v>
      </c>
      <c r="C111">
        <v>13</v>
      </c>
      <c r="D111">
        <v>1159</v>
      </c>
      <c r="E111" t="s">
        <v>8220</v>
      </c>
      <c r="F111">
        <v>0</v>
      </c>
    </row>
    <row r="112" spans="1:6" x14ac:dyDescent="0.2">
      <c r="A112">
        <v>386</v>
      </c>
      <c r="B112" t="s">
        <v>8218</v>
      </c>
      <c r="C112">
        <v>13</v>
      </c>
      <c r="D112">
        <v>1161</v>
      </c>
      <c r="E112" t="s">
        <v>8220</v>
      </c>
      <c r="F112">
        <v>0</v>
      </c>
    </row>
    <row r="113" spans="1:6" x14ac:dyDescent="0.2">
      <c r="A113">
        <v>732</v>
      </c>
      <c r="B113" t="s">
        <v>8218</v>
      </c>
      <c r="C113">
        <v>13</v>
      </c>
      <c r="D113">
        <v>1163</v>
      </c>
      <c r="E113" t="s">
        <v>8220</v>
      </c>
      <c r="F113">
        <v>0</v>
      </c>
    </row>
    <row r="114" spans="1:6" x14ac:dyDescent="0.2">
      <c r="A114">
        <v>1190</v>
      </c>
      <c r="B114" t="s">
        <v>8218</v>
      </c>
      <c r="C114">
        <v>13</v>
      </c>
      <c r="D114">
        <v>1164</v>
      </c>
      <c r="E114" t="s">
        <v>8220</v>
      </c>
      <c r="F114">
        <v>0</v>
      </c>
    </row>
    <row r="115" spans="1:6" x14ac:dyDescent="0.2">
      <c r="A115">
        <v>1391</v>
      </c>
      <c r="B115" t="s">
        <v>8218</v>
      </c>
      <c r="C115">
        <v>13</v>
      </c>
      <c r="D115">
        <v>1172</v>
      </c>
      <c r="E115" t="s">
        <v>8220</v>
      </c>
      <c r="F115">
        <v>0</v>
      </c>
    </row>
    <row r="116" spans="1:6" x14ac:dyDescent="0.2">
      <c r="A116">
        <v>1840</v>
      </c>
      <c r="B116" t="s">
        <v>8218</v>
      </c>
      <c r="C116">
        <v>13</v>
      </c>
      <c r="D116">
        <v>1177</v>
      </c>
      <c r="E116" t="s">
        <v>8220</v>
      </c>
      <c r="F116">
        <v>0</v>
      </c>
    </row>
    <row r="117" spans="1:6" x14ac:dyDescent="0.2">
      <c r="A117">
        <v>1896</v>
      </c>
      <c r="B117" t="s">
        <v>8218</v>
      </c>
      <c r="C117">
        <v>13</v>
      </c>
      <c r="D117">
        <v>1409</v>
      </c>
      <c r="E117" t="s">
        <v>8220</v>
      </c>
      <c r="F117">
        <v>0</v>
      </c>
    </row>
    <row r="118" spans="1:6" x14ac:dyDescent="0.2">
      <c r="A118">
        <v>1923</v>
      </c>
      <c r="B118" t="s">
        <v>8218</v>
      </c>
      <c r="C118">
        <v>13</v>
      </c>
      <c r="D118">
        <v>1416</v>
      </c>
      <c r="E118" t="s">
        <v>8220</v>
      </c>
      <c r="F118">
        <v>0</v>
      </c>
    </row>
    <row r="119" spans="1:6" x14ac:dyDescent="0.2">
      <c r="A119">
        <v>2161</v>
      </c>
      <c r="B119" t="s">
        <v>8218</v>
      </c>
      <c r="C119">
        <v>13</v>
      </c>
      <c r="D119">
        <v>1425</v>
      </c>
      <c r="E119" t="s">
        <v>8220</v>
      </c>
      <c r="F119">
        <v>0</v>
      </c>
    </row>
    <row r="120" spans="1:6" x14ac:dyDescent="0.2">
      <c r="A120">
        <v>2172</v>
      </c>
      <c r="B120" t="s">
        <v>8218</v>
      </c>
      <c r="C120">
        <v>13</v>
      </c>
      <c r="D120">
        <v>1426</v>
      </c>
      <c r="E120" t="s">
        <v>8220</v>
      </c>
      <c r="F120">
        <v>0</v>
      </c>
    </row>
    <row r="121" spans="1:6" x14ac:dyDescent="0.2">
      <c r="A121">
        <v>2542</v>
      </c>
      <c r="B121" t="s">
        <v>8218</v>
      </c>
      <c r="C121">
        <v>13</v>
      </c>
      <c r="D121">
        <v>1429</v>
      </c>
      <c r="E121" t="s">
        <v>8220</v>
      </c>
      <c r="F121">
        <v>0</v>
      </c>
    </row>
    <row r="122" spans="1:6" x14ac:dyDescent="0.2">
      <c r="A122">
        <v>2543</v>
      </c>
      <c r="B122" t="s">
        <v>8218</v>
      </c>
      <c r="C122">
        <v>13</v>
      </c>
      <c r="D122">
        <v>1432</v>
      </c>
      <c r="E122" t="s">
        <v>8220</v>
      </c>
      <c r="F122">
        <v>0</v>
      </c>
    </row>
    <row r="123" spans="1:6" x14ac:dyDescent="0.2">
      <c r="A123">
        <v>2801</v>
      </c>
      <c r="B123" t="s">
        <v>8218</v>
      </c>
      <c r="C123">
        <v>13</v>
      </c>
      <c r="D123">
        <v>1442</v>
      </c>
      <c r="E123" t="s">
        <v>8220</v>
      </c>
      <c r="F123">
        <v>0</v>
      </c>
    </row>
    <row r="124" spans="1:6" x14ac:dyDescent="0.2">
      <c r="A124">
        <v>3345</v>
      </c>
      <c r="B124" t="s">
        <v>8218</v>
      </c>
      <c r="C124">
        <v>13</v>
      </c>
      <c r="D124">
        <v>1443</v>
      </c>
      <c r="E124" t="s">
        <v>8220</v>
      </c>
      <c r="F124">
        <v>0</v>
      </c>
    </row>
    <row r="125" spans="1:6" x14ac:dyDescent="0.2">
      <c r="A125">
        <v>3480</v>
      </c>
      <c r="B125" t="s">
        <v>8218</v>
      </c>
      <c r="C125">
        <v>13</v>
      </c>
      <c r="D125">
        <v>1444</v>
      </c>
      <c r="E125" t="s">
        <v>8220</v>
      </c>
      <c r="F125">
        <v>0</v>
      </c>
    </row>
    <row r="126" spans="1:6" x14ac:dyDescent="0.2">
      <c r="A126">
        <v>3494</v>
      </c>
      <c r="B126" t="s">
        <v>8218</v>
      </c>
      <c r="C126">
        <v>13</v>
      </c>
      <c r="D126">
        <v>1445</v>
      </c>
      <c r="E126" t="s">
        <v>8220</v>
      </c>
      <c r="F126">
        <v>0</v>
      </c>
    </row>
    <row r="127" spans="1:6" x14ac:dyDescent="0.2">
      <c r="A127">
        <v>3517</v>
      </c>
      <c r="B127" t="s">
        <v>8218</v>
      </c>
      <c r="C127">
        <v>13</v>
      </c>
      <c r="D127">
        <v>1446</v>
      </c>
      <c r="E127" t="s">
        <v>8220</v>
      </c>
      <c r="F127">
        <v>0</v>
      </c>
    </row>
    <row r="128" spans="1:6" x14ac:dyDescent="0.2">
      <c r="A128">
        <v>3521</v>
      </c>
      <c r="B128" t="s">
        <v>8218</v>
      </c>
      <c r="C128">
        <v>13</v>
      </c>
      <c r="D128">
        <v>1448</v>
      </c>
      <c r="E128" t="s">
        <v>8220</v>
      </c>
      <c r="F128">
        <v>0</v>
      </c>
    </row>
    <row r="129" spans="1:6" x14ac:dyDescent="0.2">
      <c r="A129">
        <v>3539</v>
      </c>
      <c r="B129" t="s">
        <v>8218</v>
      </c>
      <c r="C129">
        <v>13</v>
      </c>
      <c r="D129">
        <v>1449</v>
      </c>
      <c r="E129" t="s">
        <v>8220</v>
      </c>
      <c r="F129">
        <v>0</v>
      </c>
    </row>
    <row r="130" spans="1:6" x14ac:dyDescent="0.2">
      <c r="A130">
        <v>3548</v>
      </c>
      <c r="B130" t="s">
        <v>8218</v>
      </c>
      <c r="C130">
        <v>13</v>
      </c>
      <c r="D130">
        <v>1484</v>
      </c>
      <c r="E130" t="s">
        <v>8220</v>
      </c>
      <c r="F130">
        <v>0</v>
      </c>
    </row>
    <row r="131" spans="1:6" x14ac:dyDescent="0.2">
      <c r="A131">
        <v>3659</v>
      </c>
      <c r="B131" t="s">
        <v>8218</v>
      </c>
      <c r="C131">
        <v>13</v>
      </c>
      <c r="D131">
        <v>1487</v>
      </c>
      <c r="E131" t="s">
        <v>8220</v>
      </c>
      <c r="F131">
        <v>0</v>
      </c>
    </row>
    <row r="132" spans="1:6" x14ac:dyDescent="0.2">
      <c r="A132">
        <v>3706</v>
      </c>
      <c r="B132" t="s">
        <v>8218</v>
      </c>
      <c r="C132">
        <v>13</v>
      </c>
      <c r="D132">
        <v>1489</v>
      </c>
      <c r="E132" t="s">
        <v>8220</v>
      </c>
      <c r="F132">
        <v>0</v>
      </c>
    </row>
    <row r="133" spans="1:6" x14ac:dyDescent="0.2">
      <c r="A133">
        <v>3717</v>
      </c>
      <c r="B133" t="s">
        <v>8218</v>
      </c>
      <c r="C133">
        <v>13</v>
      </c>
      <c r="D133">
        <v>1493</v>
      </c>
      <c r="E133" t="s">
        <v>8220</v>
      </c>
      <c r="F133">
        <v>0</v>
      </c>
    </row>
    <row r="134" spans="1:6" x14ac:dyDescent="0.2">
      <c r="A134">
        <v>25</v>
      </c>
      <c r="B134" t="s">
        <v>8218</v>
      </c>
      <c r="C134">
        <v>14</v>
      </c>
      <c r="D134">
        <v>1495</v>
      </c>
      <c r="E134" t="s">
        <v>8220</v>
      </c>
      <c r="F134">
        <v>0</v>
      </c>
    </row>
    <row r="135" spans="1:6" x14ac:dyDescent="0.2">
      <c r="A135">
        <v>375</v>
      </c>
      <c r="B135" t="s">
        <v>8218</v>
      </c>
      <c r="C135">
        <v>14</v>
      </c>
      <c r="D135">
        <v>1496</v>
      </c>
      <c r="E135" t="s">
        <v>8220</v>
      </c>
      <c r="F135">
        <v>0</v>
      </c>
    </row>
    <row r="136" spans="1:6" x14ac:dyDescent="0.2">
      <c r="A136">
        <v>390</v>
      </c>
      <c r="B136" t="s">
        <v>8218</v>
      </c>
      <c r="C136">
        <v>14</v>
      </c>
      <c r="D136">
        <v>1544</v>
      </c>
      <c r="E136" t="s">
        <v>8220</v>
      </c>
      <c r="F136">
        <v>0</v>
      </c>
    </row>
    <row r="137" spans="1:6" x14ac:dyDescent="0.2">
      <c r="A137">
        <v>782</v>
      </c>
      <c r="B137" t="s">
        <v>8218</v>
      </c>
      <c r="C137">
        <v>14</v>
      </c>
      <c r="D137">
        <v>1547</v>
      </c>
      <c r="E137" t="s">
        <v>8220</v>
      </c>
      <c r="F137">
        <v>0</v>
      </c>
    </row>
    <row r="138" spans="1:6" x14ac:dyDescent="0.2">
      <c r="A138">
        <v>789</v>
      </c>
      <c r="B138" t="s">
        <v>8218</v>
      </c>
      <c r="C138">
        <v>14</v>
      </c>
      <c r="D138">
        <v>1551</v>
      </c>
      <c r="E138" t="s">
        <v>8220</v>
      </c>
      <c r="F138">
        <v>0</v>
      </c>
    </row>
    <row r="139" spans="1:6" x14ac:dyDescent="0.2">
      <c r="A139">
        <v>819</v>
      </c>
      <c r="B139" t="s">
        <v>8218</v>
      </c>
      <c r="C139">
        <v>14</v>
      </c>
      <c r="D139">
        <v>1553</v>
      </c>
      <c r="E139" t="s">
        <v>8220</v>
      </c>
      <c r="F139">
        <v>0</v>
      </c>
    </row>
    <row r="140" spans="1:6" x14ac:dyDescent="0.2">
      <c r="A140">
        <v>1386</v>
      </c>
      <c r="B140" t="s">
        <v>8218</v>
      </c>
      <c r="C140">
        <v>14</v>
      </c>
      <c r="D140">
        <v>1554</v>
      </c>
      <c r="E140" t="s">
        <v>8220</v>
      </c>
      <c r="F140">
        <v>0</v>
      </c>
    </row>
    <row r="141" spans="1:6" x14ac:dyDescent="0.2">
      <c r="A141">
        <v>1757</v>
      </c>
      <c r="B141" t="s">
        <v>8218</v>
      </c>
      <c r="C141">
        <v>14</v>
      </c>
      <c r="D141">
        <v>1555</v>
      </c>
      <c r="E141" t="s">
        <v>8220</v>
      </c>
      <c r="F141">
        <v>0</v>
      </c>
    </row>
    <row r="142" spans="1:6" x14ac:dyDescent="0.2">
      <c r="A142">
        <v>1831</v>
      </c>
      <c r="B142" t="s">
        <v>8218</v>
      </c>
      <c r="C142">
        <v>14</v>
      </c>
      <c r="D142">
        <v>1584</v>
      </c>
      <c r="E142" t="s">
        <v>8220</v>
      </c>
      <c r="F142">
        <v>0</v>
      </c>
    </row>
    <row r="143" spans="1:6" x14ac:dyDescent="0.2">
      <c r="A143">
        <v>1853</v>
      </c>
      <c r="B143" t="s">
        <v>8218</v>
      </c>
      <c r="C143">
        <v>14</v>
      </c>
      <c r="D143">
        <v>1586</v>
      </c>
      <c r="E143" t="s">
        <v>8220</v>
      </c>
      <c r="F143">
        <v>0</v>
      </c>
    </row>
    <row r="144" spans="1:6" x14ac:dyDescent="0.2">
      <c r="A144">
        <v>2096</v>
      </c>
      <c r="B144" t="s">
        <v>8218</v>
      </c>
      <c r="C144">
        <v>14</v>
      </c>
      <c r="D144">
        <v>1588</v>
      </c>
      <c r="E144" t="s">
        <v>8220</v>
      </c>
      <c r="F144">
        <v>0</v>
      </c>
    </row>
    <row r="145" spans="1:6" x14ac:dyDescent="0.2">
      <c r="A145">
        <v>2216</v>
      </c>
      <c r="B145" t="s">
        <v>8218</v>
      </c>
      <c r="C145">
        <v>14</v>
      </c>
      <c r="D145">
        <v>1589</v>
      </c>
      <c r="E145" t="s">
        <v>8220</v>
      </c>
      <c r="F145">
        <v>0</v>
      </c>
    </row>
    <row r="146" spans="1:6" x14ac:dyDescent="0.2">
      <c r="A146">
        <v>2286</v>
      </c>
      <c r="B146" t="s">
        <v>8218</v>
      </c>
      <c r="C146">
        <v>14</v>
      </c>
      <c r="D146">
        <v>1592</v>
      </c>
      <c r="E146" t="s">
        <v>8220</v>
      </c>
      <c r="F146">
        <v>0</v>
      </c>
    </row>
    <row r="147" spans="1:6" x14ac:dyDescent="0.2">
      <c r="A147">
        <v>2299</v>
      </c>
      <c r="B147" t="s">
        <v>8218</v>
      </c>
      <c r="C147">
        <v>14</v>
      </c>
      <c r="D147">
        <v>1597</v>
      </c>
      <c r="E147" t="s">
        <v>8220</v>
      </c>
      <c r="F147">
        <v>0</v>
      </c>
    </row>
    <row r="148" spans="1:6" x14ac:dyDescent="0.2">
      <c r="A148">
        <v>2534</v>
      </c>
      <c r="B148" t="s">
        <v>8218</v>
      </c>
      <c r="C148">
        <v>14</v>
      </c>
      <c r="D148">
        <v>1599</v>
      </c>
      <c r="E148" t="s">
        <v>8220</v>
      </c>
      <c r="F148">
        <v>0</v>
      </c>
    </row>
    <row r="149" spans="1:6" x14ac:dyDescent="0.2">
      <c r="A149">
        <v>2638</v>
      </c>
      <c r="B149" t="s">
        <v>8218</v>
      </c>
      <c r="C149">
        <v>14</v>
      </c>
      <c r="D149">
        <v>1705</v>
      </c>
      <c r="E149" t="s">
        <v>8220</v>
      </c>
      <c r="F149">
        <v>0</v>
      </c>
    </row>
    <row r="150" spans="1:6" x14ac:dyDescent="0.2">
      <c r="A150">
        <v>2815</v>
      </c>
      <c r="B150" t="s">
        <v>8218</v>
      </c>
      <c r="C150">
        <v>14</v>
      </c>
      <c r="D150">
        <v>1706</v>
      </c>
      <c r="E150" t="s">
        <v>8220</v>
      </c>
      <c r="F150">
        <v>0</v>
      </c>
    </row>
    <row r="151" spans="1:6" x14ac:dyDescent="0.2">
      <c r="A151">
        <v>2823</v>
      </c>
      <c r="B151" t="s">
        <v>8218</v>
      </c>
      <c r="C151">
        <v>14</v>
      </c>
      <c r="D151">
        <v>1708</v>
      </c>
      <c r="E151" t="s">
        <v>8220</v>
      </c>
      <c r="F151">
        <v>0</v>
      </c>
    </row>
    <row r="152" spans="1:6" x14ac:dyDescent="0.2">
      <c r="A152">
        <v>2976</v>
      </c>
      <c r="B152" t="s">
        <v>8218</v>
      </c>
      <c r="C152">
        <v>14</v>
      </c>
      <c r="D152">
        <v>1712</v>
      </c>
      <c r="E152" t="s">
        <v>8220</v>
      </c>
      <c r="F152">
        <v>0</v>
      </c>
    </row>
    <row r="153" spans="1:6" x14ac:dyDescent="0.2">
      <c r="A153">
        <v>3291</v>
      </c>
      <c r="B153" t="s">
        <v>8218</v>
      </c>
      <c r="C153">
        <v>14</v>
      </c>
      <c r="D153">
        <v>1721</v>
      </c>
      <c r="E153" t="s">
        <v>8220</v>
      </c>
      <c r="F153">
        <v>0</v>
      </c>
    </row>
    <row r="154" spans="1:6" x14ac:dyDescent="0.2">
      <c r="A154">
        <v>3349</v>
      </c>
      <c r="B154" t="s">
        <v>8218</v>
      </c>
      <c r="C154">
        <v>14</v>
      </c>
      <c r="D154">
        <v>1729</v>
      </c>
      <c r="E154" t="s">
        <v>8220</v>
      </c>
      <c r="F154">
        <v>0</v>
      </c>
    </row>
    <row r="155" spans="1:6" x14ac:dyDescent="0.2">
      <c r="A155">
        <v>3413</v>
      </c>
      <c r="B155" t="s">
        <v>8218</v>
      </c>
      <c r="C155">
        <v>14</v>
      </c>
      <c r="D155">
        <v>1730</v>
      </c>
      <c r="E155" t="s">
        <v>8220</v>
      </c>
      <c r="F155">
        <v>0</v>
      </c>
    </row>
    <row r="156" spans="1:6" x14ac:dyDescent="0.2">
      <c r="A156">
        <v>3438</v>
      </c>
      <c r="B156" t="s">
        <v>8218</v>
      </c>
      <c r="C156">
        <v>14</v>
      </c>
      <c r="D156">
        <v>1731</v>
      </c>
      <c r="E156" t="s">
        <v>8220</v>
      </c>
      <c r="F156">
        <v>0</v>
      </c>
    </row>
    <row r="157" spans="1:6" x14ac:dyDescent="0.2">
      <c r="A157">
        <v>3447</v>
      </c>
      <c r="B157" t="s">
        <v>8218</v>
      </c>
      <c r="C157">
        <v>14</v>
      </c>
      <c r="D157">
        <v>1732</v>
      </c>
      <c r="E157" t="s">
        <v>8220</v>
      </c>
      <c r="F157">
        <v>0</v>
      </c>
    </row>
    <row r="158" spans="1:6" x14ac:dyDescent="0.2">
      <c r="A158">
        <v>3453</v>
      </c>
      <c r="B158" t="s">
        <v>8218</v>
      </c>
      <c r="C158">
        <v>14</v>
      </c>
      <c r="D158">
        <v>1733</v>
      </c>
      <c r="E158" t="s">
        <v>8220</v>
      </c>
      <c r="F158">
        <v>0</v>
      </c>
    </row>
    <row r="159" spans="1:6" x14ac:dyDescent="0.2">
      <c r="A159">
        <v>3555</v>
      </c>
      <c r="B159" t="s">
        <v>8218</v>
      </c>
      <c r="C159">
        <v>14</v>
      </c>
      <c r="D159">
        <v>1740</v>
      </c>
      <c r="E159" t="s">
        <v>8220</v>
      </c>
      <c r="F159">
        <v>0</v>
      </c>
    </row>
    <row r="160" spans="1:6" x14ac:dyDescent="0.2">
      <c r="A160">
        <v>3579</v>
      </c>
      <c r="B160" t="s">
        <v>8218</v>
      </c>
      <c r="C160">
        <v>14</v>
      </c>
      <c r="D160">
        <v>1766</v>
      </c>
      <c r="E160" t="s">
        <v>8220</v>
      </c>
      <c r="F160">
        <v>0</v>
      </c>
    </row>
    <row r="161" spans="1:6" x14ac:dyDescent="0.2">
      <c r="A161">
        <v>3665</v>
      </c>
      <c r="B161" t="s">
        <v>8218</v>
      </c>
      <c r="C161">
        <v>14</v>
      </c>
      <c r="D161">
        <v>1813</v>
      </c>
      <c r="E161" t="s">
        <v>8220</v>
      </c>
      <c r="F161">
        <v>0</v>
      </c>
    </row>
    <row r="162" spans="1:6" x14ac:dyDescent="0.2">
      <c r="A162">
        <v>3693</v>
      </c>
      <c r="B162" t="s">
        <v>8218</v>
      </c>
      <c r="C162">
        <v>14</v>
      </c>
      <c r="D162">
        <v>1815</v>
      </c>
      <c r="E162" t="s">
        <v>8220</v>
      </c>
      <c r="F162">
        <v>0</v>
      </c>
    </row>
    <row r="163" spans="1:6" x14ac:dyDescent="0.2">
      <c r="A163">
        <v>3775</v>
      </c>
      <c r="B163" t="s">
        <v>8218</v>
      </c>
      <c r="C163">
        <v>14</v>
      </c>
      <c r="D163">
        <v>1818</v>
      </c>
      <c r="E163" t="s">
        <v>8220</v>
      </c>
      <c r="F163">
        <v>0</v>
      </c>
    </row>
    <row r="164" spans="1:6" x14ac:dyDescent="0.2">
      <c r="A164">
        <v>3836</v>
      </c>
      <c r="B164" t="s">
        <v>8218</v>
      </c>
      <c r="C164">
        <v>14</v>
      </c>
      <c r="D164">
        <v>1861</v>
      </c>
      <c r="E164" t="s">
        <v>8220</v>
      </c>
      <c r="F164">
        <v>0</v>
      </c>
    </row>
    <row r="165" spans="1:6" x14ac:dyDescent="0.2">
      <c r="A165">
        <v>44</v>
      </c>
      <c r="B165" t="s">
        <v>8218</v>
      </c>
      <c r="C165">
        <v>15</v>
      </c>
      <c r="D165">
        <v>1869</v>
      </c>
      <c r="E165" t="s">
        <v>8220</v>
      </c>
      <c r="F165">
        <v>0</v>
      </c>
    </row>
    <row r="166" spans="1:6" x14ac:dyDescent="0.2">
      <c r="A166">
        <v>76</v>
      </c>
      <c r="B166" t="s">
        <v>8218</v>
      </c>
      <c r="C166">
        <v>15</v>
      </c>
      <c r="D166">
        <v>1876</v>
      </c>
      <c r="E166" t="s">
        <v>8220</v>
      </c>
      <c r="F166">
        <v>0</v>
      </c>
    </row>
    <row r="167" spans="1:6" x14ac:dyDescent="0.2">
      <c r="A167">
        <v>93</v>
      </c>
      <c r="B167" t="s">
        <v>8218</v>
      </c>
      <c r="C167">
        <v>15</v>
      </c>
      <c r="D167">
        <v>1877</v>
      </c>
      <c r="E167" t="s">
        <v>8220</v>
      </c>
      <c r="F167">
        <v>0</v>
      </c>
    </row>
    <row r="168" spans="1:6" x14ac:dyDescent="0.2">
      <c r="A168">
        <v>409</v>
      </c>
      <c r="B168" t="s">
        <v>8218</v>
      </c>
      <c r="C168">
        <v>15</v>
      </c>
      <c r="D168">
        <v>1878</v>
      </c>
      <c r="E168" t="s">
        <v>8220</v>
      </c>
      <c r="F168">
        <v>0</v>
      </c>
    </row>
    <row r="169" spans="1:6" x14ac:dyDescent="0.2">
      <c r="A169">
        <v>743</v>
      </c>
      <c r="B169" t="s">
        <v>8218</v>
      </c>
      <c r="C169">
        <v>15</v>
      </c>
      <c r="D169">
        <v>1982</v>
      </c>
      <c r="E169" t="s">
        <v>8220</v>
      </c>
      <c r="F169">
        <v>0</v>
      </c>
    </row>
    <row r="170" spans="1:6" x14ac:dyDescent="0.2">
      <c r="A170">
        <v>1192</v>
      </c>
      <c r="B170" t="s">
        <v>8218</v>
      </c>
      <c r="C170">
        <v>15</v>
      </c>
      <c r="D170">
        <v>1993</v>
      </c>
      <c r="E170" t="s">
        <v>8220</v>
      </c>
      <c r="F170">
        <v>0</v>
      </c>
    </row>
    <row r="171" spans="1:6" x14ac:dyDescent="0.2">
      <c r="A171">
        <v>1637</v>
      </c>
      <c r="B171" t="s">
        <v>8218</v>
      </c>
      <c r="C171">
        <v>15</v>
      </c>
      <c r="D171">
        <v>1994</v>
      </c>
      <c r="E171" t="s">
        <v>8220</v>
      </c>
      <c r="F171">
        <v>0</v>
      </c>
    </row>
    <row r="172" spans="1:6" x14ac:dyDescent="0.2">
      <c r="A172">
        <v>2209</v>
      </c>
      <c r="B172" t="s">
        <v>8218</v>
      </c>
      <c r="C172">
        <v>15</v>
      </c>
      <c r="D172">
        <v>1996</v>
      </c>
      <c r="E172" t="s">
        <v>8220</v>
      </c>
      <c r="F172">
        <v>0</v>
      </c>
    </row>
    <row r="173" spans="1:6" x14ac:dyDescent="0.2">
      <c r="A173">
        <v>2452</v>
      </c>
      <c r="B173" t="s">
        <v>8218</v>
      </c>
      <c r="C173">
        <v>15</v>
      </c>
      <c r="D173">
        <v>1997</v>
      </c>
      <c r="E173" t="s">
        <v>8220</v>
      </c>
      <c r="F173">
        <v>0</v>
      </c>
    </row>
    <row r="174" spans="1:6" x14ac:dyDescent="0.2">
      <c r="A174">
        <v>2738</v>
      </c>
      <c r="B174" t="s">
        <v>8218</v>
      </c>
      <c r="C174">
        <v>15</v>
      </c>
      <c r="D174">
        <v>2141</v>
      </c>
      <c r="E174" t="s">
        <v>8220</v>
      </c>
      <c r="F174">
        <v>0</v>
      </c>
    </row>
    <row r="175" spans="1:6" x14ac:dyDescent="0.2">
      <c r="A175">
        <v>2824</v>
      </c>
      <c r="B175" t="s">
        <v>8218</v>
      </c>
      <c r="C175">
        <v>15</v>
      </c>
      <c r="D175">
        <v>2149</v>
      </c>
      <c r="E175" t="s">
        <v>8220</v>
      </c>
      <c r="F175">
        <v>0</v>
      </c>
    </row>
    <row r="176" spans="1:6" x14ac:dyDescent="0.2">
      <c r="A176">
        <v>3010</v>
      </c>
      <c r="B176" t="s">
        <v>8218</v>
      </c>
      <c r="C176">
        <v>15</v>
      </c>
      <c r="D176">
        <v>2404</v>
      </c>
      <c r="E176" t="s">
        <v>8220</v>
      </c>
      <c r="F176">
        <v>0</v>
      </c>
    </row>
    <row r="177" spans="1:6" x14ac:dyDescent="0.2">
      <c r="A177">
        <v>3181</v>
      </c>
      <c r="B177" t="s">
        <v>8218</v>
      </c>
      <c r="C177">
        <v>15</v>
      </c>
      <c r="D177">
        <v>2410</v>
      </c>
      <c r="E177" t="s">
        <v>8220</v>
      </c>
      <c r="F177">
        <v>0</v>
      </c>
    </row>
    <row r="178" spans="1:6" x14ac:dyDescent="0.2">
      <c r="A178">
        <v>3284</v>
      </c>
      <c r="B178" t="s">
        <v>8218</v>
      </c>
      <c r="C178">
        <v>15</v>
      </c>
      <c r="D178">
        <v>2412</v>
      </c>
      <c r="E178" t="s">
        <v>8220</v>
      </c>
      <c r="F178">
        <v>0</v>
      </c>
    </row>
    <row r="179" spans="1:6" x14ac:dyDescent="0.2">
      <c r="A179">
        <v>3292</v>
      </c>
      <c r="B179" t="s">
        <v>8218</v>
      </c>
      <c r="C179">
        <v>15</v>
      </c>
      <c r="D179">
        <v>2417</v>
      </c>
      <c r="E179" t="s">
        <v>8220</v>
      </c>
      <c r="F179">
        <v>0</v>
      </c>
    </row>
    <row r="180" spans="1:6" x14ac:dyDescent="0.2">
      <c r="A180">
        <v>3321</v>
      </c>
      <c r="B180" t="s">
        <v>8218</v>
      </c>
      <c r="C180">
        <v>15</v>
      </c>
      <c r="D180">
        <v>2419</v>
      </c>
      <c r="E180" t="s">
        <v>8220</v>
      </c>
      <c r="F180">
        <v>0</v>
      </c>
    </row>
    <row r="181" spans="1:6" x14ac:dyDescent="0.2">
      <c r="A181">
        <v>3325</v>
      </c>
      <c r="B181" t="s">
        <v>8218</v>
      </c>
      <c r="C181">
        <v>15</v>
      </c>
      <c r="D181">
        <v>2426</v>
      </c>
      <c r="E181" t="s">
        <v>8220</v>
      </c>
      <c r="F181">
        <v>0</v>
      </c>
    </row>
    <row r="182" spans="1:6" x14ac:dyDescent="0.2">
      <c r="A182">
        <v>3355</v>
      </c>
      <c r="B182" t="s">
        <v>8218</v>
      </c>
      <c r="C182">
        <v>15</v>
      </c>
      <c r="D182">
        <v>2433</v>
      </c>
      <c r="E182" t="s">
        <v>8220</v>
      </c>
      <c r="F182">
        <v>0</v>
      </c>
    </row>
    <row r="183" spans="1:6" x14ac:dyDescent="0.2">
      <c r="A183">
        <v>3385</v>
      </c>
      <c r="B183" t="s">
        <v>8218</v>
      </c>
      <c r="C183">
        <v>15</v>
      </c>
      <c r="D183">
        <v>2437</v>
      </c>
      <c r="E183" t="s">
        <v>8220</v>
      </c>
      <c r="F183">
        <v>0</v>
      </c>
    </row>
    <row r="184" spans="1:6" x14ac:dyDescent="0.2">
      <c r="A184">
        <v>3508</v>
      </c>
      <c r="B184" t="s">
        <v>8218</v>
      </c>
      <c r="C184">
        <v>15</v>
      </c>
      <c r="D184">
        <v>2439</v>
      </c>
      <c r="E184" t="s">
        <v>8220</v>
      </c>
      <c r="F184">
        <v>0</v>
      </c>
    </row>
    <row r="185" spans="1:6" x14ac:dyDescent="0.2">
      <c r="A185">
        <v>3510</v>
      </c>
      <c r="B185" t="s">
        <v>8218</v>
      </c>
      <c r="C185">
        <v>15</v>
      </c>
      <c r="D185">
        <v>2503</v>
      </c>
      <c r="E185" t="s">
        <v>8220</v>
      </c>
      <c r="F185">
        <v>0</v>
      </c>
    </row>
    <row r="186" spans="1:6" x14ac:dyDescent="0.2">
      <c r="A186">
        <v>3596</v>
      </c>
      <c r="B186" t="s">
        <v>8218</v>
      </c>
      <c r="C186">
        <v>15</v>
      </c>
      <c r="D186">
        <v>2504</v>
      </c>
      <c r="E186" t="s">
        <v>8220</v>
      </c>
      <c r="F186">
        <v>0</v>
      </c>
    </row>
    <row r="187" spans="1:6" x14ac:dyDescent="0.2">
      <c r="A187">
        <v>3605</v>
      </c>
      <c r="B187" t="s">
        <v>8218</v>
      </c>
      <c r="C187">
        <v>15</v>
      </c>
      <c r="D187">
        <v>2505</v>
      </c>
      <c r="E187" t="s">
        <v>8220</v>
      </c>
      <c r="F187">
        <v>0</v>
      </c>
    </row>
    <row r="188" spans="1:6" x14ac:dyDescent="0.2">
      <c r="A188">
        <v>3725</v>
      </c>
      <c r="B188" t="s">
        <v>8218</v>
      </c>
      <c r="C188">
        <v>15</v>
      </c>
      <c r="D188">
        <v>2507</v>
      </c>
      <c r="E188" t="s">
        <v>8220</v>
      </c>
      <c r="F188">
        <v>0</v>
      </c>
    </row>
    <row r="189" spans="1:6" x14ac:dyDescent="0.2">
      <c r="A189">
        <v>3752</v>
      </c>
      <c r="B189" t="s">
        <v>8218</v>
      </c>
      <c r="C189">
        <v>15</v>
      </c>
      <c r="D189">
        <v>2508</v>
      </c>
      <c r="E189" t="s">
        <v>8220</v>
      </c>
      <c r="F189">
        <v>0</v>
      </c>
    </row>
    <row r="190" spans="1:6" x14ac:dyDescent="0.2">
      <c r="A190">
        <v>3769</v>
      </c>
      <c r="B190" t="s">
        <v>8218</v>
      </c>
      <c r="C190">
        <v>15</v>
      </c>
      <c r="D190">
        <v>2511</v>
      </c>
      <c r="E190" t="s">
        <v>8220</v>
      </c>
      <c r="F190">
        <v>0</v>
      </c>
    </row>
    <row r="191" spans="1:6" x14ac:dyDescent="0.2">
      <c r="A191">
        <v>40</v>
      </c>
      <c r="B191" t="s">
        <v>8218</v>
      </c>
      <c r="C191">
        <v>16</v>
      </c>
      <c r="D191">
        <v>2512</v>
      </c>
      <c r="E191" t="s">
        <v>8220</v>
      </c>
      <c r="F191">
        <v>0</v>
      </c>
    </row>
    <row r="192" spans="1:6" x14ac:dyDescent="0.2">
      <c r="A192">
        <v>90</v>
      </c>
      <c r="B192" t="s">
        <v>8218</v>
      </c>
      <c r="C192">
        <v>16</v>
      </c>
      <c r="D192">
        <v>2513</v>
      </c>
      <c r="E192" t="s">
        <v>8220</v>
      </c>
      <c r="F192">
        <v>0</v>
      </c>
    </row>
    <row r="193" spans="1:6" x14ac:dyDescent="0.2">
      <c r="A193">
        <v>829</v>
      </c>
      <c r="B193" t="s">
        <v>8218</v>
      </c>
      <c r="C193">
        <v>16</v>
      </c>
      <c r="D193">
        <v>2516</v>
      </c>
      <c r="E193" t="s">
        <v>8220</v>
      </c>
      <c r="F193">
        <v>0</v>
      </c>
    </row>
    <row r="194" spans="1:6" x14ac:dyDescent="0.2">
      <c r="A194">
        <v>848</v>
      </c>
      <c r="B194" t="s">
        <v>8218</v>
      </c>
      <c r="C194">
        <v>16</v>
      </c>
      <c r="D194">
        <v>2518</v>
      </c>
      <c r="E194" t="s">
        <v>8220</v>
      </c>
      <c r="F194">
        <v>0</v>
      </c>
    </row>
    <row r="195" spans="1:6" x14ac:dyDescent="0.2">
      <c r="A195">
        <v>1372</v>
      </c>
      <c r="B195" t="s">
        <v>8218</v>
      </c>
      <c r="C195">
        <v>16</v>
      </c>
      <c r="D195">
        <v>2520</v>
      </c>
      <c r="E195" t="s">
        <v>8220</v>
      </c>
      <c r="F195">
        <v>0</v>
      </c>
    </row>
    <row r="196" spans="1:6" x14ac:dyDescent="0.2">
      <c r="A196">
        <v>2455</v>
      </c>
      <c r="B196" t="s">
        <v>8218</v>
      </c>
      <c r="C196">
        <v>16</v>
      </c>
      <c r="D196">
        <v>2584</v>
      </c>
      <c r="E196" t="s">
        <v>8220</v>
      </c>
      <c r="F196">
        <v>0</v>
      </c>
    </row>
    <row r="197" spans="1:6" x14ac:dyDescent="0.2">
      <c r="A197">
        <v>2479</v>
      </c>
      <c r="B197" t="s">
        <v>8218</v>
      </c>
      <c r="C197">
        <v>16</v>
      </c>
      <c r="D197">
        <v>2590</v>
      </c>
      <c r="E197" t="s">
        <v>8220</v>
      </c>
      <c r="F197">
        <v>0</v>
      </c>
    </row>
    <row r="198" spans="1:6" x14ac:dyDescent="0.2">
      <c r="A198">
        <v>2490</v>
      </c>
      <c r="B198" t="s">
        <v>8218</v>
      </c>
      <c r="C198">
        <v>16</v>
      </c>
      <c r="D198">
        <v>2593</v>
      </c>
      <c r="E198" t="s">
        <v>8220</v>
      </c>
      <c r="F198">
        <v>0</v>
      </c>
    </row>
    <row r="199" spans="1:6" x14ac:dyDescent="0.2">
      <c r="A199">
        <v>2978</v>
      </c>
      <c r="B199" t="s">
        <v>8218</v>
      </c>
      <c r="C199">
        <v>16</v>
      </c>
      <c r="D199">
        <v>2642</v>
      </c>
      <c r="E199" t="s">
        <v>8220</v>
      </c>
      <c r="F199">
        <v>0</v>
      </c>
    </row>
    <row r="200" spans="1:6" x14ac:dyDescent="0.2">
      <c r="A200">
        <v>3319</v>
      </c>
      <c r="B200" t="s">
        <v>8218</v>
      </c>
      <c r="C200">
        <v>16</v>
      </c>
      <c r="D200">
        <v>2686</v>
      </c>
      <c r="E200" t="s">
        <v>8220</v>
      </c>
      <c r="F200">
        <v>0</v>
      </c>
    </row>
    <row r="201" spans="1:6" x14ac:dyDescent="0.2">
      <c r="A201">
        <v>3451</v>
      </c>
      <c r="B201" t="s">
        <v>8218</v>
      </c>
      <c r="C201">
        <v>16</v>
      </c>
      <c r="D201">
        <v>2687</v>
      </c>
      <c r="E201" t="s">
        <v>8220</v>
      </c>
      <c r="F201">
        <v>0</v>
      </c>
    </row>
    <row r="202" spans="1:6" x14ac:dyDescent="0.2">
      <c r="A202">
        <v>3456</v>
      </c>
      <c r="B202" t="s">
        <v>8218</v>
      </c>
      <c r="C202">
        <v>16</v>
      </c>
      <c r="D202">
        <v>2699</v>
      </c>
      <c r="E202" t="s">
        <v>8220</v>
      </c>
      <c r="F202">
        <v>0</v>
      </c>
    </row>
    <row r="203" spans="1:6" x14ac:dyDescent="0.2">
      <c r="A203">
        <v>3676</v>
      </c>
      <c r="B203" t="s">
        <v>8218</v>
      </c>
      <c r="C203">
        <v>16</v>
      </c>
      <c r="D203">
        <v>2743</v>
      </c>
      <c r="E203" t="s">
        <v>8220</v>
      </c>
      <c r="F203">
        <v>0</v>
      </c>
    </row>
    <row r="204" spans="1:6" x14ac:dyDescent="0.2">
      <c r="A204">
        <v>70</v>
      </c>
      <c r="B204" t="s">
        <v>8218</v>
      </c>
      <c r="C204">
        <v>17</v>
      </c>
      <c r="D204">
        <v>2750</v>
      </c>
      <c r="E204" t="s">
        <v>8220</v>
      </c>
      <c r="F204">
        <v>0</v>
      </c>
    </row>
    <row r="205" spans="1:6" x14ac:dyDescent="0.2">
      <c r="A205">
        <v>86</v>
      </c>
      <c r="B205" t="s">
        <v>8218</v>
      </c>
      <c r="C205">
        <v>17</v>
      </c>
      <c r="D205">
        <v>2751</v>
      </c>
      <c r="E205" t="s">
        <v>8220</v>
      </c>
      <c r="F205">
        <v>0</v>
      </c>
    </row>
    <row r="206" spans="1:6" x14ac:dyDescent="0.2">
      <c r="A206">
        <v>533</v>
      </c>
      <c r="B206" t="s">
        <v>8218</v>
      </c>
      <c r="C206">
        <v>17</v>
      </c>
      <c r="D206">
        <v>2754</v>
      </c>
      <c r="E206" t="s">
        <v>8220</v>
      </c>
      <c r="F206">
        <v>0</v>
      </c>
    </row>
    <row r="207" spans="1:6" x14ac:dyDescent="0.2">
      <c r="A207">
        <v>647</v>
      </c>
      <c r="B207" t="s">
        <v>8218</v>
      </c>
      <c r="C207">
        <v>17</v>
      </c>
      <c r="D207">
        <v>2760</v>
      </c>
      <c r="E207" t="s">
        <v>8220</v>
      </c>
      <c r="F207">
        <v>0</v>
      </c>
    </row>
    <row r="208" spans="1:6" x14ac:dyDescent="0.2">
      <c r="A208">
        <v>787</v>
      </c>
      <c r="B208" t="s">
        <v>8218</v>
      </c>
      <c r="C208">
        <v>17</v>
      </c>
      <c r="D208">
        <v>2765</v>
      </c>
      <c r="E208" t="s">
        <v>8220</v>
      </c>
      <c r="F208">
        <v>0</v>
      </c>
    </row>
    <row r="209" spans="1:6" x14ac:dyDescent="0.2">
      <c r="A209">
        <v>1245</v>
      </c>
      <c r="B209" t="s">
        <v>8218</v>
      </c>
      <c r="C209">
        <v>17</v>
      </c>
      <c r="D209">
        <v>2771</v>
      </c>
      <c r="E209" t="s">
        <v>8220</v>
      </c>
      <c r="F209">
        <v>0</v>
      </c>
    </row>
    <row r="210" spans="1:6" x14ac:dyDescent="0.2">
      <c r="A210">
        <v>1394</v>
      </c>
      <c r="B210" t="s">
        <v>8218</v>
      </c>
      <c r="C210">
        <v>17</v>
      </c>
      <c r="D210">
        <v>2772</v>
      </c>
      <c r="E210" t="s">
        <v>8220</v>
      </c>
      <c r="F210">
        <v>0</v>
      </c>
    </row>
    <row r="211" spans="1:6" x14ac:dyDescent="0.2">
      <c r="A211">
        <v>1620</v>
      </c>
      <c r="B211" t="s">
        <v>8218</v>
      </c>
      <c r="C211">
        <v>17</v>
      </c>
      <c r="D211">
        <v>2780</v>
      </c>
      <c r="E211" t="s">
        <v>8220</v>
      </c>
      <c r="F211">
        <v>0</v>
      </c>
    </row>
    <row r="212" spans="1:6" x14ac:dyDescent="0.2">
      <c r="A212">
        <v>1640</v>
      </c>
      <c r="B212" t="s">
        <v>8218</v>
      </c>
      <c r="C212">
        <v>17</v>
      </c>
      <c r="D212">
        <v>2842</v>
      </c>
      <c r="E212" t="s">
        <v>8220</v>
      </c>
      <c r="F212">
        <v>0</v>
      </c>
    </row>
    <row r="213" spans="1:6" x14ac:dyDescent="0.2">
      <c r="A213">
        <v>2003</v>
      </c>
      <c r="B213" t="s">
        <v>8218</v>
      </c>
      <c r="C213">
        <v>17</v>
      </c>
      <c r="D213">
        <v>2843</v>
      </c>
      <c r="E213" t="s">
        <v>8220</v>
      </c>
      <c r="F213">
        <v>0</v>
      </c>
    </row>
    <row r="214" spans="1:6" x14ac:dyDescent="0.2">
      <c r="A214">
        <v>2118</v>
      </c>
      <c r="B214" t="s">
        <v>8218</v>
      </c>
      <c r="C214">
        <v>17</v>
      </c>
      <c r="D214">
        <v>2846</v>
      </c>
      <c r="E214" t="s">
        <v>8220</v>
      </c>
      <c r="F214">
        <v>0</v>
      </c>
    </row>
    <row r="215" spans="1:6" x14ac:dyDescent="0.2">
      <c r="A215">
        <v>2265</v>
      </c>
      <c r="B215" t="s">
        <v>8218</v>
      </c>
      <c r="C215">
        <v>17</v>
      </c>
      <c r="D215">
        <v>2847</v>
      </c>
      <c r="E215" t="s">
        <v>8220</v>
      </c>
      <c r="F215">
        <v>0</v>
      </c>
    </row>
    <row r="216" spans="1:6" x14ac:dyDescent="0.2">
      <c r="A216">
        <v>2471</v>
      </c>
      <c r="B216" t="s">
        <v>8218</v>
      </c>
      <c r="C216">
        <v>17</v>
      </c>
      <c r="D216">
        <v>2851</v>
      </c>
      <c r="E216" t="s">
        <v>8220</v>
      </c>
      <c r="F216">
        <v>0</v>
      </c>
    </row>
    <row r="217" spans="1:6" x14ac:dyDescent="0.2">
      <c r="A217">
        <v>2740</v>
      </c>
      <c r="B217" t="s">
        <v>8218</v>
      </c>
      <c r="C217">
        <v>17</v>
      </c>
      <c r="D217">
        <v>2853</v>
      </c>
      <c r="E217" t="s">
        <v>8220</v>
      </c>
      <c r="F217">
        <v>0</v>
      </c>
    </row>
    <row r="218" spans="1:6" x14ac:dyDescent="0.2">
      <c r="A218">
        <v>2969</v>
      </c>
      <c r="B218" t="s">
        <v>8218</v>
      </c>
      <c r="C218">
        <v>17</v>
      </c>
      <c r="D218">
        <v>2858</v>
      </c>
      <c r="E218" t="s">
        <v>8220</v>
      </c>
      <c r="F218">
        <v>0</v>
      </c>
    </row>
    <row r="219" spans="1:6" x14ac:dyDescent="0.2">
      <c r="A219">
        <v>2972</v>
      </c>
      <c r="B219" t="s">
        <v>8218</v>
      </c>
      <c r="C219">
        <v>17</v>
      </c>
      <c r="D219">
        <v>2865</v>
      </c>
      <c r="E219" t="s">
        <v>8220</v>
      </c>
      <c r="F219">
        <v>0</v>
      </c>
    </row>
    <row r="220" spans="1:6" x14ac:dyDescent="0.2">
      <c r="A220">
        <v>3003</v>
      </c>
      <c r="B220" t="s">
        <v>8218</v>
      </c>
      <c r="C220">
        <v>17</v>
      </c>
      <c r="D220">
        <v>2872</v>
      </c>
      <c r="E220" t="s">
        <v>8220</v>
      </c>
      <c r="F220">
        <v>0</v>
      </c>
    </row>
    <row r="221" spans="1:6" x14ac:dyDescent="0.2">
      <c r="A221">
        <v>3375</v>
      </c>
      <c r="B221" t="s">
        <v>8218</v>
      </c>
      <c r="C221">
        <v>17</v>
      </c>
      <c r="D221">
        <v>2876</v>
      </c>
      <c r="E221" t="s">
        <v>8220</v>
      </c>
      <c r="F221">
        <v>0</v>
      </c>
    </row>
    <row r="222" spans="1:6" x14ac:dyDescent="0.2">
      <c r="A222">
        <v>3403</v>
      </c>
      <c r="B222" t="s">
        <v>8218</v>
      </c>
      <c r="C222">
        <v>17</v>
      </c>
      <c r="D222">
        <v>2881</v>
      </c>
      <c r="E222" t="s">
        <v>8220</v>
      </c>
      <c r="F222">
        <v>0</v>
      </c>
    </row>
    <row r="223" spans="1:6" x14ac:dyDescent="0.2">
      <c r="A223">
        <v>3405</v>
      </c>
      <c r="B223" t="s">
        <v>8218</v>
      </c>
      <c r="C223">
        <v>17</v>
      </c>
      <c r="D223">
        <v>2888</v>
      </c>
      <c r="E223" t="s">
        <v>8220</v>
      </c>
      <c r="F223">
        <v>0</v>
      </c>
    </row>
    <row r="224" spans="1:6" x14ac:dyDescent="0.2">
      <c r="A224">
        <v>3462</v>
      </c>
      <c r="B224" t="s">
        <v>8218</v>
      </c>
      <c r="C224">
        <v>17</v>
      </c>
      <c r="D224">
        <v>2894</v>
      </c>
      <c r="E224" t="s">
        <v>8220</v>
      </c>
      <c r="F224">
        <v>0</v>
      </c>
    </row>
    <row r="225" spans="1:6" x14ac:dyDescent="0.2">
      <c r="A225">
        <v>3468</v>
      </c>
      <c r="B225" t="s">
        <v>8218</v>
      </c>
      <c r="C225">
        <v>17</v>
      </c>
      <c r="D225">
        <v>2899</v>
      </c>
      <c r="E225" t="s">
        <v>8220</v>
      </c>
      <c r="F225">
        <v>0</v>
      </c>
    </row>
    <row r="226" spans="1:6" x14ac:dyDescent="0.2">
      <c r="A226">
        <v>3475</v>
      </c>
      <c r="B226" t="s">
        <v>8218</v>
      </c>
      <c r="C226">
        <v>17</v>
      </c>
      <c r="D226">
        <v>2943</v>
      </c>
      <c r="E226" t="s">
        <v>8220</v>
      </c>
      <c r="F226">
        <v>0</v>
      </c>
    </row>
    <row r="227" spans="1:6" x14ac:dyDescent="0.2">
      <c r="A227">
        <v>3512</v>
      </c>
      <c r="B227" t="s">
        <v>8218</v>
      </c>
      <c r="C227">
        <v>17</v>
      </c>
      <c r="D227">
        <v>2945</v>
      </c>
      <c r="E227" t="s">
        <v>8220</v>
      </c>
      <c r="F227">
        <v>0</v>
      </c>
    </row>
    <row r="228" spans="1:6" x14ac:dyDescent="0.2">
      <c r="A228">
        <v>3536</v>
      </c>
      <c r="B228" t="s">
        <v>8218</v>
      </c>
      <c r="C228">
        <v>17</v>
      </c>
      <c r="D228">
        <v>2950</v>
      </c>
      <c r="E228" t="s">
        <v>8220</v>
      </c>
      <c r="F228">
        <v>0</v>
      </c>
    </row>
    <row r="229" spans="1:6" x14ac:dyDescent="0.2">
      <c r="A229">
        <v>3564</v>
      </c>
      <c r="B229" t="s">
        <v>8218</v>
      </c>
      <c r="C229">
        <v>17</v>
      </c>
      <c r="D229">
        <v>3054</v>
      </c>
      <c r="E229" t="s">
        <v>8220</v>
      </c>
      <c r="F229">
        <v>0</v>
      </c>
    </row>
    <row r="230" spans="1:6" x14ac:dyDescent="0.2">
      <c r="A230">
        <v>3599</v>
      </c>
      <c r="B230" t="s">
        <v>8218</v>
      </c>
      <c r="C230">
        <v>17</v>
      </c>
      <c r="D230">
        <v>3056</v>
      </c>
      <c r="E230" t="s">
        <v>8220</v>
      </c>
      <c r="F230">
        <v>0</v>
      </c>
    </row>
    <row r="231" spans="1:6" x14ac:dyDescent="0.2">
      <c r="A231">
        <v>3619</v>
      </c>
      <c r="B231" t="s">
        <v>8218</v>
      </c>
      <c r="C231">
        <v>17</v>
      </c>
      <c r="D231">
        <v>3057</v>
      </c>
      <c r="E231" t="s">
        <v>8220</v>
      </c>
      <c r="F231">
        <v>0</v>
      </c>
    </row>
    <row r="232" spans="1:6" x14ac:dyDescent="0.2">
      <c r="A232">
        <v>3650</v>
      </c>
      <c r="B232" t="s">
        <v>8218</v>
      </c>
      <c r="C232">
        <v>17</v>
      </c>
      <c r="D232">
        <v>3061</v>
      </c>
      <c r="E232" t="s">
        <v>8220</v>
      </c>
      <c r="F232">
        <v>0</v>
      </c>
    </row>
    <row r="233" spans="1:6" x14ac:dyDescent="0.2">
      <c r="A233">
        <v>3652</v>
      </c>
      <c r="B233" t="s">
        <v>8218</v>
      </c>
      <c r="C233">
        <v>17</v>
      </c>
      <c r="D233">
        <v>3082</v>
      </c>
      <c r="E233" t="s">
        <v>8220</v>
      </c>
      <c r="F233">
        <v>0</v>
      </c>
    </row>
    <row r="234" spans="1:6" x14ac:dyDescent="0.2">
      <c r="A234">
        <v>3669</v>
      </c>
      <c r="B234" t="s">
        <v>8218</v>
      </c>
      <c r="C234">
        <v>17</v>
      </c>
      <c r="D234">
        <v>3114</v>
      </c>
      <c r="E234" t="s">
        <v>8220</v>
      </c>
      <c r="F234">
        <v>0</v>
      </c>
    </row>
    <row r="235" spans="1:6" x14ac:dyDescent="0.2">
      <c r="A235">
        <v>3692</v>
      </c>
      <c r="B235" t="s">
        <v>8218</v>
      </c>
      <c r="C235">
        <v>17</v>
      </c>
      <c r="D235">
        <v>3190</v>
      </c>
      <c r="E235" t="s">
        <v>8220</v>
      </c>
      <c r="F235">
        <v>0</v>
      </c>
    </row>
    <row r="236" spans="1:6" x14ac:dyDescent="0.2">
      <c r="A236">
        <v>3756</v>
      </c>
      <c r="B236" t="s">
        <v>8218</v>
      </c>
      <c r="C236">
        <v>17</v>
      </c>
      <c r="D236">
        <v>3194</v>
      </c>
      <c r="E236" t="s">
        <v>8220</v>
      </c>
      <c r="F236">
        <v>0</v>
      </c>
    </row>
    <row r="237" spans="1:6" x14ac:dyDescent="0.2">
      <c r="A237">
        <v>3837</v>
      </c>
      <c r="B237" t="s">
        <v>8218</v>
      </c>
      <c r="C237">
        <v>17</v>
      </c>
      <c r="D237">
        <v>3204</v>
      </c>
      <c r="E237" t="s">
        <v>8220</v>
      </c>
      <c r="F237">
        <v>0</v>
      </c>
    </row>
    <row r="238" spans="1:6" x14ac:dyDescent="0.2">
      <c r="A238">
        <v>73</v>
      </c>
      <c r="B238" t="s">
        <v>8218</v>
      </c>
      <c r="C238">
        <v>18</v>
      </c>
      <c r="D238">
        <v>3206</v>
      </c>
      <c r="E238" t="s">
        <v>8220</v>
      </c>
      <c r="F238">
        <v>0</v>
      </c>
    </row>
    <row r="239" spans="1:6" x14ac:dyDescent="0.2">
      <c r="A239">
        <v>529</v>
      </c>
      <c r="B239" t="s">
        <v>8218</v>
      </c>
      <c r="C239">
        <v>18</v>
      </c>
      <c r="D239">
        <v>3628</v>
      </c>
      <c r="E239" t="s">
        <v>8220</v>
      </c>
      <c r="F239">
        <v>0</v>
      </c>
    </row>
    <row r="240" spans="1:6" x14ac:dyDescent="0.2">
      <c r="A240">
        <v>757</v>
      </c>
      <c r="B240" t="s">
        <v>8218</v>
      </c>
      <c r="C240">
        <v>18</v>
      </c>
      <c r="D240">
        <v>3636</v>
      </c>
      <c r="E240" t="s">
        <v>8220</v>
      </c>
      <c r="F240">
        <v>0</v>
      </c>
    </row>
    <row r="241" spans="1:6" x14ac:dyDescent="0.2">
      <c r="A241">
        <v>804</v>
      </c>
      <c r="B241" t="s">
        <v>8218</v>
      </c>
      <c r="C241">
        <v>18</v>
      </c>
      <c r="D241">
        <v>3641</v>
      </c>
      <c r="E241" t="s">
        <v>8220</v>
      </c>
      <c r="F241">
        <v>0</v>
      </c>
    </row>
    <row r="242" spans="1:6" x14ac:dyDescent="0.2">
      <c r="A242">
        <v>1623</v>
      </c>
      <c r="B242" t="s">
        <v>8218</v>
      </c>
      <c r="C242">
        <v>18</v>
      </c>
      <c r="D242">
        <v>3643</v>
      </c>
      <c r="E242" t="s">
        <v>8220</v>
      </c>
      <c r="F242">
        <v>0</v>
      </c>
    </row>
    <row r="243" spans="1:6" x14ac:dyDescent="0.2">
      <c r="A243">
        <v>2552</v>
      </c>
      <c r="B243" t="s">
        <v>8218</v>
      </c>
      <c r="C243">
        <v>18</v>
      </c>
      <c r="D243">
        <v>3733</v>
      </c>
      <c r="E243" t="s">
        <v>8220</v>
      </c>
      <c r="F243">
        <v>0</v>
      </c>
    </row>
    <row r="244" spans="1:6" x14ac:dyDescent="0.2">
      <c r="A244">
        <v>2558</v>
      </c>
      <c r="B244" t="s">
        <v>8218</v>
      </c>
      <c r="C244">
        <v>18</v>
      </c>
      <c r="D244">
        <v>3741</v>
      </c>
      <c r="E244" t="s">
        <v>8220</v>
      </c>
      <c r="F244">
        <v>0</v>
      </c>
    </row>
    <row r="245" spans="1:6" x14ac:dyDescent="0.2">
      <c r="A245">
        <v>2667</v>
      </c>
      <c r="B245" t="s">
        <v>8218</v>
      </c>
      <c r="C245">
        <v>18</v>
      </c>
      <c r="D245">
        <v>3743</v>
      </c>
      <c r="E245" t="s">
        <v>8220</v>
      </c>
      <c r="F245">
        <v>0</v>
      </c>
    </row>
    <row r="246" spans="1:6" x14ac:dyDescent="0.2">
      <c r="A246">
        <v>2782</v>
      </c>
      <c r="B246" t="s">
        <v>8218</v>
      </c>
      <c r="C246">
        <v>18</v>
      </c>
      <c r="D246">
        <v>3744</v>
      </c>
      <c r="E246" t="s">
        <v>8220</v>
      </c>
      <c r="F246">
        <v>0</v>
      </c>
    </row>
    <row r="247" spans="1:6" x14ac:dyDescent="0.2">
      <c r="A247">
        <v>2805</v>
      </c>
      <c r="B247" t="s">
        <v>8218</v>
      </c>
      <c r="C247">
        <v>18</v>
      </c>
      <c r="D247">
        <v>3790</v>
      </c>
      <c r="E247" t="s">
        <v>8220</v>
      </c>
      <c r="F247">
        <v>0</v>
      </c>
    </row>
    <row r="248" spans="1:6" x14ac:dyDescent="0.2">
      <c r="A248">
        <v>3255</v>
      </c>
      <c r="B248" t="s">
        <v>8218</v>
      </c>
      <c r="C248">
        <v>18</v>
      </c>
      <c r="D248">
        <v>3791</v>
      </c>
      <c r="E248" t="s">
        <v>8220</v>
      </c>
      <c r="F248">
        <v>0</v>
      </c>
    </row>
    <row r="249" spans="1:6" x14ac:dyDescent="0.2">
      <c r="A249">
        <v>3317</v>
      </c>
      <c r="B249" t="s">
        <v>8218</v>
      </c>
      <c r="C249">
        <v>18</v>
      </c>
      <c r="D249">
        <v>3802</v>
      </c>
      <c r="E249" t="s">
        <v>8220</v>
      </c>
      <c r="F249">
        <v>0</v>
      </c>
    </row>
    <row r="250" spans="1:6" x14ac:dyDescent="0.2">
      <c r="A250">
        <v>3346</v>
      </c>
      <c r="B250" t="s">
        <v>8218</v>
      </c>
      <c r="C250">
        <v>18</v>
      </c>
      <c r="D250">
        <v>3804</v>
      </c>
      <c r="E250" t="s">
        <v>8220</v>
      </c>
      <c r="F250">
        <v>0</v>
      </c>
    </row>
    <row r="251" spans="1:6" x14ac:dyDescent="0.2">
      <c r="A251">
        <v>3366</v>
      </c>
      <c r="B251" t="s">
        <v>8218</v>
      </c>
      <c r="C251">
        <v>18</v>
      </c>
      <c r="D251">
        <v>3863</v>
      </c>
      <c r="E251" t="s">
        <v>8220</v>
      </c>
      <c r="F251">
        <v>0</v>
      </c>
    </row>
    <row r="252" spans="1:6" x14ac:dyDescent="0.2">
      <c r="A252">
        <v>3391</v>
      </c>
      <c r="B252" t="s">
        <v>8218</v>
      </c>
      <c r="C252">
        <v>18</v>
      </c>
      <c r="D252">
        <v>3892</v>
      </c>
      <c r="E252" t="s">
        <v>8220</v>
      </c>
      <c r="F252">
        <v>0</v>
      </c>
    </row>
    <row r="253" spans="1:6" x14ac:dyDescent="0.2">
      <c r="A253">
        <v>3408</v>
      </c>
      <c r="B253" t="s">
        <v>8218</v>
      </c>
      <c r="C253">
        <v>18</v>
      </c>
      <c r="D253">
        <v>3903</v>
      </c>
      <c r="E253" t="s">
        <v>8220</v>
      </c>
      <c r="F253">
        <v>0</v>
      </c>
    </row>
    <row r="254" spans="1:6" x14ac:dyDescent="0.2">
      <c r="A254">
        <v>3439</v>
      </c>
      <c r="B254" t="s">
        <v>8218</v>
      </c>
      <c r="C254">
        <v>18</v>
      </c>
      <c r="D254">
        <v>3916</v>
      </c>
      <c r="E254" t="s">
        <v>8220</v>
      </c>
      <c r="F254">
        <v>0</v>
      </c>
    </row>
    <row r="255" spans="1:6" x14ac:dyDescent="0.2">
      <c r="A255">
        <v>3529</v>
      </c>
      <c r="B255" t="s">
        <v>8218</v>
      </c>
      <c r="C255">
        <v>18</v>
      </c>
      <c r="D255">
        <v>3921</v>
      </c>
      <c r="E255" t="s">
        <v>8220</v>
      </c>
      <c r="F255">
        <v>0</v>
      </c>
    </row>
    <row r="256" spans="1:6" x14ac:dyDescent="0.2">
      <c r="A256">
        <v>3591</v>
      </c>
      <c r="B256" t="s">
        <v>8218</v>
      </c>
      <c r="C256">
        <v>18</v>
      </c>
      <c r="D256">
        <v>3930</v>
      </c>
      <c r="E256" t="s">
        <v>8220</v>
      </c>
      <c r="F256">
        <v>0</v>
      </c>
    </row>
    <row r="257" spans="1:6" x14ac:dyDescent="0.2">
      <c r="A257">
        <v>3681</v>
      </c>
      <c r="B257" t="s">
        <v>8218</v>
      </c>
      <c r="C257">
        <v>18</v>
      </c>
      <c r="D257">
        <v>3931</v>
      </c>
      <c r="E257" t="s">
        <v>8220</v>
      </c>
      <c r="F257">
        <v>0</v>
      </c>
    </row>
    <row r="258" spans="1:6" x14ac:dyDescent="0.2">
      <c r="A258">
        <v>3700</v>
      </c>
      <c r="B258" t="s">
        <v>8218</v>
      </c>
      <c r="C258">
        <v>18</v>
      </c>
      <c r="D258">
        <v>3936</v>
      </c>
      <c r="E258" t="s">
        <v>8220</v>
      </c>
      <c r="F258">
        <v>0</v>
      </c>
    </row>
    <row r="259" spans="1:6" x14ac:dyDescent="0.2">
      <c r="A259">
        <v>10</v>
      </c>
      <c r="B259" t="s">
        <v>8218</v>
      </c>
      <c r="C259">
        <v>19</v>
      </c>
      <c r="D259">
        <v>3942</v>
      </c>
      <c r="E259" t="s">
        <v>8220</v>
      </c>
      <c r="F259">
        <v>0</v>
      </c>
    </row>
    <row r="260" spans="1:6" x14ac:dyDescent="0.2">
      <c r="A260">
        <v>26</v>
      </c>
      <c r="B260" t="s">
        <v>8218</v>
      </c>
      <c r="C260">
        <v>19</v>
      </c>
      <c r="D260">
        <v>3944</v>
      </c>
      <c r="E260" t="s">
        <v>8220</v>
      </c>
      <c r="F260">
        <v>0</v>
      </c>
    </row>
    <row r="261" spans="1:6" x14ac:dyDescent="0.2">
      <c r="A261">
        <v>41</v>
      </c>
      <c r="B261" t="s">
        <v>8218</v>
      </c>
      <c r="C261">
        <v>19</v>
      </c>
      <c r="D261">
        <v>3948</v>
      </c>
      <c r="E261" t="s">
        <v>8220</v>
      </c>
      <c r="F261">
        <v>0</v>
      </c>
    </row>
    <row r="262" spans="1:6" x14ac:dyDescent="0.2">
      <c r="A262">
        <v>740</v>
      </c>
      <c r="B262" t="s">
        <v>8218</v>
      </c>
      <c r="C262">
        <v>19</v>
      </c>
      <c r="D262">
        <v>3953</v>
      </c>
      <c r="E262" t="s">
        <v>8220</v>
      </c>
      <c r="F262">
        <v>0</v>
      </c>
    </row>
    <row r="263" spans="1:6" x14ac:dyDescent="0.2">
      <c r="A263">
        <v>758</v>
      </c>
      <c r="B263" t="s">
        <v>8218</v>
      </c>
      <c r="C263">
        <v>19</v>
      </c>
      <c r="D263">
        <v>3954</v>
      </c>
      <c r="E263" t="s">
        <v>8220</v>
      </c>
      <c r="F263">
        <v>0</v>
      </c>
    </row>
    <row r="264" spans="1:6" x14ac:dyDescent="0.2">
      <c r="A264">
        <v>818</v>
      </c>
      <c r="B264" t="s">
        <v>8218</v>
      </c>
      <c r="C264">
        <v>19</v>
      </c>
      <c r="D264">
        <v>3956</v>
      </c>
      <c r="E264" t="s">
        <v>8220</v>
      </c>
      <c r="F264">
        <v>0</v>
      </c>
    </row>
    <row r="265" spans="1:6" x14ac:dyDescent="0.2">
      <c r="A265">
        <v>1359</v>
      </c>
      <c r="B265" t="s">
        <v>8218</v>
      </c>
      <c r="C265">
        <v>19</v>
      </c>
      <c r="D265">
        <v>3963</v>
      </c>
      <c r="E265" t="s">
        <v>8220</v>
      </c>
      <c r="F265">
        <v>0</v>
      </c>
    </row>
    <row r="266" spans="1:6" x14ac:dyDescent="0.2">
      <c r="A266">
        <v>1390</v>
      </c>
      <c r="B266" t="s">
        <v>8218</v>
      </c>
      <c r="C266">
        <v>19</v>
      </c>
      <c r="D266">
        <v>3975</v>
      </c>
      <c r="E266" t="s">
        <v>8220</v>
      </c>
      <c r="F266">
        <v>0</v>
      </c>
    </row>
    <row r="267" spans="1:6" x14ac:dyDescent="0.2">
      <c r="A267">
        <v>1639</v>
      </c>
      <c r="B267" t="s">
        <v>8218</v>
      </c>
      <c r="C267">
        <v>19</v>
      </c>
      <c r="D267">
        <v>3989</v>
      </c>
      <c r="E267" t="s">
        <v>8220</v>
      </c>
      <c r="F267">
        <v>0</v>
      </c>
    </row>
    <row r="268" spans="1:6" x14ac:dyDescent="0.2">
      <c r="A268">
        <v>1845</v>
      </c>
      <c r="B268" t="s">
        <v>8218</v>
      </c>
      <c r="C268">
        <v>19</v>
      </c>
      <c r="D268">
        <v>3997</v>
      </c>
      <c r="E268" t="s">
        <v>8220</v>
      </c>
      <c r="F268">
        <v>0</v>
      </c>
    </row>
    <row r="269" spans="1:6" x14ac:dyDescent="0.2">
      <c r="A269">
        <v>1860</v>
      </c>
      <c r="B269" t="s">
        <v>8218</v>
      </c>
      <c r="C269">
        <v>19</v>
      </c>
      <c r="D269">
        <v>4012</v>
      </c>
      <c r="E269" t="s">
        <v>8220</v>
      </c>
      <c r="F269">
        <v>0</v>
      </c>
    </row>
    <row r="270" spans="1:6" x14ac:dyDescent="0.2">
      <c r="A270">
        <v>2170</v>
      </c>
      <c r="B270" t="s">
        <v>8218</v>
      </c>
      <c r="C270">
        <v>19</v>
      </c>
      <c r="D270">
        <v>4014</v>
      </c>
      <c r="E270" t="s">
        <v>8220</v>
      </c>
      <c r="F270">
        <v>0</v>
      </c>
    </row>
    <row r="271" spans="1:6" x14ac:dyDescent="0.2">
      <c r="A271">
        <v>2219</v>
      </c>
      <c r="B271" t="s">
        <v>8218</v>
      </c>
      <c r="C271">
        <v>19</v>
      </c>
      <c r="D271">
        <v>4023</v>
      </c>
      <c r="E271" t="s">
        <v>8220</v>
      </c>
      <c r="F271">
        <v>0</v>
      </c>
    </row>
    <row r="272" spans="1:6" x14ac:dyDescent="0.2">
      <c r="A272">
        <v>2297</v>
      </c>
      <c r="B272" t="s">
        <v>8218</v>
      </c>
      <c r="C272">
        <v>19</v>
      </c>
      <c r="D272">
        <v>4026</v>
      </c>
      <c r="E272" t="s">
        <v>8220</v>
      </c>
      <c r="F272">
        <v>0</v>
      </c>
    </row>
    <row r="273" spans="1:6" x14ac:dyDescent="0.2">
      <c r="A273">
        <v>2483</v>
      </c>
      <c r="B273" t="s">
        <v>8218</v>
      </c>
      <c r="C273">
        <v>19</v>
      </c>
      <c r="D273">
        <v>4029</v>
      </c>
      <c r="E273" t="s">
        <v>8220</v>
      </c>
      <c r="F273">
        <v>0</v>
      </c>
    </row>
    <row r="274" spans="1:6" x14ac:dyDescent="0.2">
      <c r="A274">
        <v>2826</v>
      </c>
      <c r="B274" t="s">
        <v>8218</v>
      </c>
      <c r="C274">
        <v>19</v>
      </c>
      <c r="D274">
        <v>4031</v>
      </c>
      <c r="E274" t="s">
        <v>8220</v>
      </c>
      <c r="F274">
        <v>0</v>
      </c>
    </row>
    <row r="275" spans="1:6" x14ac:dyDescent="0.2">
      <c r="A275">
        <v>3376</v>
      </c>
      <c r="B275" t="s">
        <v>8218</v>
      </c>
      <c r="C275">
        <v>19</v>
      </c>
      <c r="D275">
        <v>4043</v>
      </c>
      <c r="E275" t="s">
        <v>8220</v>
      </c>
      <c r="F275">
        <v>0</v>
      </c>
    </row>
    <row r="276" spans="1:6" x14ac:dyDescent="0.2">
      <c r="A276">
        <v>3435</v>
      </c>
      <c r="B276" t="s">
        <v>8218</v>
      </c>
      <c r="C276">
        <v>19</v>
      </c>
      <c r="D276">
        <v>4051</v>
      </c>
      <c r="E276" t="s">
        <v>8220</v>
      </c>
      <c r="F276">
        <v>0</v>
      </c>
    </row>
    <row r="277" spans="1:6" x14ac:dyDescent="0.2">
      <c r="A277">
        <v>3460</v>
      </c>
      <c r="B277" t="s">
        <v>8218</v>
      </c>
      <c r="C277">
        <v>19</v>
      </c>
      <c r="D277">
        <v>4054</v>
      </c>
      <c r="E277" t="s">
        <v>8220</v>
      </c>
      <c r="F277">
        <v>0</v>
      </c>
    </row>
    <row r="278" spans="1:6" x14ac:dyDescent="0.2">
      <c r="A278">
        <v>3511</v>
      </c>
      <c r="B278" t="s">
        <v>8218</v>
      </c>
      <c r="C278">
        <v>19</v>
      </c>
      <c r="D278">
        <v>4061</v>
      </c>
      <c r="E278" t="s">
        <v>8220</v>
      </c>
      <c r="F278">
        <v>0</v>
      </c>
    </row>
    <row r="279" spans="1:6" x14ac:dyDescent="0.2">
      <c r="A279">
        <v>3546</v>
      </c>
      <c r="B279" t="s">
        <v>8218</v>
      </c>
      <c r="C279">
        <v>19</v>
      </c>
      <c r="D279">
        <v>4071</v>
      </c>
      <c r="E279" t="s">
        <v>8220</v>
      </c>
      <c r="F279">
        <v>0</v>
      </c>
    </row>
    <row r="280" spans="1:6" x14ac:dyDescent="0.2">
      <c r="A280">
        <v>3568</v>
      </c>
      <c r="B280" t="s">
        <v>8218</v>
      </c>
      <c r="C280">
        <v>19</v>
      </c>
      <c r="D280">
        <v>4076</v>
      </c>
      <c r="E280" t="s">
        <v>8220</v>
      </c>
      <c r="F280">
        <v>0</v>
      </c>
    </row>
    <row r="281" spans="1:6" x14ac:dyDescent="0.2">
      <c r="A281">
        <v>3664</v>
      </c>
      <c r="B281" t="s">
        <v>8218</v>
      </c>
      <c r="C281">
        <v>19</v>
      </c>
      <c r="D281">
        <v>4078</v>
      </c>
      <c r="E281" t="s">
        <v>8220</v>
      </c>
      <c r="F281">
        <v>0</v>
      </c>
    </row>
    <row r="282" spans="1:6" x14ac:dyDescent="0.2">
      <c r="A282">
        <v>3713</v>
      </c>
      <c r="B282" t="s">
        <v>8218</v>
      </c>
      <c r="C282">
        <v>19</v>
      </c>
      <c r="D282">
        <v>4080</v>
      </c>
      <c r="E282" t="s">
        <v>8220</v>
      </c>
      <c r="F282">
        <v>0</v>
      </c>
    </row>
    <row r="283" spans="1:6" x14ac:dyDescent="0.2">
      <c r="A283">
        <v>3811</v>
      </c>
      <c r="B283" t="s">
        <v>8218</v>
      </c>
      <c r="C283">
        <v>19</v>
      </c>
      <c r="D283">
        <v>4087</v>
      </c>
      <c r="E283" t="s">
        <v>8220</v>
      </c>
      <c r="F283">
        <v>0</v>
      </c>
    </row>
    <row r="284" spans="1:6" x14ac:dyDescent="0.2">
      <c r="A284">
        <v>9</v>
      </c>
      <c r="B284" t="s">
        <v>8218</v>
      </c>
      <c r="C284">
        <v>20</v>
      </c>
      <c r="D284">
        <v>4097</v>
      </c>
      <c r="E284" t="s">
        <v>8220</v>
      </c>
      <c r="F284">
        <v>0</v>
      </c>
    </row>
    <row r="285" spans="1:6" x14ac:dyDescent="0.2">
      <c r="A285">
        <v>67</v>
      </c>
      <c r="B285" t="s">
        <v>8218</v>
      </c>
      <c r="C285">
        <v>20</v>
      </c>
      <c r="D285">
        <v>4098</v>
      </c>
      <c r="E285" t="s">
        <v>8220</v>
      </c>
      <c r="F285">
        <v>0</v>
      </c>
    </row>
    <row r="286" spans="1:6" x14ac:dyDescent="0.2">
      <c r="A286">
        <v>539</v>
      </c>
      <c r="B286" t="s">
        <v>8218</v>
      </c>
      <c r="C286">
        <v>20</v>
      </c>
      <c r="D286">
        <v>4100</v>
      </c>
      <c r="E286" t="s">
        <v>8220</v>
      </c>
      <c r="F286">
        <v>0</v>
      </c>
    </row>
    <row r="287" spans="1:6" x14ac:dyDescent="0.2">
      <c r="A287">
        <v>831</v>
      </c>
      <c r="B287" t="s">
        <v>8218</v>
      </c>
      <c r="C287">
        <v>20</v>
      </c>
      <c r="D287">
        <v>4101</v>
      </c>
      <c r="E287" t="s">
        <v>8220</v>
      </c>
      <c r="F287">
        <v>0</v>
      </c>
    </row>
    <row r="288" spans="1:6" x14ac:dyDescent="0.2">
      <c r="A288">
        <v>1286</v>
      </c>
      <c r="B288" t="s">
        <v>8218</v>
      </c>
      <c r="C288">
        <v>20</v>
      </c>
      <c r="D288">
        <v>4109</v>
      </c>
      <c r="E288" t="s">
        <v>8220</v>
      </c>
      <c r="F288">
        <v>0</v>
      </c>
    </row>
    <row r="289" spans="1:6" x14ac:dyDescent="0.2">
      <c r="A289">
        <v>1370</v>
      </c>
      <c r="B289" t="s">
        <v>8218</v>
      </c>
      <c r="C289">
        <v>20</v>
      </c>
      <c r="D289">
        <v>122</v>
      </c>
      <c r="E289" t="s">
        <v>8219</v>
      </c>
      <c r="F289">
        <v>0</v>
      </c>
    </row>
    <row r="290" spans="1:6" x14ac:dyDescent="0.2">
      <c r="A290">
        <v>1651</v>
      </c>
      <c r="B290" t="s">
        <v>8218</v>
      </c>
      <c r="C290">
        <v>20</v>
      </c>
      <c r="D290">
        <v>124</v>
      </c>
      <c r="E290" t="s">
        <v>8219</v>
      </c>
      <c r="F290">
        <v>0</v>
      </c>
    </row>
    <row r="291" spans="1:6" x14ac:dyDescent="0.2">
      <c r="A291">
        <v>1832</v>
      </c>
      <c r="B291" t="s">
        <v>8218</v>
      </c>
      <c r="C291">
        <v>20</v>
      </c>
      <c r="D291">
        <v>129</v>
      </c>
      <c r="E291" t="s">
        <v>8219</v>
      </c>
      <c r="F291">
        <v>0</v>
      </c>
    </row>
    <row r="292" spans="1:6" x14ac:dyDescent="0.2">
      <c r="A292">
        <v>1844</v>
      </c>
      <c r="B292" t="s">
        <v>8218</v>
      </c>
      <c r="C292">
        <v>20</v>
      </c>
      <c r="D292">
        <v>130</v>
      </c>
      <c r="E292" t="s">
        <v>8219</v>
      </c>
      <c r="F292">
        <v>0</v>
      </c>
    </row>
    <row r="293" spans="1:6" x14ac:dyDescent="0.2">
      <c r="A293">
        <v>1894</v>
      </c>
      <c r="B293" t="s">
        <v>8218</v>
      </c>
      <c r="C293">
        <v>20</v>
      </c>
      <c r="D293">
        <v>131</v>
      </c>
      <c r="E293" t="s">
        <v>8219</v>
      </c>
      <c r="F293">
        <v>0</v>
      </c>
    </row>
    <row r="294" spans="1:6" x14ac:dyDescent="0.2">
      <c r="A294">
        <v>2498</v>
      </c>
      <c r="B294" t="s">
        <v>8218</v>
      </c>
      <c r="C294">
        <v>20</v>
      </c>
      <c r="D294">
        <v>133</v>
      </c>
      <c r="E294" t="s">
        <v>8219</v>
      </c>
      <c r="F294">
        <v>0</v>
      </c>
    </row>
    <row r="295" spans="1:6" x14ac:dyDescent="0.2">
      <c r="A295">
        <v>2788</v>
      </c>
      <c r="B295" t="s">
        <v>8218</v>
      </c>
      <c r="C295">
        <v>20</v>
      </c>
      <c r="D295">
        <v>134</v>
      </c>
      <c r="E295" t="s">
        <v>8219</v>
      </c>
      <c r="F295">
        <v>0</v>
      </c>
    </row>
    <row r="296" spans="1:6" x14ac:dyDescent="0.2">
      <c r="A296">
        <v>2795</v>
      </c>
      <c r="B296" t="s">
        <v>8218</v>
      </c>
      <c r="C296">
        <v>20</v>
      </c>
      <c r="D296">
        <v>136</v>
      </c>
      <c r="E296" t="s">
        <v>8219</v>
      </c>
      <c r="F296">
        <v>0</v>
      </c>
    </row>
    <row r="297" spans="1:6" x14ac:dyDescent="0.2">
      <c r="A297">
        <v>2820</v>
      </c>
      <c r="B297" t="s">
        <v>8218</v>
      </c>
      <c r="C297">
        <v>20</v>
      </c>
      <c r="D297">
        <v>137</v>
      </c>
      <c r="E297" t="s">
        <v>8219</v>
      </c>
      <c r="F297">
        <v>0</v>
      </c>
    </row>
    <row r="298" spans="1:6" x14ac:dyDescent="0.2">
      <c r="A298">
        <v>2962</v>
      </c>
      <c r="B298" t="s">
        <v>8218</v>
      </c>
      <c r="C298">
        <v>20</v>
      </c>
      <c r="D298">
        <v>140</v>
      </c>
      <c r="E298" t="s">
        <v>8219</v>
      </c>
      <c r="F298">
        <v>0</v>
      </c>
    </row>
    <row r="299" spans="1:6" x14ac:dyDescent="0.2">
      <c r="A299">
        <v>2999</v>
      </c>
      <c r="B299" t="s">
        <v>8218</v>
      </c>
      <c r="C299">
        <v>20</v>
      </c>
      <c r="D299">
        <v>143</v>
      </c>
      <c r="E299" t="s">
        <v>8219</v>
      </c>
      <c r="F299">
        <v>0</v>
      </c>
    </row>
    <row r="300" spans="1:6" x14ac:dyDescent="0.2">
      <c r="A300">
        <v>3007</v>
      </c>
      <c r="B300" t="s">
        <v>8218</v>
      </c>
      <c r="C300">
        <v>20</v>
      </c>
      <c r="D300">
        <v>147</v>
      </c>
      <c r="E300" t="s">
        <v>8219</v>
      </c>
      <c r="F300">
        <v>0</v>
      </c>
    </row>
    <row r="301" spans="1:6" x14ac:dyDescent="0.2">
      <c r="A301">
        <v>3047</v>
      </c>
      <c r="B301" t="s">
        <v>8218</v>
      </c>
      <c r="C301">
        <v>20</v>
      </c>
      <c r="D301">
        <v>158</v>
      </c>
      <c r="E301" t="s">
        <v>8219</v>
      </c>
      <c r="F301">
        <v>0</v>
      </c>
    </row>
    <row r="302" spans="1:6" x14ac:dyDescent="0.2">
      <c r="A302">
        <v>3251</v>
      </c>
      <c r="B302" t="s">
        <v>8218</v>
      </c>
      <c r="C302">
        <v>20</v>
      </c>
      <c r="D302">
        <v>602</v>
      </c>
      <c r="E302" t="s">
        <v>8219</v>
      </c>
      <c r="F302">
        <v>0</v>
      </c>
    </row>
    <row r="303" spans="1:6" x14ac:dyDescent="0.2">
      <c r="A303">
        <v>3305</v>
      </c>
      <c r="B303" t="s">
        <v>8218</v>
      </c>
      <c r="C303">
        <v>20</v>
      </c>
      <c r="D303">
        <v>604</v>
      </c>
      <c r="E303" t="s">
        <v>8219</v>
      </c>
      <c r="F303">
        <v>0</v>
      </c>
    </row>
    <row r="304" spans="1:6" x14ac:dyDescent="0.2">
      <c r="A304">
        <v>3307</v>
      </c>
      <c r="B304" t="s">
        <v>8218</v>
      </c>
      <c r="C304">
        <v>20</v>
      </c>
      <c r="D304">
        <v>607</v>
      </c>
      <c r="E304" t="s">
        <v>8219</v>
      </c>
      <c r="F304">
        <v>0</v>
      </c>
    </row>
    <row r="305" spans="1:6" x14ac:dyDescent="0.2">
      <c r="A305">
        <v>3362</v>
      </c>
      <c r="B305" t="s">
        <v>8218</v>
      </c>
      <c r="C305">
        <v>20</v>
      </c>
      <c r="D305">
        <v>610</v>
      </c>
      <c r="E305" t="s">
        <v>8219</v>
      </c>
      <c r="F305">
        <v>0</v>
      </c>
    </row>
    <row r="306" spans="1:6" x14ac:dyDescent="0.2">
      <c r="A306">
        <v>3444</v>
      </c>
      <c r="B306" t="s">
        <v>8218</v>
      </c>
      <c r="C306">
        <v>20</v>
      </c>
      <c r="D306">
        <v>611</v>
      </c>
      <c r="E306" t="s">
        <v>8219</v>
      </c>
      <c r="F306">
        <v>0</v>
      </c>
    </row>
    <row r="307" spans="1:6" x14ac:dyDescent="0.2">
      <c r="A307">
        <v>3449</v>
      </c>
      <c r="B307" t="s">
        <v>8218</v>
      </c>
      <c r="C307">
        <v>20</v>
      </c>
      <c r="D307">
        <v>612</v>
      </c>
      <c r="E307" t="s">
        <v>8219</v>
      </c>
      <c r="F307">
        <v>0</v>
      </c>
    </row>
    <row r="308" spans="1:6" x14ac:dyDescent="0.2">
      <c r="A308">
        <v>3552</v>
      </c>
      <c r="B308" t="s">
        <v>8218</v>
      </c>
      <c r="C308">
        <v>20</v>
      </c>
      <c r="D308">
        <v>614</v>
      </c>
      <c r="E308" t="s">
        <v>8219</v>
      </c>
      <c r="F308">
        <v>0</v>
      </c>
    </row>
    <row r="309" spans="1:6" x14ac:dyDescent="0.2">
      <c r="A309">
        <v>3556</v>
      </c>
      <c r="B309" t="s">
        <v>8218</v>
      </c>
      <c r="C309">
        <v>20</v>
      </c>
      <c r="D309">
        <v>615</v>
      </c>
      <c r="E309" t="s">
        <v>8219</v>
      </c>
      <c r="F309">
        <v>0</v>
      </c>
    </row>
    <row r="310" spans="1:6" x14ac:dyDescent="0.2">
      <c r="A310">
        <v>3607</v>
      </c>
      <c r="B310" t="s">
        <v>8218</v>
      </c>
      <c r="C310">
        <v>20</v>
      </c>
      <c r="D310">
        <v>616</v>
      </c>
      <c r="E310" t="s">
        <v>8219</v>
      </c>
      <c r="F310">
        <v>0</v>
      </c>
    </row>
    <row r="311" spans="1:6" x14ac:dyDescent="0.2">
      <c r="A311">
        <v>3613</v>
      </c>
      <c r="B311" t="s">
        <v>8218</v>
      </c>
      <c r="C311">
        <v>20</v>
      </c>
      <c r="D311">
        <v>618</v>
      </c>
      <c r="E311" t="s">
        <v>8219</v>
      </c>
      <c r="F311">
        <v>0</v>
      </c>
    </row>
    <row r="312" spans="1:6" x14ac:dyDescent="0.2">
      <c r="A312">
        <v>3657</v>
      </c>
      <c r="B312" t="s">
        <v>8218</v>
      </c>
      <c r="C312">
        <v>20</v>
      </c>
      <c r="D312">
        <v>623</v>
      </c>
      <c r="E312" t="s">
        <v>8219</v>
      </c>
      <c r="F312">
        <v>0</v>
      </c>
    </row>
    <row r="313" spans="1:6" x14ac:dyDescent="0.2">
      <c r="A313">
        <v>3658</v>
      </c>
      <c r="B313" t="s">
        <v>8218</v>
      </c>
      <c r="C313">
        <v>20</v>
      </c>
      <c r="D313">
        <v>624</v>
      </c>
      <c r="E313" t="s">
        <v>8219</v>
      </c>
      <c r="F313">
        <v>0</v>
      </c>
    </row>
    <row r="314" spans="1:6" x14ac:dyDescent="0.2">
      <c r="A314">
        <v>3770</v>
      </c>
      <c r="B314" t="s">
        <v>8218</v>
      </c>
      <c r="C314">
        <v>20</v>
      </c>
      <c r="D314">
        <v>625</v>
      </c>
      <c r="E314" t="s">
        <v>8219</v>
      </c>
      <c r="F314">
        <v>0</v>
      </c>
    </row>
    <row r="315" spans="1:6" x14ac:dyDescent="0.2">
      <c r="A315">
        <v>3815</v>
      </c>
      <c r="B315" t="s">
        <v>8218</v>
      </c>
      <c r="C315">
        <v>20</v>
      </c>
      <c r="D315">
        <v>628</v>
      </c>
      <c r="E315" t="s">
        <v>8219</v>
      </c>
      <c r="F315">
        <v>0</v>
      </c>
    </row>
    <row r="316" spans="1:6" x14ac:dyDescent="0.2">
      <c r="A316">
        <v>3817</v>
      </c>
      <c r="B316" t="s">
        <v>8218</v>
      </c>
      <c r="C316">
        <v>20</v>
      </c>
      <c r="D316">
        <v>632</v>
      </c>
      <c r="E316" t="s">
        <v>8219</v>
      </c>
      <c r="F316">
        <v>0</v>
      </c>
    </row>
    <row r="317" spans="1:6" x14ac:dyDescent="0.2">
      <c r="A317">
        <v>3820</v>
      </c>
      <c r="B317" t="s">
        <v>8218</v>
      </c>
      <c r="C317">
        <v>20</v>
      </c>
      <c r="D317">
        <v>637</v>
      </c>
      <c r="E317" t="s">
        <v>8219</v>
      </c>
      <c r="F317">
        <v>0</v>
      </c>
    </row>
    <row r="318" spans="1:6" x14ac:dyDescent="0.2">
      <c r="A318">
        <v>3833</v>
      </c>
      <c r="B318" t="s">
        <v>8218</v>
      </c>
      <c r="C318">
        <v>20</v>
      </c>
      <c r="D318">
        <v>1041</v>
      </c>
      <c r="E318" t="s">
        <v>8219</v>
      </c>
      <c r="F318">
        <v>0</v>
      </c>
    </row>
    <row r="319" spans="1:6" x14ac:dyDescent="0.2">
      <c r="A319">
        <v>85</v>
      </c>
      <c r="B319" t="s">
        <v>8218</v>
      </c>
      <c r="C319">
        <v>21</v>
      </c>
      <c r="D319">
        <v>1046</v>
      </c>
      <c r="E319" t="s">
        <v>8219</v>
      </c>
      <c r="F319">
        <v>0</v>
      </c>
    </row>
    <row r="320" spans="1:6" x14ac:dyDescent="0.2">
      <c r="A320">
        <v>95</v>
      </c>
      <c r="B320" t="s">
        <v>8218</v>
      </c>
      <c r="C320">
        <v>21</v>
      </c>
      <c r="D320">
        <v>1049</v>
      </c>
      <c r="E320" t="s">
        <v>8219</v>
      </c>
      <c r="F320">
        <v>0</v>
      </c>
    </row>
    <row r="321" spans="1:6" x14ac:dyDescent="0.2">
      <c r="A321">
        <v>415</v>
      </c>
      <c r="B321" t="s">
        <v>8218</v>
      </c>
      <c r="C321">
        <v>21</v>
      </c>
      <c r="D321">
        <v>1050</v>
      </c>
      <c r="E321" t="s">
        <v>8219</v>
      </c>
      <c r="F321">
        <v>0</v>
      </c>
    </row>
    <row r="322" spans="1:6" x14ac:dyDescent="0.2">
      <c r="A322">
        <v>659</v>
      </c>
      <c r="B322" t="s">
        <v>8218</v>
      </c>
      <c r="C322">
        <v>21</v>
      </c>
      <c r="D322">
        <v>1051</v>
      </c>
      <c r="E322" t="s">
        <v>8219</v>
      </c>
      <c r="F322">
        <v>0</v>
      </c>
    </row>
    <row r="323" spans="1:6" x14ac:dyDescent="0.2">
      <c r="A323">
        <v>1037</v>
      </c>
      <c r="B323" t="s">
        <v>8218</v>
      </c>
      <c r="C323">
        <v>21</v>
      </c>
      <c r="D323">
        <v>1052</v>
      </c>
      <c r="E323" t="s">
        <v>8219</v>
      </c>
      <c r="F323">
        <v>0</v>
      </c>
    </row>
    <row r="324" spans="1:6" x14ac:dyDescent="0.2">
      <c r="A324">
        <v>1842</v>
      </c>
      <c r="B324" t="s">
        <v>8218</v>
      </c>
      <c r="C324">
        <v>21</v>
      </c>
      <c r="D324">
        <v>1054</v>
      </c>
      <c r="E324" t="s">
        <v>8219</v>
      </c>
      <c r="F324">
        <v>0</v>
      </c>
    </row>
    <row r="325" spans="1:6" x14ac:dyDescent="0.2">
      <c r="A325">
        <v>1898</v>
      </c>
      <c r="B325" t="s">
        <v>8218</v>
      </c>
      <c r="C325">
        <v>21</v>
      </c>
      <c r="D325">
        <v>1055</v>
      </c>
      <c r="E325" t="s">
        <v>8219</v>
      </c>
      <c r="F325">
        <v>0</v>
      </c>
    </row>
    <row r="326" spans="1:6" x14ac:dyDescent="0.2">
      <c r="A326">
        <v>2179</v>
      </c>
      <c r="B326" t="s">
        <v>8218</v>
      </c>
      <c r="C326">
        <v>21</v>
      </c>
      <c r="D326">
        <v>1056</v>
      </c>
      <c r="E326" t="s">
        <v>8219</v>
      </c>
      <c r="F326">
        <v>0</v>
      </c>
    </row>
    <row r="327" spans="1:6" x14ac:dyDescent="0.2">
      <c r="A327">
        <v>2560</v>
      </c>
      <c r="B327" t="s">
        <v>8218</v>
      </c>
      <c r="C327">
        <v>21</v>
      </c>
      <c r="D327">
        <v>1057</v>
      </c>
      <c r="E327" t="s">
        <v>8219</v>
      </c>
      <c r="F327">
        <v>0</v>
      </c>
    </row>
    <row r="328" spans="1:6" x14ac:dyDescent="0.2">
      <c r="A328">
        <v>2628</v>
      </c>
      <c r="B328" t="s">
        <v>8218</v>
      </c>
      <c r="C328">
        <v>21</v>
      </c>
      <c r="D328">
        <v>1058</v>
      </c>
      <c r="E328" t="s">
        <v>8219</v>
      </c>
      <c r="F328">
        <v>0</v>
      </c>
    </row>
    <row r="329" spans="1:6" x14ac:dyDescent="0.2">
      <c r="A329">
        <v>2796</v>
      </c>
      <c r="B329" t="s">
        <v>8218</v>
      </c>
      <c r="C329">
        <v>21</v>
      </c>
      <c r="D329">
        <v>1059</v>
      </c>
      <c r="E329" t="s">
        <v>8219</v>
      </c>
      <c r="F329">
        <v>0</v>
      </c>
    </row>
    <row r="330" spans="1:6" x14ac:dyDescent="0.2">
      <c r="A330">
        <v>2809</v>
      </c>
      <c r="B330" t="s">
        <v>8218</v>
      </c>
      <c r="C330">
        <v>21</v>
      </c>
      <c r="D330">
        <v>1061</v>
      </c>
      <c r="E330" t="s">
        <v>8219</v>
      </c>
      <c r="F330">
        <v>0</v>
      </c>
    </row>
    <row r="331" spans="1:6" x14ac:dyDescent="0.2">
      <c r="A331">
        <v>2834</v>
      </c>
      <c r="B331" t="s">
        <v>8218</v>
      </c>
      <c r="C331">
        <v>21</v>
      </c>
      <c r="D331">
        <v>1063</v>
      </c>
      <c r="E331" t="s">
        <v>8219</v>
      </c>
      <c r="F331">
        <v>0</v>
      </c>
    </row>
    <row r="332" spans="1:6" x14ac:dyDescent="0.2">
      <c r="A332">
        <v>2837</v>
      </c>
      <c r="B332" t="s">
        <v>8218</v>
      </c>
      <c r="C332">
        <v>21</v>
      </c>
      <c r="D332">
        <v>1227</v>
      </c>
      <c r="E332" t="s">
        <v>8219</v>
      </c>
      <c r="F332">
        <v>0</v>
      </c>
    </row>
    <row r="333" spans="1:6" x14ac:dyDescent="0.2">
      <c r="A333">
        <v>2927</v>
      </c>
      <c r="B333" t="s">
        <v>8218</v>
      </c>
      <c r="C333">
        <v>21</v>
      </c>
      <c r="D333">
        <v>1230</v>
      </c>
      <c r="E333" t="s">
        <v>8219</v>
      </c>
      <c r="F333">
        <v>0</v>
      </c>
    </row>
    <row r="334" spans="1:6" x14ac:dyDescent="0.2">
      <c r="A334">
        <v>3165</v>
      </c>
      <c r="B334" t="s">
        <v>8218</v>
      </c>
      <c r="C334">
        <v>21</v>
      </c>
      <c r="D334">
        <v>1231</v>
      </c>
      <c r="E334" t="s">
        <v>8219</v>
      </c>
      <c r="F334">
        <v>0</v>
      </c>
    </row>
    <row r="335" spans="1:6" x14ac:dyDescent="0.2">
      <c r="A335">
        <v>3226</v>
      </c>
      <c r="B335" t="s">
        <v>8218</v>
      </c>
      <c r="C335">
        <v>21</v>
      </c>
      <c r="D335">
        <v>1234</v>
      </c>
      <c r="E335" t="s">
        <v>8219</v>
      </c>
      <c r="F335">
        <v>0</v>
      </c>
    </row>
    <row r="336" spans="1:6" x14ac:dyDescent="0.2">
      <c r="A336">
        <v>3273</v>
      </c>
      <c r="B336" t="s">
        <v>8218</v>
      </c>
      <c r="C336">
        <v>21</v>
      </c>
      <c r="D336">
        <v>1236</v>
      </c>
      <c r="E336" t="s">
        <v>8219</v>
      </c>
      <c r="F336">
        <v>0</v>
      </c>
    </row>
    <row r="337" spans="1:6" x14ac:dyDescent="0.2">
      <c r="A337">
        <v>3357</v>
      </c>
      <c r="B337" t="s">
        <v>8218</v>
      </c>
      <c r="C337">
        <v>21</v>
      </c>
      <c r="D337">
        <v>1237</v>
      </c>
      <c r="E337" t="s">
        <v>8219</v>
      </c>
      <c r="F337">
        <v>0</v>
      </c>
    </row>
    <row r="338" spans="1:6" x14ac:dyDescent="0.2">
      <c r="A338">
        <v>3378</v>
      </c>
      <c r="B338" t="s">
        <v>8218</v>
      </c>
      <c r="C338">
        <v>21</v>
      </c>
      <c r="D338">
        <v>1239</v>
      </c>
      <c r="E338" t="s">
        <v>8219</v>
      </c>
      <c r="F338">
        <v>0</v>
      </c>
    </row>
    <row r="339" spans="1:6" x14ac:dyDescent="0.2">
      <c r="A339">
        <v>3409</v>
      </c>
      <c r="B339" t="s">
        <v>8218</v>
      </c>
      <c r="C339">
        <v>21</v>
      </c>
      <c r="D339">
        <v>1332</v>
      </c>
      <c r="E339" t="s">
        <v>8219</v>
      </c>
      <c r="F339">
        <v>0</v>
      </c>
    </row>
    <row r="340" spans="1:6" x14ac:dyDescent="0.2">
      <c r="A340">
        <v>3431</v>
      </c>
      <c r="B340" t="s">
        <v>8218</v>
      </c>
      <c r="C340">
        <v>21</v>
      </c>
      <c r="D340">
        <v>1333</v>
      </c>
      <c r="E340" t="s">
        <v>8219</v>
      </c>
      <c r="F340">
        <v>0</v>
      </c>
    </row>
    <row r="341" spans="1:6" x14ac:dyDescent="0.2">
      <c r="A341">
        <v>3454</v>
      </c>
      <c r="B341" t="s">
        <v>8218</v>
      </c>
      <c r="C341">
        <v>21</v>
      </c>
      <c r="D341">
        <v>1340</v>
      </c>
      <c r="E341" t="s">
        <v>8219</v>
      </c>
      <c r="F341">
        <v>0</v>
      </c>
    </row>
    <row r="342" spans="1:6" x14ac:dyDescent="0.2">
      <c r="A342">
        <v>3520</v>
      </c>
      <c r="B342" t="s">
        <v>8218</v>
      </c>
      <c r="C342">
        <v>21</v>
      </c>
      <c r="D342">
        <v>1452</v>
      </c>
      <c r="E342" t="s">
        <v>8219</v>
      </c>
      <c r="F342">
        <v>0</v>
      </c>
    </row>
    <row r="343" spans="1:6" x14ac:dyDescent="0.2">
      <c r="A343">
        <v>3609</v>
      </c>
      <c r="B343" t="s">
        <v>8218</v>
      </c>
      <c r="C343">
        <v>21</v>
      </c>
      <c r="D343">
        <v>1453</v>
      </c>
      <c r="E343" t="s">
        <v>8219</v>
      </c>
      <c r="F343">
        <v>0</v>
      </c>
    </row>
    <row r="344" spans="1:6" x14ac:dyDescent="0.2">
      <c r="A344">
        <v>3622</v>
      </c>
      <c r="B344" t="s">
        <v>8218</v>
      </c>
      <c r="C344">
        <v>21</v>
      </c>
      <c r="D344">
        <v>1457</v>
      </c>
      <c r="E344" t="s">
        <v>8219</v>
      </c>
      <c r="F344">
        <v>0</v>
      </c>
    </row>
    <row r="345" spans="1:6" x14ac:dyDescent="0.2">
      <c r="A345">
        <v>3702</v>
      </c>
      <c r="B345" t="s">
        <v>8218</v>
      </c>
      <c r="C345">
        <v>21</v>
      </c>
      <c r="D345">
        <v>1458</v>
      </c>
      <c r="E345" t="s">
        <v>8219</v>
      </c>
      <c r="F345">
        <v>0</v>
      </c>
    </row>
    <row r="346" spans="1:6" x14ac:dyDescent="0.2">
      <c r="A346">
        <v>3711</v>
      </c>
      <c r="B346" t="s">
        <v>8218</v>
      </c>
      <c r="C346">
        <v>21</v>
      </c>
      <c r="D346">
        <v>1459</v>
      </c>
      <c r="E346" t="s">
        <v>8219</v>
      </c>
      <c r="F346">
        <v>0</v>
      </c>
    </row>
    <row r="347" spans="1:6" x14ac:dyDescent="0.2">
      <c r="A347">
        <v>19</v>
      </c>
      <c r="B347" t="s">
        <v>8218</v>
      </c>
      <c r="C347">
        <v>22</v>
      </c>
      <c r="D347">
        <v>1460</v>
      </c>
      <c r="E347" t="s">
        <v>8219</v>
      </c>
      <c r="F347">
        <v>0</v>
      </c>
    </row>
    <row r="348" spans="1:6" x14ac:dyDescent="0.2">
      <c r="A348">
        <v>50</v>
      </c>
      <c r="B348" t="s">
        <v>8218</v>
      </c>
      <c r="C348">
        <v>22</v>
      </c>
      <c r="D348">
        <v>1562</v>
      </c>
      <c r="E348" t="s">
        <v>8219</v>
      </c>
      <c r="F348">
        <v>0</v>
      </c>
    </row>
    <row r="349" spans="1:6" x14ac:dyDescent="0.2">
      <c r="A349">
        <v>115</v>
      </c>
      <c r="B349" t="s">
        <v>8218</v>
      </c>
      <c r="C349">
        <v>22</v>
      </c>
      <c r="D349">
        <v>1569</v>
      </c>
      <c r="E349" t="s">
        <v>8219</v>
      </c>
      <c r="F349">
        <v>0</v>
      </c>
    </row>
    <row r="350" spans="1:6" x14ac:dyDescent="0.2">
      <c r="A350">
        <v>382</v>
      </c>
      <c r="B350" t="s">
        <v>8218</v>
      </c>
      <c r="C350">
        <v>22</v>
      </c>
      <c r="D350">
        <v>1580</v>
      </c>
      <c r="E350" t="s">
        <v>8219</v>
      </c>
      <c r="F350">
        <v>0</v>
      </c>
    </row>
    <row r="351" spans="1:6" x14ac:dyDescent="0.2">
      <c r="A351">
        <v>407</v>
      </c>
      <c r="B351" t="s">
        <v>8218</v>
      </c>
      <c r="C351">
        <v>22</v>
      </c>
      <c r="D351">
        <v>2341</v>
      </c>
      <c r="E351" t="s">
        <v>8219</v>
      </c>
      <c r="F351">
        <v>0</v>
      </c>
    </row>
    <row r="352" spans="1:6" x14ac:dyDescent="0.2">
      <c r="A352">
        <v>756</v>
      </c>
      <c r="B352" t="s">
        <v>8218</v>
      </c>
      <c r="C352">
        <v>22</v>
      </c>
      <c r="D352">
        <v>2342</v>
      </c>
      <c r="E352" t="s">
        <v>8219</v>
      </c>
      <c r="F352">
        <v>0</v>
      </c>
    </row>
    <row r="353" spans="1:6" x14ac:dyDescent="0.2">
      <c r="A353">
        <v>1283</v>
      </c>
      <c r="B353" t="s">
        <v>8218</v>
      </c>
      <c r="C353">
        <v>22</v>
      </c>
      <c r="D353">
        <v>2345</v>
      </c>
      <c r="E353" t="s">
        <v>8219</v>
      </c>
      <c r="F353">
        <v>0</v>
      </c>
    </row>
    <row r="354" spans="1:6" x14ac:dyDescent="0.2">
      <c r="A354">
        <v>1294</v>
      </c>
      <c r="B354" t="s">
        <v>8218</v>
      </c>
      <c r="C354">
        <v>22</v>
      </c>
      <c r="D354">
        <v>2349</v>
      </c>
      <c r="E354" t="s">
        <v>8219</v>
      </c>
      <c r="F354">
        <v>0</v>
      </c>
    </row>
    <row r="355" spans="1:6" x14ac:dyDescent="0.2">
      <c r="A355">
        <v>1857</v>
      </c>
      <c r="B355" t="s">
        <v>8218</v>
      </c>
      <c r="C355">
        <v>22</v>
      </c>
      <c r="D355">
        <v>2350</v>
      </c>
      <c r="E355" t="s">
        <v>8219</v>
      </c>
      <c r="F355">
        <v>0</v>
      </c>
    </row>
    <row r="356" spans="1:6" x14ac:dyDescent="0.2">
      <c r="A356">
        <v>2095</v>
      </c>
      <c r="B356" t="s">
        <v>8218</v>
      </c>
      <c r="C356">
        <v>22</v>
      </c>
      <c r="D356">
        <v>2352</v>
      </c>
      <c r="E356" t="s">
        <v>8219</v>
      </c>
      <c r="F356">
        <v>0</v>
      </c>
    </row>
    <row r="357" spans="1:6" x14ac:dyDescent="0.2">
      <c r="A357">
        <v>2119</v>
      </c>
      <c r="B357" t="s">
        <v>8218</v>
      </c>
      <c r="C357">
        <v>22</v>
      </c>
      <c r="D357">
        <v>2353</v>
      </c>
      <c r="E357" t="s">
        <v>8219</v>
      </c>
      <c r="F357">
        <v>0</v>
      </c>
    </row>
    <row r="358" spans="1:6" x14ac:dyDescent="0.2">
      <c r="A358">
        <v>2317</v>
      </c>
      <c r="B358" t="s">
        <v>8218</v>
      </c>
      <c r="C358">
        <v>22</v>
      </c>
      <c r="D358">
        <v>2356</v>
      </c>
      <c r="E358" t="s">
        <v>8219</v>
      </c>
      <c r="F358">
        <v>0</v>
      </c>
    </row>
    <row r="359" spans="1:6" x14ac:dyDescent="0.2">
      <c r="A359">
        <v>2993</v>
      </c>
      <c r="B359" t="s">
        <v>8218</v>
      </c>
      <c r="C359">
        <v>22</v>
      </c>
      <c r="D359">
        <v>2357</v>
      </c>
      <c r="E359" t="s">
        <v>8219</v>
      </c>
      <c r="F359">
        <v>0</v>
      </c>
    </row>
    <row r="360" spans="1:6" x14ac:dyDescent="0.2">
      <c r="A360">
        <v>3347</v>
      </c>
      <c r="B360" t="s">
        <v>8218</v>
      </c>
      <c r="C360">
        <v>22</v>
      </c>
      <c r="D360">
        <v>2358</v>
      </c>
      <c r="E360" t="s">
        <v>8219</v>
      </c>
      <c r="F360">
        <v>0</v>
      </c>
    </row>
    <row r="361" spans="1:6" x14ac:dyDescent="0.2">
      <c r="A361">
        <v>3390</v>
      </c>
      <c r="B361" t="s">
        <v>8218</v>
      </c>
      <c r="C361">
        <v>22</v>
      </c>
      <c r="D361">
        <v>2361</v>
      </c>
      <c r="E361" t="s">
        <v>8219</v>
      </c>
      <c r="F361">
        <v>0</v>
      </c>
    </row>
    <row r="362" spans="1:6" x14ac:dyDescent="0.2">
      <c r="A362">
        <v>3530</v>
      </c>
      <c r="B362" t="s">
        <v>8218</v>
      </c>
      <c r="C362">
        <v>22</v>
      </c>
      <c r="D362">
        <v>2363</v>
      </c>
      <c r="E362" t="s">
        <v>8219</v>
      </c>
      <c r="F362">
        <v>0</v>
      </c>
    </row>
    <row r="363" spans="1:6" x14ac:dyDescent="0.2">
      <c r="A363">
        <v>3558</v>
      </c>
      <c r="B363" t="s">
        <v>8218</v>
      </c>
      <c r="C363">
        <v>22</v>
      </c>
      <c r="D363">
        <v>2364</v>
      </c>
      <c r="E363" t="s">
        <v>8219</v>
      </c>
      <c r="F363">
        <v>0</v>
      </c>
    </row>
    <row r="364" spans="1:6" x14ac:dyDescent="0.2">
      <c r="A364">
        <v>3660</v>
      </c>
      <c r="B364" t="s">
        <v>8218</v>
      </c>
      <c r="C364">
        <v>22</v>
      </c>
      <c r="D364">
        <v>2365</v>
      </c>
      <c r="E364" t="s">
        <v>8219</v>
      </c>
      <c r="F364">
        <v>0</v>
      </c>
    </row>
    <row r="365" spans="1:6" x14ac:dyDescent="0.2">
      <c r="A365">
        <v>23</v>
      </c>
      <c r="B365" t="s">
        <v>8218</v>
      </c>
      <c r="C365">
        <v>23</v>
      </c>
      <c r="D365">
        <v>2369</v>
      </c>
      <c r="E365" t="s">
        <v>8219</v>
      </c>
      <c r="F365">
        <v>0</v>
      </c>
    </row>
    <row r="366" spans="1:6" x14ac:dyDescent="0.2">
      <c r="A366">
        <v>61</v>
      </c>
      <c r="B366" t="s">
        <v>8218</v>
      </c>
      <c r="C366">
        <v>23</v>
      </c>
      <c r="D366">
        <v>2371</v>
      </c>
      <c r="E366" t="s">
        <v>8219</v>
      </c>
      <c r="F366">
        <v>0</v>
      </c>
    </row>
    <row r="367" spans="1:6" x14ac:dyDescent="0.2">
      <c r="A367">
        <v>526</v>
      </c>
      <c r="B367" t="s">
        <v>8218</v>
      </c>
      <c r="C367">
        <v>23</v>
      </c>
      <c r="D367">
        <v>2375</v>
      </c>
      <c r="E367" t="s">
        <v>8219</v>
      </c>
      <c r="F367">
        <v>0</v>
      </c>
    </row>
    <row r="368" spans="1:6" x14ac:dyDescent="0.2">
      <c r="A368">
        <v>742</v>
      </c>
      <c r="B368" t="s">
        <v>8218</v>
      </c>
      <c r="C368">
        <v>23</v>
      </c>
      <c r="D368">
        <v>2377</v>
      </c>
      <c r="E368" t="s">
        <v>8219</v>
      </c>
      <c r="F368">
        <v>0</v>
      </c>
    </row>
    <row r="369" spans="1:6" x14ac:dyDescent="0.2">
      <c r="A369">
        <v>817</v>
      </c>
      <c r="B369" t="s">
        <v>8218</v>
      </c>
      <c r="C369">
        <v>23</v>
      </c>
      <c r="D369">
        <v>2378</v>
      </c>
      <c r="E369" t="s">
        <v>8219</v>
      </c>
      <c r="F369">
        <v>0</v>
      </c>
    </row>
    <row r="370" spans="1:6" x14ac:dyDescent="0.2">
      <c r="A370">
        <v>1296</v>
      </c>
      <c r="B370" t="s">
        <v>8218</v>
      </c>
      <c r="C370">
        <v>23</v>
      </c>
      <c r="D370">
        <v>2379</v>
      </c>
      <c r="E370" t="s">
        <v>8219</v>
      </c>
      <c r="F370">
        <v>0</v>
      </c>
    </row>
    <row r="371" spans="1:6" x14ac:dyDescent="0.2">
      <c r="A371">
        <v>1608</v>
      </c>
      <c r="B371" t="s">
        <v>8218</v>
      </c>
      <c r="C371">
        <v>23</v>
      </c>
      <c r="D371">
        <v>2386</v>
      </c>
      <c r="E371" t="s">
        <v>8219</v>
      </c>
      <c r="F371">
        <v>0</v>
      </c>
    </row>
    <row r="372" spans="1:6" x14ac:dyDescent="0.2">
      <c r="A372">
        <v>1619</v>
      </c>
      <c r="B372" t="s">
        <v>8218</v>
      </c>
      <c r="C372">
        <v>23</v>
      </c>
      <c r="D372">
        <v>2390</v>
      </c>
      <c r="E372" t="s">
        <v>8219</v>
      </c>
      <c r="F372">
        <v>0</v>
      </c>
    </row>
    <row r="373" spans="1:6" x14ac:dyDescent="0.2">
      <c r="A373">
        <v>1670</v>
      </c>
      <c r="B373" t="s">
        <v>8218</v>
      </c>
      <c r="C373">
        <v>23</v>
      </c>
      <c r="D373">
        <v>2392</v>
      </c>
      <c r="E373" t="s">
        <v>8219</v>
      </c>
      <c r="F373">
        <v>0</v>
      </c>
    </row>
    <row r="374" spans="1:6" x14ac:dyDescent="0.2">
      <c r="A374">
        <v>1947</v>
      </c>
      <c r="B374" t="s">
        <v>8218</v>
      </c>
      <c r="C374">
        <v>23</v>
      </c>
      <c r="D374">
        <v>2395</v>
      </c>
      <c r="E374" t="s">
        <v>8219</v>
      </c>
      <c r="F374">
        <v>0</v>
      </c>
    </row>
    <row r="375" spans="1:6" x14ac:dyDescent="0.2">
      <c r="A375">
        <v>2093</v>
      </c>
      <c r="B375" t="s">
        <v>8218</v>
      </c>
      <c r="C375">
        <v>23</v>
      </c>
      <c r="D375">
        <v>2397</v>
      </c>
      <c r="E375" t="s">
        <v>8219</v>
      </c>
      <c r="F375">
        <v>0</v>
      </c>
    </row>
    <row r="376" spans="1:6" x14ac:dyDescent="0.2">
      <c r="A376">
        <v>2729</v>
      </c>
      <c r="B376" t="s">
        <v>8218</v>
      </c>
      <c r="C376">
        <v>23</v>
      </c>
      <c r="D376">
        <v>2398</v>
      </c>
      <c r="E376" t="s">
        <v>8219</v>
      </c>
      <c r="F376">
        <v>0</v>
      </c>
    </row>
    <row r="377" spans="1:6" x14ac:dyDescent="0.2">
      <c r="A377">
        <v>2804</v>
      </c>
      <c r="B377" t="s">
        <v>8218</v>
      </c>
      <c r="C377">
        <v>23</v>
      </c>
      <c r="D377">
        <v>2399</v>
      </c>
      <c r="E377" t="s">
        <v>8219</v>
      </c>
      <c r="F377">
        <v>0</v>
      </c>
    </row>
    <row r="378" spans="1:6" x14ac:dyDescent="0.2">
      <c r="A378">
        <v>2827</v>
      </c>
      <c r="B378" t="s">
        <v>8218</v>
      </c>
      <c r="C378">
        <v>23</v>
      </c>
      <c r="D378">
        <v>2400</v>
      </c>
      <c r="E378" t="s">
        <v>8219</v>
      </c>
      <c r="F378">
        <v>0</v>
      </c>
    </row>
    <row r="379" spans="1:6" x14ac:dyDescent="0.2">
      <c r="A379">
        <v>3033</v>
      </c>
      <c r="B379" t="s">
        <v>8218</v>
      </c>
      <c r="C379">
        <v>23</v>
      </c>
      <c r="D379">
        <v>2561</v>
      </c>
      <c r="E379" t="s">
        <v>8219</v>
      </c>
      <c r="F379">
        <v>0</v>
      </c>
    </row>
    <row r="380" spans="1:6" x14ac:dyDescent="0.2">
      <c r="A380">
        <v>3174</v>
      </c>
      <c r="B380" t="s">
        <v>8218</v>
      </c>
      <c r="C380">
        <v>23</v>
      </c>
      <c r="D380">
        <v>2563</v>
      </c>
      <c r="E380" t="s">
        <v>8219</v>
      </c>
      <c r="F380">
        <v>0</v>
      </c>
    </row>
    <row r="381" spans="1:6" x14ac:dyDescent="0.2">
      <c r="A381">
        <v>3322</v>
      </c>
      <c r="B381" t="s">
        <v>8218</v>
      </c>
      <c r="C381">
        <v>23</v>
      </c>
      <c r="D381">
        <v>2564</v>
      </c>
      <c r="E381" t="s">
        <v>8219</v>
      </c>
      <c r="F381">
        <v>0</v>
      </c>
    </row>
    <row r="382" spans="1:6" x14ac:dyDescent="0.2">
      <c r="A382">
        <v>3343</v>
      </c>
      <c r="B382" t="s">
        <v>8218</v>
      </c>
      <c r="C382">
        <v>23</v>
      </c>
      <c r="D382">
        <v>2566</v>
      </c>
      <c r="E382" t="s">
        <v>8219</v>
      </c>
      <c r="F382">
        <v>0</v>
      </c>
    </row>
    <row r="383" spans="1:6" x14ac:dyDescent="0.2">
      <c r="A383">
        <v>3359</v>
      </c>
      <c r="B383" t="s">
        <v>8218</v>
      </c>
      <c r="C383">
        <v>23</v>
      </c>
      <c r="D383">
        <v>2572</v>
      </c>
      <c r="E383" t="s">
        <v>8219</v>
      </c>
      <c r="F383">
        <v>0</v>
      </c>
    </row>
    <row r="384" spans="1:6" x14ac:dyDescent="0.2">
      <c r="A384">
        <v>3368</v>
      </c>
      <c r="B384" t="s">
        <v>8218</v>
      </c>
      <c r="C384">
        <v>23</v>
      </c>
      <c r="D384">
        <v>2573</v>
      </c>
      <c r="E384" t="s">
        <v>8219</v>
      </c>
      <c r="F384">
        <v>0</v>
      </c>
    </row>
    <row r="385" spans="1:6" x14ac:dyDescent="0.2">
      <c r="A385">
        <v>3472</v>
      </c>
      <c r="B385" t="s">
        <v>8218</v>
      </c>
      <c r="C385">
        <v>23</v>
      </c>
      <c r="D385">
        <v>2574</v>
      </c>
      <c r="E385" t="s">
        <v>8219</v>
      </c>
      <c r="F385">
        <v>0</v>
      </c>
    </row>
    <row r="386" spans="1:6" x14ac:dyDescent="0.2">
      <c r="A386">
        <v>3585</v>
      </c>
      <c r="B386" t="s">
        <v>8218</v>
      </c>
      <c r="C386">
        <v>23</v>
      </c>
      <c r="D386">
        <v>2575</v>
      </c>
      <c r="E386" t="s">
        <v>8219</v>
      </c>
      <c r="F386">
        <v>0</v>
      </c>
    </row>
    <row r="387" spans="1:6" x14ac:dyDescent="0.2">
      <c r="A387">
        <v>3684</v>
      </c>
      <c r="B387" t="s">
        <v>8218</v>
      </c>
      <c r="C387">
        <v>23</v>
      </c>
      <c r="D387">
        <v>2576</v>
      </c>
      <c r="E387" t="s">
        <v>8219</v>
      </c>
      <c r="F387">
        <v>0</v>
      </c>
    </row>
    <row r="388" spans="1:6" x14ac:dyDescent="0.2">
      <c r="A388">
        <v>3707</v>
      </c>
      <c r="B388" t="s">
        <v>8218</v>
      </c>
      <c r="C388">
        <v>23</v>
      </c>
      <c r="D388">
        <v>2577</v>
      </c>
      <c r="E388" t="s">
        <v>8219</v>
      </c>
      <c r="F388">
        <v>0</v>
      </c>
    </row>
    <row r="389" spans="1:6" x14ac:dyDescent="0.2">
      <c r="A389">
        <v>64</v>
      </c>
      <c r="B389" t="s">
        <v>8218</v>
      </c>
      <c r="C389">
        <v>24</v>
      </c>
      <c r="D389">
        <v>2578</v>
      </c>
      <c r="E389" t="s">
        <v>8219</v>
      </c>
      <c r="F389">
        <v>0</v>
      </c>
    </row>
    <row r="390" spans="1:6" x14ac:dyDescent="0.2">
      <c r="A390">
        <v>857</v>
      </c>
      <c r="B390" t="s">
        <v>8218</v>
      </c>
      <c r="C390">
        <v>24</v>
      </c>
      <c r="D390">
        <v>2954</v>
      </c>
      <c r="E390" t="s">
        <v>8219</v>
      </c>
      <c r="F390">
        <v>0</v>
      </c>
    </row>
    <row r="391" spans="1:6" x14ac:dyDescent="0.2">
      <c r="A391">
        <v>1300</v>
      </c>
      <c r="B391" t="s">
        <v>8218</v>
      </c>
      <c r="C391">
        <v>24</v>
      </c>
      <c r="D391">
        <v>2958</v>
      </c>
      <c r="E391" t="s">
        <v>8219</v>
      </c>
      <c r="F391">
        <v>0</v>
      </c>
    </row>
    <row r="392" spans="1:6" x14ac:dyDescent="0.2">
      <c r="A392">
        <v>1848</v>
      </c>
      <c r="B392" t="s">
        <v>8218</v>
      </c>
      <c r="C392">
        <v>24</v>
      </c>
      <c r="D392">
        <v>2959</v>
      </c>
      <c r="E392" t="s">
        <v>8219</v>
      </c>
      <c r="F392">
        <v>0</v>
      </c>
    </row>
    <row r="393" spans="1:6" x14ac:dyDescent="0.2">
      <c r="A393">
        <v>2208</v>
      </c>
      <c r="B393" t="s">
        <v>8218</v>
      </c>
      <c r="C393">
        <v>24</v>
      </c>
      <c r="D393">
        <v>2960</v>
      </c>
      <c r="E393" t="s">
        <v>8219</v>
      </c>
      <c r="F393">
        <v>0</v>
      </c>
    </row>
    <row r="394" spans="1:6" x14ac:dyDescent="0.2">
      <c r="A394">
        <v>2214</v>
      </c>
      <c r="B394" t="s">
        <v>8218</v>
      </c>
      <c r="C394">
        <v>24</v>
      </c>
      <c r="D394">
        <v>3125</v>
      </c>
      <c r="E394" t="s">
        <v>8219</v>
      </c>
      <c r="F394">
        <v>0</v>
      </c>
    </row>
    <row r="395" spans="1:6" x14ac:dyDescent="0.2">
      <c r="A395">
        <v>2789</v>
      </c>
      <c r="B395" t="s">
        <v>8218</v>
      </c>
      <c r="C395">
        <v>24</v>
      </c>
      <c r="D395">
        <v>3127</v>
      </c>
      <c r="E395" t="s">
        <v>8219</v>
      </c>
      <c r="F395">
        <v>0</v>
      </c>
    </row>
    <row r="396" spans="1:6" x14ac:dyDescent="0.2">
      <c r="A396">
        <v>2792</v>
      </c>
      <c r="B396" t="s">
        <v>8218</v>
      </c>
      <c r="C396">
        <v>24</v>
      </c>
      <c r="D396">
        <v>3872</v>
      </c>
      <c r="E396" t="s">
        <v>8219</v>
      </c>
      <c r="F396">
        <v>0</v>
      </c>
    </row>
    <row r="397" spans="1:6" x14ac:dyDescent="0.2">
      <c r="A397">
        <v>2928</v>
      </c>
      <c r="B397" t="s">
        <v>8218</v>
      </c>
      <c r="C397">
        <v>24</v>
      </c>
      <c r="D397">
        <v>3873</v>
      </c>
      <c r="E397" t="s">
        <v>8219</v>
      </c>
      <c r="F397">
        <v>0</v>
      </c>
    </row>
    <row r="398" spans="1:6" x14ac:dyDescent="0.2">
      <c r="A398">
        <v>2980</v>
      </c>
      <c r="B398" t="s">
        <v>8218</v>
      </c>
      <c r="C398">
        <v>24</v>
      </c>
      <c r="D398">
        <v>3874</v>
      </c>
      <c r="E398" t="s">
        <v>8219</v>
      </c>
      <c r="F398">
        <v>0</v>
      </c>
    </row>
    <row r="399" spans="1:6" x14ac:dyDescent="0.2">
      <c r="A399">
        <v>3185</v>
      </c>
      <c r="B399" t="s">
        <v>8218</v>
      </c>
      <c r="C399">
        <v>24</v>
      </c>
      <c r="D399">
        <v>3875</v>
      </c>
      <c r="E399" t="s">
        <v>8219</v>
      </c>
      <c r="F399">
        <v>0</v>
      </c>
    </row>
    <row r="400" spans="1:6" x14ac:dyDescent="0.2">
      <c r="A400">
        <v>3294</v>
      </c>
      <c r="B400" t="s">
        <v>8218</v>
      </c>
      <c r="C400">
        <v>24</v>
      </c>
      <c r="D400">
        <v>3879</v>
      </c>
      <c r="E400" t="s">
        <v>8219</v>
      </c>
      <c r="F400">
        <v>0</v>
      </c>
    </row>
    <row r="401" spans="1:6" x14ac:dyDescent="0.2">
      <c r="A401">
        <v>3397</v>
      </c>
      <c r="B401" t="s">
        <v>8218</v>
      </c>
      <c r="C401">
        <v>24</v>
      </c>
      <c r="D401">
        <v>3882</v>
      </c>
      <c r="E401" t="s">
        <v>8219</v>
      </c>
      <c r="F401">
        <v>0</v>
      </c>
    </row>
    <row r="402" spans="1:6" x14ac:dyDescent="0.2">
      <c r="A402">
        <v>3544</v>
      </c>
      <c r="B402" t="s">
        <v>8218</v>
      </c>
      <c r="C402">
        <v>24</v>
      </c>
      <c r="D402">
        <v>3883</v>
      </c>
      <c r="E402" t="s">
        <v>8219</v>
      </c>
      <c r="F402">
        <v>0</v>
      </c>
    </row>
    <row r="403" spans="1:6" x14ac:dyDescent="0.2">
      <c r="A403">
        <v>3559</v>
      </c>
      <c r="B403" t="s">
        <v>8218</v>
      </c>
      <c r="C403">
        <v>24</v>
      </c>
      <c r="D403">
        <v>3884</v>
      </c>
      <c r="E403" t="s">
        <v>8219</v>
      </c>
      <c r="F403">
        <v>0</v>
      </c>
    </row>
    <row r="404" spans="1:6" x14ac:dyDescent="0.2">
      <c r="A404">
        <v>3583</v>
      </c>
      <c r="B404" t="s">
        <v>8218</v>
      </c>
      <c r="C404">
        <v>24</v>
      </c>
      <c r="D404">
        <v>3885</v>
      </c>
      <c r="E404" t="s">
        <v>8219</v>
      </c>
      <c r="F404">
        <v>0</v>
      </c>
    </row>
    <row r="405" spans="1:6" x14ac:dyDescent="0.2">
      <c r="A405">
        <v>3716</v>
      </c>
      <c r="B405" t="s">
        <v>8218</v>
      </c>
      <c r="C405">
        <v>24</v>
      </c>
      <c r="D405">
        <v>3886</v>
      </c>
      <c r="E405" t="s">
        <v>8219</v>
      </c>
      <c r="F405">
        <v>0</v>
      </c>
    </row>
    <row r="406" spans="1:6" x14ac:dyDescent="0.2">
      <c r="A406">
        <v>3783</v>
      </c>
      <c r="B406" t="s">
        <v>8218</v>
      </c>
      <c r="C406">
        <v>24</v>
      </c>
      <c r="D406">
        <v>161</v>
      </c>
      <c r="E406" t="s">
        <v>8220</v>
      </c>
      <c r="F406">
        <v>1</v>
      </c>
    </row>
    <row r="407" spans="1:6" x14ac:dyDescent="0.2">
      <c r="A407">
        <v>3808</v>
      </c>
      <c r="B407" t="s">
        <v>8218</v>
      </c>
      <c r="C407">
        <v>24</v>
      </c>
      <c r="D407">
        <v>166</v>
      </c>
      <c r="E407" t="s">
        <v>8220</v>
      </c>
      <c r="F407">
        <v>1</v>
      </c>
    </row>
    <row r="408" spans="1:6" x14ac:dyDescent="0.2">
      <c r="A408">
        <v>20</v>
      </c>
      <c r="B408" t="s">
        <v>8218</v>
      </c>
      <c r="C408">
        <v>25</v>
      </c>
      <c r="D408">
        <v>171</v>
      </c>
      <c r="E408" t="s">
        <v>8220</v>
      </c>
      <c r="F408">
        <v>1</v>
      </c>
    </row>
    <row r="409" spans="1:6" x14ac:dyDescent="0.2">
      <c r="A409">
        <v>87</v>
      </c>
      <c r="B409" t="s">
        <v>8218</v>
      </c>
      <c r="C409">
        <v>25</v>
      </c>
      <c r="D409">
        <v>190</v>
      </c>
      <c r="E409" t="s">
        <v>8220</v>
      </c>
      <c r="F409">
        <v>1</v>
      </c>
    </row>
    <row r="410" spans="1:6" x14ac:dyDescent="0.2">
      <c r="A410">
        <v>416</v>
      </c>
      <c r="B410" t="s">
        <v>8218</v>
      </c>
      <c r="C410">
        <v>25</v>
      </c>
      <c r="D410">
        <v>212</v>
      </c>
      <c r="E410" t="s">
        <v>8220</v>
      </c>
      <c r="F410">
        <v>1</v>
      </c>
    </row>
    <row r="411" spans="1:6" x14ac:dyDescent="0.2">
      <c r="A411">
        <v>781</v>
      </c>
      <c r="B411" t="s">
        <v>8218</v>
      </c>
      <c r="C411">
        <v>25</v>
      </c>
      <c r="D411">
        <v>213</v>
      </c>
      <c r="E411" t="s">
        <v>8220</v>
      </c>
      <c r="F411">
        <v>1</v>
      </c>
    </row>
    <row r="412" spans="1:6" x14ac:dyDescent="0.2">
      <c r="A412">
        <v>1214</v>
      </c>
      <c r="B412" t="s">
        <v>8218</v>
      </c>
      <c r="C412">
        <v>25</v>
      </c>
      <c r="D412">
        <v>214</v>
      </c>
      <c r="E412" t="s">
        <v>8220</v>
      </c>
      <c r="F412">
        <v>1</v>
      </c>
    </row>
    <row r="413" spans="1:6" x14ac:dyDescent="0.2">
      <c r="A413">
        <v>1287</v>
      </c>
      <c r="B413" t="s">
        <v>8218</v>
      </c>
      <c r="C413">
        <v>25</v>
      </c>
      <c r="D413">
        <v>215</v>
      </c>
      <c r="E413" t="s">
        <v>8220</v>
      </c>
      <c r="F413">
        <v>1</v>
      </c>
    </row>
    <row r="414" spans="1:6" x14ac:dyDescent="0.2">
      <c r="A414">
        <v>1362</v>
      </c>
      <c r="B414" t="s">
        <v>8218</v>
      </c>
      <c r="C414">
        <v>25</v>
      </c>
      <c r="D414">
        <v>218</v>
      </c>
      <c r="E414" t="s">
        <v>8220</v>
      </c>
      <c r="F414">
        <v>1</v>
      </c>
    </row>
    <row r="415" spans="1:6" x14ac:dyDescent="0.2">
      <c r="A415">
        <v>1463</v>
      </c>
      <c r="B415" t="s">
        <v>8218</v>
      </c>
      <c r="C415">
        <v>25</v>
      </c>
      <c r="D415">
        <v>237</v>
      </c>
      <c r="E415" t="s">
        <v>8220</v>
      </c>
      <c r="F415">
        <v>1</v>
      </c>
    </row>
    <row r="416" spans="1:6" x14ac:dyDescent="0.2">
      <c r="A416">
        <v>1624</v>
      </c>
      <c r="B416" t="s">
        <v>8218</v>
      </c>
      <c r="C416">
        <v>25</v>
      </c>
      <c r="D416">
        <v>440</v>
      </c>
      <c r="E416" t="s">
        <v>8220</v>
      </c>
      <c r="F416">
        <v>1</v>
      </c>
    </row>
    <row r="417" spans="1:6" x14ac:dyDescent="0.2">
      <c r="A417">
        <v>1680</v>
      </c>
      <c r="B417" t="s">
        <v>8218</v>
      </c>
      <c r="C417">
        <v>25</v>
      </c>
      <c r="D417">
        <v>444</v>
      </c>
      <c r="E417" t="s">
        <v>8220</v>
      </c>
      <c r="F417">
        <v>1</v>
      </c>
    </row>
    <row r="418" spans="1:6" x14ac:dyDescent="0.2">
      <c r="A418">
        <v>1762</v>
      </c>
      <c r="B418" t="s">
        <v>8218</v>
      </c>
      <c r="C418">
        <v>25</v>
      </c>
      <c r="D418">
        <v>447</v>
      </c>
      <c r="E418" t="s">
        <v>8220</v>
      </c>
      <c r="F418">
        <v>1</v>
      </c>
    </row>
    <row r="419" spans="1:6" x14ac:dyDescent="0.2">
      <c r="A419">
        <v>1833</v>
      </c>
      <c r="B419" t="s">
        <v>8218</v>
      </c>
      <c r="C419">
        <v>25</v>
      </c>
      <c r="D419">
        <v>459</v>
      </c>
      <c r="E419" t="s">
        <v>8220</v>
      </c>
      <c r="F419">
        <v>1</v>
      </c>
    </row>
    <row r="420" spans="1:6" x14ac:dyDescent="0.2">
      <c r="A420">
        <v>2083</v>
      </c>
      <c r="B420" t="s">
        <v>8218</v>
      </c>
      <c r="C420">
        <v>25</v>
      </c>
      <c r="D420">
        <v>464</v>
      </c>
      <c r="E420" t="s">
        <v>8220</v>
      </c>
      <c r="F420">
        <v>1</v>
      </c>
    </row>
    <row r="421" spans="1:6" x14ac:dyDescent="0.2">
      <c r="A421">
        <v>2087</v>
      </c>
      <c r="B421" t="s">
        <v>8218</v>
      </c>
      <c r="C421">
        <v>25</v>
      </c>
      <c r="D421">
        <v>474</v>
      </c>
      <c r="E421" t="s">
        <v>8220</v>
      </c>
      <c r="F421">
        <v>1</v>
      </c>
    </row>
    <row r="422" spans="1:6" x14ac:dyDescent="0.2">
      <c r="A422">
        <v>2191</v>
      </c>
      <c r="B422" t="s">
        <v>8218</v>
      </c>
      <c r="C422">
        <v>25</v>
      </c>
      <c r="D422">
        <v>482</v>
      </c>
      <c r="E422" t="s">
        <v>8220</v>
      </c>
      <c r="F422">
        <v>1</v>
      </c>
    </row>
    <row r="423" spans="1:6" x14ac:dyDescent="0.2">
      <c r="A423">
        <v>2288</v>
      </c>
      <c r="B423" t="s">
        <v>8218</v>
      </c>
      <c r="C423">
        <v>25</v>
      </c>
      <c r="D423">
        <v>486</v>
      </c>
      <c r="E423" t="s">
        <v>8220</v>
      </c>
      <c r="F423">
        <v>1</v>
      </c>
    </row>
    <row r="424" spans="1:6" x14ac:dyDescent="0.2">
      <c r="A424">
        <v>2289</v>
      </c>
      <c r="B424" t="s">
        <v>8218</v>
      </c>
      <c r="C424">
        <v>25</v>
      </c>
      <c r="D424">
        <v>496</v>
      </c>
      <c r="E424" t="s">
        <v>8220</v>
      </c>
      <c r="F424">
        <v>1</v>
      </c>
    </row>
    <row r="425" spans="1:6" x14ac:dyDescent="0.2">
      <c r="A425">
        <v>2482</v>
      </c>
      <c r="B425" t="s">
        <v>8218</v>
      </c>
      <c r="C425">
        <v>25</v>
      </c>
      <c r="D425">
        <v>506</v>
      </c>
      <c r="E425" t="s">
        <v>8220</v>
      </c>
      <c r="F425">
        <v>1</v>
      </c>
    </row>
    <row r="426" spans="1:6" x14ac:dyDescent="0.2">
      <c r="A426">
        <v>2559</v>
      </c>
      <c r="B426" t="s">
        <v>8218</v>
      </c>
      <c r="C426">
        <v>25</v>
      </c>
      <c r="D426">
        <v>509</v>
      </c>
      <c r="E426" t="s">
        <v>8220</v>
      </c>
      <c r="F426">
        <v>1</v>
      </c>
    </row>
    <row r="427" spans="1:6" x14ac:dyDescent="0.2">
      <c r="A427">
        <v>2634</v>
      </c>
      <c r="B427" t="s">
        <v>8218</v>
      </c>
      <c r="C427">
        <v>25</v>
      </c>
      <c r="D427">
        <v>540</v>
      </c>
      <c r="E427" t="s">
        <v>8220</v>
      </c>
      <c r="F427">
        <v>1</v>
      </c>
    </row>
    <row r="428" spans="1:6" x14ac:dyDescent="0.2">
      <c r="A428">
        <v>2939</v>
      </c>
      <c r="B428" t="s">
        <v>8218</v>
      </c>
      <c r="C428">
        <v>25</v>
      </c>
      <c r="D428">
        <v>541</v>
      </c>
      <c r="E428" t="s">
        <v>8220</v>
      </c>
      <c r="F428">
        <v>1</v>
      </c>
    </row>
    <row r="429" spans="1:6" x14ac:dyDescent="0.2">
      <c r="A429">
        <v>3011</v>
      </c>
      <c r="B429" t="s">
        <v>8218</v>
      </c>
      <c r="C429">
        <v>25</v>
      </c>
      <c r="D429">
        <v>542</v>
      </c>
      <c r="E429" t="s">
        <v>8220</v>
      </c>
      <c r="F429">
        <v>1</v>
      </c>
    </row>
    <row r="430" spans="1:6" x14ac:dyDescent="0.2">
      <c r="A430">
        <v>3026</v>
      </c>
      <c r="B430" t="s">
        <v>8218</v>
      </c>
      <c r="C430">
        <v>25</v>
      </c>
      <c r="D430">
        <v>548</v>
      </c>
      <c r="E430" t="s">
        <v>8220</v>
      </c>
      <c r="F430">
        <v>1</v>
      </c>
    </row>
    <row r="431" spans="1:6" x14ac:dyDescent="0.2">
      <c r="A431">
        <v>3032</v>
      </c>
      <c r="B431" t="s">
        <v>8218</v>
      </c>
      <c r="C431">
        <v>25</v>
      </c>
      <c r="D431">
        <v>556</v>
      </c>
      <c r="E431" t="s">
        <v>8220</v>
      </c>
      <c r="F431">
        <v>1</v>
      </c>
    </row>
    <row r="432" spans="1:6" x14ac:dyDescent="0.2">
      <c r="A432">
        <v>3149</v>
      </c>
      <c r="B432" t="s">
        <v>8218</v>
      </c>
      <c r="C432">
        <v>25</v>
      </c>
      <c r="D432">
        <v>559</v>
      </c>
      <c r="E432" t="s">
        <v>8220</v>
      </c>
      <c r="F432">
        <v>1</v>
      </c>
    </row>
    <row r="433" spans="1:6" x14ac:dyDescent="0.2">
      <c r="A433">
        <v>3289</v>
      </c>
      <c r="B433" t="s">
        <v>8218</v>
      </c>
      <c r="C433">
        <v>25</v>
      </c>
      <c r="D433">
        <v>564</v>
      </c>
      <c r="E433" t="s">
        <v>8220</v>
      </c>
      <c r="F433">
        <v>1</v>
      </c>
    </row>
    <row r="434" spans="1:6" x14ac:dyDescent="0.2">
      <c r="A434">
        <v>3446</v>
      </c>
      <c r="B434" t="s">
        <v>8218</v>
      </c>
      <c r="C434">
        <v>25</v>
      </c>
      <c r="D434">
        <v>566</v>
      </c>
      <c r="E434" t="s">
        <v>8220</v>
      </c>
      <c r="F434">
        <v>1</v>
      </c>
    </row>
    <row r="435" spans="1:6" x14ac:dyDescent="0.2">
      <c r="A435">
        <v>3551</v>
      </c>
      <c r="B435" t="s">
        <v>8218</v>
      </c>
      <c r="C435">
        <v>25</v>
      </c>
      <c r="D435">
        <v>569</v>
      </c>
      <c r="E435" t="s">
        <v>8220</v>
      </c>
      <c r="F435">
        <v>1</v>
      </c>
    </row>
    <row r="436" spans="1:6" x14ac:dyDescent="0.2">
      <c r="A436">
        <v>3563</v>
      </c>
      <c r="B436" t="s">
        <v>8218</v>
      </c>
      <c r="C436">
        <v>25</v>
      </c>
      <c r="D436">
        <v>570</v>
      </c>
      <c r="E436" t="s">
        <v>8220</v>
      </c>
      <c r="F436">
        <v>1</v>
      </c>
    </row>
    <row r="437" spans="1:6" x14ac:dyDescent="0.2">
      <c r="A437">
        <v>3571</v>
      </c>
      <c r="B437" t="s">
        <v>8218</v>
      </c>
      <c r="C437">
        <v>25</v>
      </c>
      <c r="D437">
        <v>576</v>
      </c>
      <c r="E437" t="s">
        <v>8220</v>
      </c>
      <c r="F437">
        <v>1</v>
      </c>
    </row>
    <row r="438" spans="1:6" x14ac:dyDescent="0.2">
      <c r="A438">
        <v>3687</v>
      </c>
      <c r="B438" t="s">
        <v>8218</v>
      </c>
      <c r="C438">
        <v>25</v>
      </c>
      <c r="D438">
        <v>577</v>
      </c>
      <c r="E438" t="s">
        <v>8220</v>
      </c>
      <c r="F438">
        <v>1</v>
      </c>
    </row>
    <row r="439" spans="1:6" x14ac:dyDescent="0.2">
      <c r="A439">
        <v>3774</v>
      </c>
      <c r="B439" t="s">
        <v>8218</v>
      </c>
      <c r="C439">
        <v>25</v>
      </c>
      <c r="D439">
        <v>580</v>
      </c>
      <c r="E439" t="s">
        <v>8220</v>
      </c>
      <c r="F439">
        <v>1</v>
      </c>
    </row>
    <row r="440" spans="1:6" x14ac:dyDescent="0.2">
      <c r="A440">
        <v>66</v>
      </c>
      <c r="B440" t="s">
        <v>8218</v>
      </c>
      <c r="C440">
        <v>26</v>
      </c>
      <c r="D440">
        <v>583</v>
      </c>
      <c r="E440" t="s">
        <v>8220</v>
      </c>
      <c r="F440">
        <v>1</v>
      </c>
    </row>
    <row r="441" spans="1:6" x14ac:dyDescent="0.2">
      <c r="A441">
        <v>77</v>
      </c>
      <c r="B441" t="s">
        <v>8218</v>
      </c>
      <c r="C441">
        <v>26</v>
      </c>
      <c r="D441">
        <v>589</v>
      </c>
      <c r="E441" t="s">
        <v>8220</v>
      </c>
      <c r="F441">
        <v>1</v>
      </c>
    </row>
    <row r="442" spans="1:6" x14ac:dyDescent="0.2">
      <c r="A442">
        <v>100</v>
      </c>
      <c r="B442" t="s">
        <v>8218</v>
      </c>
      <c r="C442">
        <v>26</v>
      </c>
      <c r="D442">
        <v>592</v>
      </c>
      <c r="E442" t="s">
        <v>8220</v>
      </c>
      <c r="F442">
        <v>1</v>
      </c>
    </row>
    <row r="443" spans="1:6" x14ac:dyDescent="0.2">
      <c r="A443">
        <v>110</v>
      </c>
      <c r="B443" t="s">
        <v>8218</v>
      </c>
      <c r="C443">
        <v>26</v>
      </c>
      <c r="D443">
        <v>681</v>
      </c>
      <c r="E443" t="s">
        <v>8220</v>
      </c>
      <c r="F443">
        <v>1</v>
      </c>
    </row>
    <row r="444" spans="1:6" x14ac:dyDescent="0.2">
      <c r="A444">
        <v>363</v>
      </c>
      <c r="B444" t="s">
        <v>8218</v>
      </c>
      <c r="C444">
        <v>26</v>
      </c>
      <c r="D444">
        <v>696</v>
      </c>
      <c r="E444" t="s">
        <v>8220</v>
      </c>
      <c r="F444">
        <v>1</v>
      </c>
    </row>
    <row r="445" spans="1:6" x14ac:dyDescent="0.2">
      <c r="A445">
        <v>753</v>
      </c>
      <c r="B445" t="s">
        <v>8218</v>
      </c>
      <c r="C445">
        <v>26</v>
      </c>
      <c r="D445">
        <v>713</v>
      </c>
      <c r="E445" t="s">
        <v>8220</v>
      </c>
      <c r="F445">
        <v>1</v>
      </c>
    </row>
    <row r="446" spans="1:6" x14ac:dyDescent="0.2">
      <c r="A446">
        <v>1348</v>
      </c>
      <c r="B446" t="s">
        <v>8218</v>
      </c>
      <c r="C446">
        <v>26</v>
      </c>
      <c r="D446">
        <v>763</v>
      </c>
      <c r="E446" t="s">
        <v>8220</v>
      </c>
      <c r="F446">
        <v>1</v>
      </c>
    </row>
    <row r="447" spans="1:6" x14ac:dyDescent="0.2">
      <c r="A447">
        <v>1613</v>
      </c>
      <c r="B447" t="s">
        <v>8218</v>
      </c>
      <c r="C447">
        <v>26</v>
      </c>
      <c r="D447">
        <v>771</v>
      </c>
      <c r="E447" t="s">
        <v>8220</v>
      </c>
      <c r="F447">
        <v>1</v>
      </c>
    </row>
    <row r="448" spans="1:6" x14ac:dyDescent="0.2">
      <c r="A448">
        <v>1641</v>
      </c>
      <c r="B448" t="s">
        <v>8218</v>
      </c>
      <c r="C448">
        <v>26</v>
      </c>
      <c r="D448">
        <v>772</v>
      </c>
      <c r="E448" t="s">
        <v>8220</v>
      </c>
      <c r="F448">
        <v>1</v>
      </c>
    </row>
    <row r="449" spans="1:6" x14ac:dyDescent="0.2">
      <c r="A449">
        <v>1851</v>
      </c>
      <c r="B449" t="s">
        <v>8218</v>
      </c>
      <c r="C449">
        <v>26</v>
      </c>
      <c r="D449">
        <v>778</v>
      </c>
      <c r="E449" t="s">
        <v>8220</v>
      </c>
      <c r="F449">
        <v>1</v>
      </c>
    </row>
    <row r="450" spans="1:6" x14ac:dyDescent="0.2">
      <c r="A450">
        <v>1884</v>
      </c>
      <c r="B450" t="s">
        <v>8218</v>
      </c>
      <c r="C450">
        <v>26</v>
      </c>
      <c r="D450">
        <v>868</v>
      </c>
      <c r="E450" t="s">
        <v>8220</v>
      </c>
      <c r="F450">
        <v>1</v>
      </c>
    </row>
    <row r="451" spans="1:6" x14ac:dyDescent="0.2">
      <c r="A451">
        <v>1892</v>
      </c>
      <c r="B451" t="s">
        <v>8218</v>
      </c>
      <c r="C451">
        <v>26</v>
      </c>
      <c r="D451">
        <v>881</v>
      </c>
      <c r="E451" t="s">
        <v>8220</v>
      </c>
      <c r="F451">
        <v>1</v>
      </c>
    </row>
    <row r="452" spans="1:6" x14ac:dyDescent="0.2">
      <c r="A452">
        <v>1930</v>
      </c>
      <c r="B452" t="s">
        <v>8218</v>
      </c>
      <c r="C452">
        <v>26</v>
      </c>
      <c r="D452">
        <v>917</v>
      </c>
      <c r="E452" t="s">
        <v>8220</v>
      </c>
      <c r="F452">
        <v>1</v>
      </c>
    </row>
    <row r="453" spans="1:6" x14ac:dyDescent="0.2">
      <c r="A453">
        <v>2175</v>
      </c>
      <c r="B453" t="s">
        <v>8218</v>
      </c>
      <c r="C453">
        <v>26</v>
      </c>
      <c r="D453">
        <v>919</v>
      </c>
      <c r="E453" t="s">
        <v>8220</v>
      </c>
      <c r="F453">
        <v>1</v>
      </c>
    </row>
    <row r="454" spans="1:6" x14ac:dyDescent="0.2">
      <c r="A454">
        <v>2523</v>
      </c>
      <c r="B454" t="s">
        <v>8218</v>
      </c>
      <c r="C454">
        <v>26</v>
      </c>
      <c r="D454">
        <v>938</v>
      </c>
      <c r="E454" t="s">
        <v>8220</v>
      </c>
      <c r="F454">
        <v>1</v>
      </c>
    </row>
    <row r="455" spans="1:6" x14ac:dyDescent="0.2">
      <c r="A455">
        <v>2637</v>
      </c>
      <c r="B455" t="s">
        <v>8218</v>
      </c>
      <c r="C455">
        <v>26</v>
      </c>
      <c r="D455">
        <v>1073</v>
      </c>
      <c r="E455" t="s">
        <v>8220</v>
      </c>
      <c r="F455">
        <v>1</v>
      </c>
    </row>
    <row r="456" spans="1:6" x14ac:dyDescent="0.2">
      <c r="A456">
        <v>3008</v>
      </c>
      <c r="B456" t="s">
        <v>8218</v>
      </c>
      <c r="C456">
        <v>26</v>
      </c>
      <c r="D456">
        <v>1083</v>
      </c>
      <c r="E456" t="s">
        <v>8220</v>
      </c>
      <c r="F456">
        <v>1</v>
      </c>
    </row>
    <row r="457" spans="1:6" x14ac:dyDescent="0.2">
      <c r="A457">
        <v>3232</v>
      </c>
      <c r="B457" t="s">
        <v>8218</v>
      </c>
      <c r="C457">
        <v>26</v>
      </c>
      <c r="D457">
        <v>1090</v>
      </c>
      <c r="E457" t="s">
        <v>8220</v>
      </c>
      <c r="F457">
        <v>1</v>
      </c>
    </row>
    <row r="458" spans="1:6" x14ac:dyDescent="0.2">
      <c r="A458">
        <v>3329</v>
      </c>
      <c r="B458" t="s">
        <v>8218</v>
      </c>
      <c r="C458">
        <v>26</v>
      </c>
      <c r="D458">
        <v>1099</v>
      </c>
      <c r="E458" t="s">
        <v>8220</v>
      </c>
      <c r="F458">
        <v>1</v>
      </c>
    </row>
    <row r="459" spans="1:6" x14ac:dyDescent="0.2">
      <c r="A459">
        <v>3363</v>
      </c>
      <c r="B459" t="s">
        <v>8218</v>
      </c>
      <c r="C459">
        <v>26</v>
      </c>
      <c r="D459">
        <v>1111</v>
      </c>
      <c r="E459" t="s">
        <v>8220</v>
      </c>
      <c r="F459">
        <v>1</v>
      </c>
    </row>
    <row r="460" spans="1:6" x14ac:dyDescent="0.2">
      <c r="A460">
        <v>3370</v>
      </c>
      <c r="B460" t="s">
        <v>8218</v>
      </c>
      <c r="C460">
        <v>26</v>
      </c>
      <c r="D460">
        <v>1113</v>
      </c>
      <c r="E460" t="s">
        <v>8220</v>
      </c>
      <c r="F460">
        <v>1</v>
      </c>
    </row>
    <row r="461" spans="1:6" x14ac:dyDescent="0.2">
      <c r="A461">
        <v>3412</v>
      </c>
      <c r="B461" t="s">
        <v>8218</v>
      </c>
      <c r="C461">
        <v>26</v>
      </c>
      <c r="D461">
        <v>1119</v>
      </c>
      <c r="E461" t="s">
        <v>8220</v>
      </c>
      <c r="F461">
        <v>1</v>
      </c>
    </row>
    <row r="462" spans="1:6" x14ac:dyDescent="0.2">
      <c r="A462">
        <v>3531</v>
      </c>
      <c r="B462" t="s">
        <v>8218</v>
      </c>
      <c r="C462">
        <v>26</v>
      </c>
      <c r="D462">
        <v>1128</v>
      </c>
      <c r="E462" t="s">
        <v>8220</v>
      </c>
      <c r="F462">
        <v>1</v>
      </c>
    </row>
    <row r="463" spans="1:6" x14ac:dyDescent="0.2">
      <c r="A463">
        <v>3570</v>
      </c>
      <c r="B463" t="s">
        <v>8218</v>
      </c>
      <c r="C463">
        <v>26</v>
      </c>
      <c r="D463">
        <v>1133</v>
      </c>
      <c r="E463" t="s">
        <v>8220</v>
      </c>
      <c r="F463">
        <v>1</v>
      </c>
    </row>
    <row r="464" spans="1:6" x14ac:dyDescent="0.2">
      <c r="A464">
        <v>3758</v>
      </c>
      <c r="B464" t="s">
        <v>8218</v>
      </c>
      <c r="C464">
        <v>26</v>
      </c>
      <c r="D464">
        <v>1134</v>
      </c>
      <c r="E464" t="s">
        <v>8220</v>
      </c>
      <c r="F464">
        <v>1</v>
      </c>
    </row>
    <row r="465" spans="1:6" x14ac:dyDescent="0.2">
      <c r="A465">
        <v>3810</v>
      </c>
      <c r="B465" t="s">
        <v>8218</v>
      </c>
      <c r="C465">
        <v>26</v>
      </c>
      <c r="D465">
        <v>1135</v>
      </c>
      <c r="E465" t="s">
        <v>8220</v>
      </c>
      <c r="F465">
        <v>1</v>
      </c>
    </row>
    <row r="466" spans="1:6" x14ac:dyDescent="0.2">
      <c r="A466">
        <v>3819</v>
      </c>
      <c r="B466" t="s">
        <v>8218</v>
      </c>
      <c r="C466">
        <v>26</v>
      </c>
      <c r="D466">
        <v>1139</v>
      </c>
      <c r="E466" t="s">
        <v>8220</v>
      </c>
      <c r="F466">
        <v>1</v>
      </c>
    </row>
    <row r="467" spans="1:6" x14ac:dyDescent="0.2">
      <c r="A467">
        <v>3826</v>
      </c>
      <c r="B467" t="s">
        <v>8218</v>
      </c>
      <c r="C467">
        <v>26</v>
      </c>
      <c r="D467">
        <v>1145</v>
      </c>
      <c r="E467" t="s">
        <v>8220</v>
      </c>
      <c r="F467">
        <v>1</v>
      </c>
    </row>
    <row r="468" spans="1:6" x14ac:dyDescent="0.2">
      <c r="A468">
        <v>106</v>
      </c>
      <c r="B468" t="s">
        <v>8218</v>
      </c>
      <c r="C468">
        <v>27</v>
      </c>
      <c r="D468">
        <v>1153</v>
      </c>
      <c r="E468" t="s">
        <v>8220</v>
      </c>
      <c r="F468">
        <v>1</v>
      </c>
    </row>
    <row r="469" spans="1:6" x14ac:dyDescent="0.2">
      <c r="A469">
        <v>117</v>
      </c>
      <c r="B469" t="s">
        <v>8218</v>
      </c>
      <c r="C469">
        <v>27</v>
      </c>
      <c r="D469">
        <v>1171</v>
      </c>
      <c r="E469" t="s">
        <v>8220</v>
      </c>
      <c r="F469">
        <v>1</v>
      </c>
    </row>
    <row r="470" spans="1:6" x14ac:dyDescent="0.2">
      <c r="A470">
        <v>646</v>
      </c>
      <c r="B470" t="s">
        <v>8218</v>
      </c>
      <c r="C470">
        <v>27</v>
      </c>
      <c r="D470">
        <v>1173</v>
      </c>
      <c r="E470" t="s">
        <v>8220</v>
      </c>
      <c r="F470">
        <v>1</v>
      </c>
    </row>
    <row r="471" spans="1:6" x14ac:dyDescent="0.2">
      <c r="A471">
        <v>648</v>
      </c>
      <c r="B471" t="s">
        <v>8218</v>
      </c>
      <c r="C471">
        <v>27</v>
      </c>
      <c r="D471">
        <v>1176</v>
      </c>
      <c r="E471" t="s">
        <v>8220</v>
      </c>
      <c r="F471">
        <v>1</v>
      </c>
    </row>
    <row r="472" spans="1:6" x14ac:dyDescent="0.2">
      <c r="A472">
        <v>780</v>
      </c>
      <c r="B472" t="s">
        <v>8218</v>
      </c>
      <c r="C472">
        <v>27</v>
      </c>
      <c r="D472">
        <v>1178</v>
      </c>
      <c r="E472" t="s">
        <v>8220</v>
      </c>
      <c r="F472">
        <v>1</v>
      </c>
    </row>
    <row r="473" spans="1:6" x14ac:dyDescent="0.2">
      <c r="A473">
        <v>810</v>
      </c>
      <c r="B473" t="s">
        <v>8218</v>
      </c>
      <c r="C473">
        <v>27</v>
      </c>
      <c r="D473">
        <v>1410</v>
      </c>
      <c r="E473" t="s">
        <v>8220</v>
      </c>
      <c r="F473">
        <v>1</v>
      </c>
    </row>
    <row r="474" spans="1:6" x14ac:dyDescent="0.2">
      <c r="A474">
        <v>1033</v>
      </c>
      <c r="B474" t="s">
        <v>8218</v>
      </c>
      <c r="C474">
        <v>27</v>
      </c>
      <c r="D474">
        <v>1413</v>
      </c>
      <c r="E474" t="s">
        <v>8220</v>
      </c>
      <c r="F474">
        <v>1</v>
      </c>
    </row>
    <row r="475" spans="1:6" x14ac:dyDescent="0.2">
      <c r="A475">
        <v>1611</v>
      </c>
      <c r="B475" t="s">
        <v>8218</v>
      </c>
      <c r="C475">
        <v>27</v>
      </c>
      <c r="D475">
        <v>1414</v>
      </c>
      <c r="E475" t="s">
        <v>8220</v>
      </c>
      <c r="F475">
        <v>1</v>
      </c>
    </row>
    <row r="476" spans="1:6" x14ac:dyDescent="0.2">
      <c r="A476">
        <v>1618</v>
      </c>
      <c r="B476" t="s">
        <v>8218</v>
      </c>
      <c r="C476">
        <v>27</v>
      </c>
      <c r="D476">
        <v>1418</v>
      </c>
      <c r="E476" t="s">
        <v>8220</v>
      </c>
      <c r="F476">
        <v>1</v>
      </c>
    </row>
    <row r="477" spans="1:6" x14ac:dyDescent="0.2">
      <c r="A477">
        <v>1638</v>
      </c>
      <c r="B477" t="s">
        <v>8218</v>
      </c>
      <c r="C477">
        <v>27</v>
      </c>
      <c r="D477">
        <v>1423</v>
      </c>
      <c r="E477" t="s">
        <v>8220</v>
      </c>
      <c r="F477">
        <v>1</v>
      </c>
    </row>
    <row r="478" spans="1:6" x14ac:dyDescent="0.2">
      <c r="A478">
        <v>1758</v>
      </c>
      <c r="B478" t="s">
        <v>8218</v>
      </c>
      <c r="C478">
        <v>27</v>
      </c>
      <c r="D478">
        <v>1440</v>
      </c>
      <c r="E478" t="s">
        <v>8220</v>
      </c>
      <c r="F478">
        <v>1</v>
      </c>
    </row>
    <row r="479" spans="1:6" x14ac:dyDescent="0.2">
      <c r="A479">
        <v>2100</v>
      </c>
      <c r="B479" t="s">
        <v>8218</v>
      </c>
      <c r="C479">
        <v>27</v>
      </c>
      <c r="D479">
        <v>1450</v>
      </c>
      <c r="E479" t="s">
        <v>8220</v>
      </c>
      <c r="F479">
        <v>1</v>
      </c>
    </row>
    <row r="480" spans="1:6" x14ac:dyDescent="0.2">
      <c r="A480">
        <v>2205</v>
      </c>
      <c r="B480" t="s">
        <v>8218</v>
      </c>
      <c r="C480">
        <v>27</v>
      </c>
      <c r="D480">
        <v>1482</v>
      </c>
      <c r="E480" t="s">
        <v>8220</v>
      </c>
      <c r="F480">
        <v>1</v>
      </c>
    </row>
    <row r="481" spans="1:6" x14ac:dyDescent="0.2">
      <c r="A481">
        <v>2293</v>
      </c>
      <c r="B481" t="s">
        <v>8218</v>
      </c>
      <c r="C481">
        <v>27</v>
      </c>
      <c r="D481">
        <v>1491</v>
      </c>
      <c r="E481" t="s">
        <v>8220</v>
      </c>
      <c r="F481">
        <v>1</v>
      </c>
    </row>
    <row r="482" spans="1:6" x14ac:dyDescent="0.2">
      <c r="A482">
        <v>2492</v>
      </c>
      <c r="B482" t="s">
        <v>8218</v>
      </c>
      <c r="C482">
        <v>27</v>
      </c>
      <c r="D482">
        <v>1497</v>
      </c>
      <c r="E482" t="s">
        <v>8220</v>
      </c>
      <c r="F482">
        <v>1</v>
      </c>
    </row>
    <row r="483" spans="1:6" x14ac:dyDescent="0.2">
      <c r="A483">
        <v>2522</v>
      </c>
      <c r="B483" t="s">
        <v>8218</v>
      </c>
      <c r="C483">
        <v>27</v>
      </c>
      <c r="D483">
        <v>1499</v>
      </c>
      <c r="E483" t="s">
        <v>8220</v>
      </c>
      <c r="F483">
        <v>1</v>
      </c>
    </row>
    <row r="484" spans="1:6" x14ac:dyDescent="0.2">
      <c r="A484">
        <v>2540</v>
      </c>
      <c r="B484" t="s">
        <v>8218</v>
      </c>
      <c r="C484">
        <v>27</v>
      </c>
      <c r="D484">
        <v>1542</v>
      </c>
      <c r="E484" t="s">
        <v>8220</v>
      </c>
      <c r="F484">
        <v>1</v>
      </c>
    </row>
    <row r="485" spans="1:6" x14ac:dyDescent="0.2">
      <c r="A485">
        <v>2990</v>
      </c>
      <c r="B485" t="s">
        <v>8218</v>
      </c>
      <c r="C485">
        <v>27</v>
      </c>
      <c r="D485">
        <v>1543</v>
      </c>
      <c r="E485" t="s">
        <v>8220</v>
      </c>
      <c r="F485">
        <v>1</v>
      </c>
    </row>
    <row r="486" spans="1:6" x14ac:dyDescent="0.2">
      <c r="A486">
        <v>3038</v>
      </c>
      <c r="B486" t="s">
        <v>8218</v>
      </c>
      <c r="C486">
        <v>27</v>
      </c>
      <c r="D486">
        <v>1545</v>
      </c>
      <c r="E486" t="s">
        <v>8220</v>
      </c>
      <c r="F486">
        <v>1</v>
      </c>
    </row>
    <row r="487" spans="1:6" x14ac:dyDescent="0.2">
      <c r="A487">
        <v>3295</v>
      </c>
      <c r="B487" t="s">
        <v>8218</v>
      </c>
      <c r="C487">
        <v>27</v>
      </c>
      <c r="D487">
        <v>1548</v>
      </c>
      <c r="E487" t="s">
        <v>8220</v>
      </c>
      <c r="F487">
        <v>1</v>
      </c>
    </row>
    <row r="488" spans="1:6" x14ac:dyDescent="0.2">
      <c r="A488">
        <v>3356</v>
      </c>
      <c r="B488" t="s">
        <v>8218</v>
      </c>
      <c r="C488">
        <v>27</v>
      </c>
      <c r="D488">
        <v>1557</v>
      </c>
      <c r="E488" t="s">
        <v>8220</v>
      </c>
      <c r="F488">
        <v>1</v>
      </c>
    </row>
    <row r="489" spans="1:6" x14ac:dyDescent="0.2">
      <c r="A489">
        <v>3372</v>
      </c>
      <c r="B489" t="s">
        <v>8218</v>
      </c>
      <c r="C489">
        <v>27</v>
      </c>
      <c r="D489">
        <v>1559</v>
      </c>
      <c r="E489" t="s">
        <v>8220</v>
      </c>
      <c r="F489">
        <v>1</v>
      </c>
    </row>
    <row r="490" spans="1:6" x14ac:dyDescent="0.2">
      <c r="A490">
        <v>3394</v>
      </c>
      <c r="B490" t="s">
        <v>8218</v>
      </c>
      <c r="C490">
        <v>27</v>
      </c>
      <c r="D490">
        <v>1581</v>
      </c>
      <c r="E490" t="s">
        <v>8220</v>
      </c>
      <c r="F490">
        <v>1</v>
      </c>
    </row>
    <row r="491" spans="1:6" x14ac:dyDescent="0.2">
      <c r="A491">
        <v>3458</v>
      </c>
      <c r="B491" t="s">
        <v>8218</v>
      </c>
      <c r="C491">
        <v>27</v>
      </c>
      <c r="D491">
        <v>1583</v>
      </c>
      <c r="E491" t="s">
        <v>8220</v>
      </c>
      <c r="F491">
        <v>1</v>
      </c>
    </row>
    <row r="492" spans="1:6" x14ac:dyDescent="0.2">
      <c r="A492">
        <v>3490</v>
      </c>
      <c r="B492" t="s">
        <v>8218</v>
      </c>
      <c r="C492">
        <v>27</v>
      </c>
      <c r="D492">
        <v>1587</v>
      </c>
      <c r="E492" t="s">
        <v>8220</v>
      </c>
      <c r="F492">
        <v>1</v>
      </c>
    </row>
    <row r="493" spans="1:6" x14ac:dyDescent="0.2">
      <c r="A493">
        <v>3532</v>
      </c>
      <c r="B493" t="s">
        <v>8218</v>
      </c>
      <c r="C493">
        <v>27</v>
      </c>
      <c r="D493">
        <v>1598</v>
      </c>
      <c r="E493" t="s">
        <v>8220</v>
      </c>
      <c r="F493">
        <v>1</v>
      </c>
    </row>
    <row r="494" spans="1:6" x14ac:dyDescent="0.2">
      <c r="A494">
        <v>3577</v>
      </c>
      <c r="B494" t="s">
        <v>8218</v>
      </c>
      <c r="C494">
        <v>27</v>
      </c>
      <c r="D494">
        <v>1702</v>
      </c>
      <c r="E494" t="s">
        <v>8220</v>
      </c>
      <c r="F494">
        <v>1</v>
      </c>
    </row>
    <row r="495" spans="1:6" x14ac:dyDescent="0.2">
      <c r="A495">
        <v>3580</v>
      </c>
      <c r="B495" t="s">
        <v>8218</v>
      </c>
      <c r="C495">
        <v>27</v>
      </c>
      <c r="D495">
        <v>1710</v>
      </c>
      <c r="E495" t="s">
        <v>8220</v>
      </c>
      <c r="F495">
        <v>1</v>
      </c>
    </row>
    <row r="496" spans="1:6" x14ac:dyDescent="0.2">
      <c r="A496">
        <v>3598</v>
      </c>
      <c r="B496" t="s">
        <v>8218</v>
      </c>
      <c r="C496">
        <v>27</v>
      </c>
      <c r="D496">
        <v>1713</v>
      </c>
      <c r="E496" t="s">
        <v>8220</v>
      </c>
      <c r="F496">
        <v>1</v>
      </c>
    </row>
    <row r="497" spans="1:6" x14ac:dyDescent="0.2">
      <c r="A497">
        <v>3608</v>
      </c>
      <c r="B497" t="s">
        <v>8218</v>
      </c>
      <c r="C497">
        <v>27</v>
      </c>
      <c r="D497">
        <v>1722</v>
      </c>
      <c r="E497" t="s">
        <v>8220</v>
      </c>
      <c r="F497">
        <v>1</v>
      </c>
    </row>
    <row r="498" spans="1:6" x14ac:dyDescent="0.2">
      <c r="A498">
        <v>3704</v>
      </c>
      <c r="B498" t="s">
        <v>8218</v>
      </c>
      <c r="C498">
        <v>27</v>
      </c>
      <c r="D498">
        <v>1727</v>
      </c>
      <c r="E498" t="s">
        <v>8220</v>
      </c>
      <c r="F498">
        <v>1</v>
      </c>
    </row>
    <row r="499" spans="1:6" x14ac:dyDescent="0.2">
      <c r="A499">
        <v>3710</v>
      </c>
      <c r="B499" t="s">
        <v>8218</v>
      </c>
      <c r="C499">
        <v>27</v>
      </c>
      <c r="D499">
        <v>1734</v>
      </c>
      <c r="E499" t="s">
        <v>8220</v>
      </c>
      <c r="F499">
        <v>1</v>
      </c>
    </row>
    <row r="500" spans="1:6" x14ac:dyDescent="0.2">
      <c r="A500">
        <v>3715</v>
      </c>
      <c r="B500" t="s">
        <v>8218</v>
      </c>
      <c r="C500">
        <v>27</v>
      </c>
      <c r="D500">
        <v>1736</v>
      </c>
      <c r="E500" t="s">
        <v>8220</v>
      </c>
      <c r="F500">
        <v>1</v>
      </c>
    </row>
    <row r="501" spans="1:6" x14ac:dyDescent="0.2">
      <c r="A501">
        <v>3754</v>
      </c>
      <c r="B501" t="s">
        <v>8218</v>
      </c>
      <c r="C501">
        <v>27</v>
      </c>
      <c r="D501">
        <v>1738</v>
      </c>
      <c r="E501" t="s">
        <v>8220</v>
      </c>
      <c r="F501">
        <v>1</v>
      </c>
    </row>
    <row r="502" spans="1:6" x14ac:dyDescent="0.2">
      <c r="A502">
        <v>3764</v>
      </c>
      <c r="B502" t="s">
        <v>8218</v>
      </c>
      <c r="C502">
        <v>27</v>
      </c>
      <c r="D502">
        <v>1739</v>
      </c>
      <c r="E502" t="s">
        <v>8220</v>
      </c>
      <c r="F502">
        <v>1</v>
      </c>
    </row>
    <row r="503" spans="1:6" x14ac:dyDescent="0.2">
      <c r="A503">
        <v>3782</v>
      </c>
      <c r="B503" t="s">
        <v>8218</v>
      </c>
      <c r="C503">
        <v>27</v>
      </c>
      <c r="D503">
        <v>1867</v>
      </c>
      <c r="E503" t="s">
        <v>8220</v>
      </c>
      <c r="F503">
        <v>1</v>
      </c>
    </row>
    <row r="504" spans="1:6" x14ac:dyDescent="0.2">
      <c r="A504">
        <v>3813</v>
      </c>
      <c r="B504" t="s">
        <v>8218</v>
      </c>
      <c r="C504">
        <v>27</v>
      </c>
      <c r="D504">
        <v>1911</v>
      </c>
      <c r="E504" t="s">
        <v>8220</v>
      </c>
      <c r="F504">
        <v>1</v>
      </c>
    </row>
    <row r="505" spans="1:6" x14ac:dyDescent="0.2">
      <c r="A505">
        <v>35</v>
      </c>
      <c r="B505" t="s">
        <v>8218</v>
      </c>
      <c r="C505">
        <v>28</v>
      </c>
      <c r="D505">
        <v>1986</v>
      </c>
      <c r="E505" t="s">
        <v>8220</v>
      </c>
      <c r="F505">
        <v>1</v>
      </c>
    </row>
    <row r="506" spans="1:6" x14ac:dyDescent="0.2">
      <c r="A506">
        <v>81</v>
      </c>
      <c r="B506" t="s">
        <v>8218</v>
      </c>
      <c r="C506">
        <v>28</v>
      </c>
      <c r="D506">
        <v>1988</v>
      </c>
      <c r="E506" t="s">
        <v>8220</v>
      </c>
      <c r="F506">
        <v>1</v>
      </c>
    </row>
    <row r="507" spans="1:6" x14ac:dyDescent="0.2">
      <c r="A507">
        <v>652</v>
      </c>
      <c r="B507" t="s">
        <v>8218</v>
      </c>
      <c r="C507">
        <v>28</v>
      </c>
      <c r="D507">
        <v>1989</v>
      </c>
      <c r="E507" t="s">
        <v>8220</v>
      </c>
      <c r="F507">
        <v>1</v>
      </c>
    </row>
    <row r="508" spans="1:6" x14ac:dyDescent="0.2">
      <c r="A508">
        <v>799</v>
      </c>
      <c r="B508" t="s">
        <v>8218</v>
      </c>
      <c r="C508">
        <v>28</v>
      </c>
      <c r="D508">
        <v>2128</v>
      </c>
      <c r="E508" t="s">
        <v>8220</v>
      </c>
      <c r="F508">
        <v>1</v>
      </c>
    </row>
    <row r="509" spans="1:6" x14ac:dyDescent="0.2">
      <c r="A509">
        <v>814</v>
      </c>
      <c r="B509" t="s">
        <v>8218</v>
      </c>
      <c r="C509">
        <v>28</v>
      </c>
      <c r="D509">
        <v>2146</v>
      </c>
      <c r="E509" t="s">
        <v>8220</v>
      </c>
      <c r="F509">
        <v>1</v>
      </c>
    </row>
    <row r="510" spans="1:6" x14ac:dyDescent="0.2">
      <c r="A510">
        <v>856</v>
      </c>
      <c r="B510" t="s">
        <v>8218</v>
      </c>
      <c r="C510">
        <v>28</v>
      </c>
      <c r="D510">
        <v>2402</v>
      </c>
      <c r="E510" t="s">
        <v>8220</v>
      </c>
      <c r="F510">
        <v>1</v>
      </c>
    </row>
    <row r="511" spans="1:6" x14ac:dyDescent="0.2">
      <c r="A511">
        <v>1272</v>
      </c>
      <c r="B511" t="s">
        <v>8218</v>
      </c>
      <c r="C511">
        <v>28</v>
      </c>
      <c r="D511">
        <v>2416</v>
      </c>
      <c r="E511" t="s">
        <v>8220</v>
      </c>
      <c r="F511">
        <v>1</v>
      </c>
    </row>
    <row r="512" spans="1:6" x14ac:dyDescent="0.2">
      <c r="A512">
        <v>1524</v>
      </c>
      <c r="B512" t="s">
        <v>8218</v>
      </c>
      <c r="C512">
        <v>28</v>
      </c>
      <c r="D512">
        <v>2421</v>
      </c>
      <c r="E512" t="s">
        <v>8220</v>
      </c>
      <c r="F512">
        <v>1</v>
      </c>
    </row>
    <row r="513" spans="1:6" x14ac:dyDescent="0.2">
      <c r="A513">
        <v>1642</v>
      </c>
      <c r="B513" t="s">
        <v>8218</v>
      </c>
      <c r="C513">
        <v>28</v>
      </c>
      <c r="D513">
        <v>2422</v>
      </c>
      <c r="E513" t="s">
        <v>8220</v>
      </c>
      <c r="F513">
        <v>1</v>
      </c>
    </row>
    <row r="514" spans="1:6" x14ac:dyDescent="0.2">
      <c r="A514">
        <v>1838</v>
      </c>
      <c r="B514" t="s">
        <v>8218</v>
      </c>
      <c r="C514">
        <v>28</v>
      </c>
      <c r="D514">
        <v>2423</v>
      </c>
      <c r="E514" t="s">
        <v>8220</v>
      </c>
      <c r="F514">
        <v>1</v>
      </c>
    </row>
    <row r="515" spans="1:6" x14ac:dyDescent="0.2">
      <c r="A515">
        <v>2201</v>
      </c>
      <c r="B515" t="s">
        <v>8218</v>
      </c>
      <c r="C515">
        <v>28</v>
      </c>
      <c r="D515">
        <v>2425</v>
      </c>
      <c r="E515" t="s">
        <v>8220</v>
      </c>
      <c r="F515">
        <v>1</v>
      </c>
    </row>
    <row r="516" spans="1:6" x14ac:dyDescent="0.2">
      <c r="A516">
        <v>2234</v>
      </c>
      <c r="B516" t="s">
        <v>8218</v>
      </c>
      <c r="C516">
        <v>28</v>
      </c>
      <c r="D516">
        <v>2427</v>
      </c>
      <c r="E516" t="s">
        <v>8220</v>
      </c>
      <c r="F516">
        <v>1</v>
      </c>
    </row>
    <row r="517" spans="1:6" x14ac:dyDescent="0.2">
      <c r="A517">
        <v>2613</v>
      </c>
      <c r="B517" t="s">
        <v>8218</v>
      </c>
      <c r="C517">
        <v>28</v>
      </c>
      <c r="D517">
        <v>2428</v>
      </c>
      <c r="E517" t="s">
        <v>8220</v>
      </c>
      <c r="F517">
        <v>1</v>
      </c>
    </row>
    <row r="518" spans="1:6" x14ac:dyDescent="0.2">
      <c r="A518">
        <v>2668</v>
      </c>
      <c r="B518" t="s">
        <v>8218</v>
      </c>
      <c r="C518">
        <v>28</v>
      </c>
      <c r="D518">
        <v>2438</v>
      </c>
      <c r="E518" t="s">
        <v>8220</v>
      </c>
      <c r="F518">
        <v>1</v>
      </c>
    </row>
    <row r="519" spans="1:6" x14ac:dyDescent="0.2">
      <c r="A519">
        <v>2781</v>
      </c>
      <c r="B519" t="s">
        <v>8218</v>
      </c>
      <c r="C519">
        <v>28</v>
      </c>
      <c r="D519">
        <v>2582</v>
      </c>
      <c r="E519" t="s">
        <v>8220</v>
      </c>
      <c r="F519">
        <v>1</v>
      </c>
    </row>
    <row r="520" spans="1:6" x14ac:dyDescent="0.2">
      <c r="A520">
        <v>2791</v>
      </c>
      <c r="B520" t="s">
        <v>8218</v>
      </c>
      <c r="C520">
        <v>28</v>
      </c>
      <c r="D520">
        <v>2585</v>
      </c>
      <c r="E520" t="s">
        <v>8220</v>
      </c>
      <c r="F520">
        <v>1</v>
      </c>
    </row>
    <row r="521" spans="1:6" x14ac:dyDescent="0.2">
      <c r="A521">
        <v>2988</v>
      </c>
      <c r="B521" t="s">
        <v>8218</v>
      </c>
      <c r="C521">
        <v>28</v>
      </c>
      <c r="D521">
        <v>2586</v>
      </c>
      <c r="E521" t="s">
        <v>8220</v>
      </c>
      <c r="F521">
        <v>1</v>
      </c>
    </row>
    <row r="522" spans="1:6" x14ac:dyDescent="0.2">
      <c r="A522">
        <v>3231</v>
      </c>
      <c r="B522" t="s">
        <v>8218</v>
      </c>
      <c r="C522">
        <v>28</v>
      </c>
      <c r="D522">
        <v>2589</v>
      </c>
      <c r="E522" t="s">
        <v>8220</v>
      </c>
      <c r="F522">
        <v>1</v>
      </c>
    </row>
    <row r="523" spans="1:6" x14ac:dyDescent="0.2">
      <c r="A523">
        <v>3341</v>
      </c>
      <c r="B523" t="s">
        <v>8218</v>
      </c>
      <c r="C523">
        <v>28</v>
      </c>
      <c r="D523">
        <v>2592</v>
      </c>
      <c r="E523" t="s">
        <v>8220</v>
      </c>
      <c r="F523">
        <v>1</v>
      </c>
    </row>
    <row r="524" spans="1:6" x14ac:dyDescent="0.2">
      <c r="A524">
        <v>3380</v>
      </c>
      <c r="B524" t="s">
        <v>8218</v>
      </c>
      <c r="C524">
        <v>28</v>
      </c>
      <c r="D524">
        <v>2594</v>
      </c>
      <c r="E524" t="s">
        <v>8220</v>
      </c>
      <c r="F524">
        <v>1</v>
      </c>
    </row>
    <row r="525" spans="1:6" x14ac:dyDescent="0.2">
      <c r="A525">
        <v>3396</v>
      </c>
      <c r="B525" t="s">
        <v>8218</v>
      </c>
      <c r="C525">
        <v>28</v>
      </c>
      <c r="D525">
        <v>2641</v>
      </c>
      <c r="E525" t="s">
        <v>8220</v>
      </c>
      <c r="F525">
        <v>1</v>
      </c>
    </row>
    <row r="526" spans="1:6" x14ac:dyDescent="0.2">
      <c r="A526">
        <v>3519</v>
      </c>
      <c r="B526" t="s">
        <v>8218</v>
      </c>
      <c r="C526">
        <v>28</v>
      </c>
      <c r="D526">
        <v>2685</v>
      </c>
      <c r="E526" t="s">
        <v>8220</v>
      </c>
      <c r="F526">
        <v>1</v>
      </c>
    </row>
    <row r="527" spans="1:6" x14ac:dyDescent="0.2">
      <c r="A527">
        <v>3537</v>
      </c>
      <c r="B527" t="s">
        <v>8218</v>
      </c>
      <c r="C527">
        <v>28</v>
      </c>
      <c r="D527">
        <v>2689</v>
      </c>
      <c r="E527" t="s">
        <v>8220</v>
      </c>
      <c r="F527">
        <v>1</v>
      </c>
    </row>
    <row r="528" spans="1:6" x14ac:dyDescent="0.2">
      <c r="A528">
        <v>3587</v>
      </c>
      <c r="B528" t="s">
        <v>8218</v>
      </c>
      <c r="C528">
        <v>28</v>
      </c>
      <c r="D528">
        <v>2692</v>
      </c>
      <c r="E528" t="s">
        <v>8220</v>
      </c>
      <c r="F528">
        <v>1</v>
      </c>
    </row>
    <row r="529" spans="1:6" x14ac:dyDescent="0.2">
      <c r="A529">
        <v>3668</v>
      </c>
      <c r="B529" t="s">
        <v>8218</v>
      </c>
      <c r="C529">
        <v>28</v>
      </c>
      <c r="D529">
        <v>2694</v>
      </c>
      <c r="E529" t="s">
        <v>8220</v>
      </c>
      <c r="F529">
        <v>1</v>
      </c>
    </row>
    <row r="530" spans="1:6" x14ac:dyDescent="0.2">
      <c r="A530">
        <v>3750</v>
      </c>
      <c r="B530" t="s">
        <v>8218</v>
      </c>
      <c r="C530">
        <v>28</v>
      </c>
      <c r="D530">
        <v>2762</v>
      </c>
      <c r="E530" t="s">
        <v>8220</v>
      </c>
      <c r="F530">
        <v>1</v>
      </c>
    </row>
    <row r="531" spans="1:6" x14ac:dyDescent="0.2">
      <c r="A531">
        <v>3755</v>
      </c>
      <c r="B531" t="s">
        <v>8218</v>
      </c>
      <c r="C531">
        <v>28</v>
      </c>
      <c r="D531">
        <v>2773</v>
      </c>
      <c r="E531" t="s">
        <v>8220</v>
      </c>
      <c r="F531">
        <v>1</v>
      </c>
    </row>
    <row r="532" spans="1:6" x14ac:dyDescent="0.2">
      <c r="A532">
        <v>3762</v>
      </c>
      <c r="B532" t="s">
        <v>8218</v>
      </c>
      <c r="C532">
        <v>28</v>
      </c>
      <c r="D532">
        <v>2777</v>
      </c>
      <c r="E532" t="s">
        <v>8220</v>
      </c>
      <c r="F532">
        <v>1</v>
      </c>
    </row>
    <row r="533" spans="1:6" x14ac:dyDescent="0.2">
      <c r="A533">
        <v>3828</v>
      </c>
      <c r="B533" t="s">
        <v>8218</v>
      </c>
      <c r="C533">
        <v>28</v>
      </c>
      <c r="D533">
        <v>2779</v>
      </c>
      <c r="E533" t="s">
        <v>8220</v>
      </c>
      <c r="F533">
        <v>1</v>
      </c>
    </row>
    <row r="534" spans="1:6" x14ac:dyDescent="0.2">
      <c r="A534">
        <v>74</v>
      </c>
      <c r="B534" t="s">
        <v>8218</v>
      </c>
      <c r="C534">
        <v>29</v>
      </c>
      <c r="D534">
        <v>2841</v>
      </c>
      <c r="E534" t="s">
        <v>8220</v>
      </c>
      <c r="F534">
        <v>1</v>
      </c>
    </row>
    <row r="535" spans="1:6" x14ac:dyDescent="0.2">
      <c r="A535">
        <v>354</v>
      </c>
      <c r="B535" t="s">
        <v>8218</v>
      </c>
      <c r="C535">
        <v>29</v>
      </c>
      <c r="D535">
        <v>2844</v>
      </c>
      <c r="E535" t="s">
        <v>8220</v>
      </c>
      <c r="F535">
        <v>1</v>
      </c>
    </row>
    <row r="536" spans="1:6" x14ac:dyDescent="0.2">
      <c r="A536">
        <v>530</v>
      </c>
      <c r="B536" t="s">
        <v>8218</v>
      </c>
      <c r="C536">
        <v>29</v>
      </c>
      <c r="D536">
        <v>2849</v>
      </c>
      <c r="E536" t="s">
        <v>8220</v>
      </c>
      <c r="F536">
        <v>1</v>
      </c>
    </row>
    <row r="537" spans="1:6" x14ac:dyDescent="0.2">
      <c r="A537">
        <v>785</v>
      </c>
      <c r="B537" t="s">
        <v>8218</v>
      </c>
      <c r="C537">
        <v>29</v>
      </c>
      <c r="D537">
        <v>2859</v>
      </c>
      <c r="E537" t="s">
        <v>8220</v>
      </c>
      <c r="F537">
        <v>1</v>
      </c>
    </row>
    <row r="538" spans="1:6" x14ac:dyDescent="0.2">
      <c r="A538">
        <v>1301</v>
      </c>
      <c r="B538" t="s">
        <v>8218</v>
      </c>
      <c r="C538">
        <v>29</v>
      </c>
      <c r="D538">
        <v>2863</v>
      </c>
      <c r="E538" t="s">
        <v>8220</v>
      </c>
      <c r="F538">
        <v>1</v>
      </c>
    </row>
    <row r="539" spans="1:6" x14ac:dyDescent="0.2">
      <c r="A539">
        <v>1886</v>
      </c>
      <c r="B539" t="s">
        <v>8218</v>
      </c>
      <c r="C539">
        <v>29</v>
      </c>
      <c r="D539">
        <v>2879</v>
      </c>
      <c r="E539" t="s">
        <v>8220</v>
      </c>
      <c r="F539">
        <v>1</v>
      </c>
    </row>
    <row r="540" spans="1:6" x14ac:dyDescent="0.2">
      <c r="A540">
        <v>1937</v>
      </c>
      <c r="B540" t="s">
        <v>8218</v>
      </c>
      <c r="C540">
        <v>29</v>
      </c>
      <c r="D540">
        <v>2886</v>
      </c>
      <c r="E540" t="s">
        <v>8220</v>
      </c>
      <c r="F540">
        <v>1</v>
      </c>
    </row>
    <row r="541" spans="1:6" x14ac:dyDescent="0.2">
      <c r="A541">
        <v>2290</v>
      </c>
      <c r="B541" t="s">
        <v>8218</v>
      </c>
      <c r="C541">
        <v>29</v>
      </c>
      <c r="D541">
        <v>2887</v>
      </c>
      <c r="E541" t="s">
        <v>8220</v>
      </c>
      <c r="F541">
        <v>1</v>
      </c>
    </row>
    <row r="542" spans="1:6" x14ac:dyDescent="0.2">
      <c r="A542">
        <v>2500</v>
      </c>
      <c r="B542" t="s">
        <v>8218</v>
      </c>
      <c r="C542">
        <v>29</v>
      </c>
      <c r="D542">
        <v>2902</v>
      </c>
      <c r="E542" t="s">
        <v>8220</v>
      </c>
      <c r="F542">
        <v>1</v>
      </c>
    </row>
    <row r="543" spans="1:6" x14ac:dyDescent="0.2">
      <c r="A543">
        <v>3031</v>
      </c>
      <c r="B543" t="s">
        <v>8218</v>
      </c>
      <c r="C543">
        <v>29</v>
      </c>
      <c r="D543">
        <v>2909</v>
      </c>
      <c r="E543" t="s">
        <v>8220</v>
      </c>
      <c r="F543">
        <v>1</v>
      </c>
    </row>
    <row r="544" spans="1:6" x14ac:dyDescent="0.2">
      <c r="A544">
        <v>3172</v>
      </c>
      <c r="B544" t="s">
        <v>8218</v>
      </c>
      <c r="C544">
        <v>29</v>
      </c>
      <c r="D544">
        <v>2910</v>
      </c>
      <c r="E544" t="s">
        <v>8220</v>
      </c>
      <c r="F544">
        <v>1</v>
      </c>
    </row>
    <row r="545" spans="1:6" x14ac:dyDescent="0.2">
      <c r="A545">
        <v>3313</v>
      </c>
      <c r="B545" t="s">
        <v>8218</v>
      </c>
      <c r="C545">
        <v>29</v>
      </c>
      <c r="D545">
        <v>2914</v>
      </c>
      <c r="E545" t="s">
        <v>8220</v>
      </c>
      <c r="F545">
        <v>1</v>
      </c>
    </row>
    <row r="546" spans="1:6" x14ac:dyDescent="0.2">
      <c r="A546">
        <v>3427</v>
      </c>
      <c r="B546" t="s">
        <v>8218</v>
      </c>
      <c r="C546">
        <v>29</v>
      </c>
      <c r="D546">
        <v>2941</v>
      </c>
      <c r="E546" t="s">
        <v>8220</v>
      </c>
      <c r="F546">
        <v>1</v>
      </c>
    </row>
    <row r="547" spans="1:6" x14ac:dyDescent="0.2">
      <c r="A547">
        <v>3488</v>
      </c>
      <c r="B547" t="s">
        <v>8218</v>
      </c>
      <c r="C547">
        <v>29</v>
      </c>
      <c r="D547">
        <v>2944</v>
      </c>
      <c r="E547" t="s">
        <v>8220</v>
      </c>
      <c r="F547">
        <v>1</v>
      </c>
    </row>
    <row r="548" spans="1:6" x14ac:dyDescent="0.2">
      <c r="A548">
        <v>3493</v>
      </c>
      <c r="B548" t="s">
        <v>8218</v>
      </c>
      <c r="C548">
        <v>29</v>
      </c>
      <c r="D548">
        <v>3055</v>
      </c>
      <c r="E548" t="s">
        <v>8220</v>
      </c>
      <c r="F548">
        <v>1</v>
      </c>
    </row>
    <row r="549" spans="1:6" x14ac:dyDescent="0.2">
      <c r="A549">
        <v>3506</v>
      </c>
      <c r="B549" t="s">
        <v>8218</v>
      </c>
      <c r="C549">
        <v>29</v>
      </c>
      <c r="D549">
        <v>3067</v>
      </c>
      <c r="E549" t="s">
        <v>8220</v>
      </c>
      <c r="F549">
        <v>1</v>
      </c>
    </row>
    <row r="550" spans="1:6" x14ac:dyDescent="0.2">
      <c r="A550">
        <v>3543</v>
      </c>
      <c r="B550" t="s">
        <v>8218</v>
      </c>
      <c r="C550">
        <v>29</v>
      </c>
      <c r="D550">
        <v>3094</v>
      </c>
      <c r="E550" t="s">
        <v>8220</v>
      </c>
      <c r="F550">
        <v>1</v>
      </c>
    </row>
    <row r="551" spans="1:6" x14ac:dyDescent="0.2">
      <c r="A551">
        <v>3627</v>
      </c>
      <c r="B551" t="s">
        <v>8218</v>
      </c>
      <c r="C551">
        <v>29</v>
      </c>
      <c r="D551">
        <v>3095</v>
      </c>
      <c r="E551" t="s">
        <v>8220</v>
      </c>
      <c r="F551">
        <v>1</v>
      </c>
    </row>
    <row r="552" spans="1:6" x14ac:dyDescent="0.2">
      <c r="A552">
        <v>528</v>
      </c>
      <c r="B552" t="s">
        <v>8218</v>
      </c>
      <c r="C552">
        <v>30</v>
      </c>
      <c r="D552">
        <v>3110</v>
      </c>
      <c r="E552" t="s">
        <v>8220</v>
      </c>
      <c r="F552">
        <v>1</v>
      </c>
    </row>
    <row r="553" spans="1:6" x14ac:dyDescent="0.2">
      <c r="A553">
        <v>1020</v>
      </c>
      <c r="B553" t="s">
        <v>8218</v>
      </c>
      <c r="C553">
        <v>30</v>
      </c>
      <c r="D553">
        <v>3115</v>
      </c>
      <c r="E553" t="s">
        <v>8220</v>
      </c>
      <c r="F553">
        <v>1</v>
      </c>
    </row>
    <row r="554" spans="1:6" x14ac:dyDescent="0.2">
      <c r="A554">
        <v>1039</v>
      </c>
      <c r="B554" t="s">
        <v>8218</v>
      </c>
      <c r="C554">
        <v>30</v>
      </c>
      <c r="D554">
        <v>3117</v>
      </c>
      <c r="E554" t="s">
        <v>8220</v>
      </c>
      <c r="F554">
        <v>1</v>
      </c>
    </row>
    <row r="555" spans="1:6" x14ac:dyDescent="0.2">
      <c r="A555">
        <v>1603</v>
      </c>
      <c r="B555" t="s">
        <v>8218</v>
      </c>
      <c r="C555">
        <v>30</v>
      </c>
      <c r="D555">
        <v>3119</v>
      </c>
      <c r="E555" t="s">
        <v>8220</v>
      </c>
      <c r="F555">
        <v>1</v>
      </c>
    </row>
    <row r="556" spans="1:6" x14ac:dyDescent="0.2">
      <c r="A556">
        <v>1837</v>
      </c>
      <c r="B556" t="s">
        <v>8218</v>
      </c>
      <c r="C556">
        <v>30</v>
      </c>
      <c r="D556">
        <v>3200</v>
      </c>
      <c r="E556" t="s">
        <v>8220</v>
      </c>
      <c r="F556">
        <v>1</v>
      </c>
    </row>
    <row r="557" spans="1:6" x14ac:dyDescent="0.2">
      <c r="A557">
        <v>2222</v>
      </c>
      <c r="B557" t="s">
        <v>8218</v>
      </c>
      <c r="C557">
        <v>30</v>
      </c>
      <c r="D557">
        <v>3630</v>
      </c>
      <c r="E557" t="s">
        <v>8220</v>
      </c>
      <c r="F557">
        <v>1</v>
      </c>
    </row>
    <row r="558" spans="1:6" x14ac:dyDescent="0.2">
      <c r="A558">
        <v>2486</v>
      </c>
      <c r="B558" t="s">
        <v>8218</v>
      </c>
      <c r="C558">
        <v>30</v>
      </c>
      <c r="D558">
        <v>3632</v>
      </c>
      <c r="E558" t="s">
        <v>8220</v>
      </c>
      <c r="F558">
        <v>1</v>
      </c>
    </row>
    <row r="559" spans="1:6" x14ac:dyDescent="0.2">
      <c r="A559">
        <v>2977</v>
      </c>
      <c r="B559" t="s">
        <v>8218</v>
      </c>
      <c r="C559">
        <v>30</v>
      </c>
      <c r="D559">
        <v>3639</v>
      </c>
      <c r="E559" t="s">
        <v>8220</v>
      </c>
      <c r="F559">
        <v>1</v>
      </c>
    </row>
    <row r="560" spans="1:6" x14ac:dyDescent="0.2">
      <c r="A560">
        <v>3020</v>
      </c>
      <c r="B560" t="s">
        <v>8218</v>
      </c>
      <c r="C560">
        <v>30</v>
      </c>
      <c r="D560">
        <v>3645</v>
      </c>
      <c r="E560" t="s">
        <v>8220</v>
      </c>
      <c r="F560">
        <v>1</v>
      </c>
    </row>
    <row r="561" spans="1:6" x14ac:dyDescent="0.2">
      <c r="A561">
        <v>3227</v>
      </c>
      <c r="B561" t="s">
        <v>8218</v>
      </c>
      <c r="C561">
        <v>30</v>
      </c>
      <c r="D561">
        <v>3730</v>
      </c>
      <c r="E561" t="s">
        <v>8220</v>
      </c>
      <c r="F561">
        <v>1</v>
      </c>
    </row>
    <row r="562" spans="1:6" x14ac:dyDescent="0.2">
      <c r="A562">
        <v>3270</v>
      </c>
      <c r="B562" t="s">
        <v>8218</v>
      </c>
      <c r="C562">
        <v>30</v>
      </c>
      <c r="D562">
        <v>3736</v>
      </c>
      <c r="E562" t="s">
        <v>8220</v>
      </c>
      <c r="F562">
        <v>1</v>
      </c>
    </row>
    <row r="563" spans="1:6" x14ac:dyDescent="0.2">
      <c r="A563">
        <v>3280</v>
      </c>
      <c r="B563" t="s">
        <v>8218</v>
      </c>
      <c r="C563">
        <v>30</v>
      </c>
      <c r="D563">
        <v>3745</v>
      </c>
      <c r="E563" t="s">
        <v>8220</v>
      </c>
      <c r="F563">
        <v>1</v>
      </c>
    </row>
    <row r="564" spans="1:6" x14ac:dyDescent="0.2">
      <c r="A564">
        <v>3367</v>
      </c>
      <c r="B564" t="s">
        <v>8218</v>
      </c>
      <c r="C564">
        <v>30</v>
      </c>
      <c r="D564">
        <v>3746</v>
      </c>
      <c r="E564" t="s">
        <v>8220</v>
      </c>
      <c r="F564">
        <v>1</v>
      </c>
    </row>
    <row r="565" spans="1:6" x14ac:dyDescent="0.2">
      <c r="A565">
        <v>3373</v>
      </c>
      <c r="B565" t="s">
        <v>8218</v>
      </c>
      <c r="C565">
        <v>30</v>
      </c>
      <c r="D565">
        <v>3747</v>
      </c>
      <c r="E565" t="s">
        <v>8220</v>
      </c>
      <c r="F565">
        <v>1</v>
      </c>
    </row>
    <row r="566" spans="1:6" x14ac:dyDescent="0.2">
      <c r="A566">
        <v>3383</v>
      </c>
      <c r="B566" t="s">
        <v>8218</v>
      </c>
      <c r="C566">
        <v>30</v>
      </c>
      <c r="D566">
        <v>3788</v>
      </c>
      <c r="E566" t="s">
        <v>8220</v>
      </c>
      <c r="F566">
        <v>1</v>
      </c>
    </row>
    <row r="567" spans="1:6" x14ac:dyDescent="0.2">
      <c r="A567">
        <v>3416</v>
      </c>
      <c r="B567" t="s">
        <v>8218</v>
      </c>
      <c r="C567">
        <v>30</v>
      </c>
      <c r="D567">
        <v>3794</v>
      </c>
      <c r="E567" t="s">
        <v>8220</v>
      </c>
      <c r="F567">
        <v>1</v>
      </c>
    </row>
    <row r="568" spans="1:6" x14ac:dyDescent="0.2">
      <c r="A568">
        <v>3471</v>
      </c>
      <c r="B568" t="s">
        <v>8218</v>
      </c>
      <c r="C568">
        <v>30</v>
      </c>
      <c r="D568">
        <v>3796</v>
      </c>
      <c r="E568" t="s">
        <v>8220</v>
      </c>
      <c r="F568">
        <v>1</v>
      </c>
    </row>
    <row r="569" spans="1:6" x14ac:dyDescent="0.2">
      <c r="A569">
        <v>3485</v>
      </c>
      <c r="B569" t="s">
        <v>8218</v>
      </c>
      <c r="C569">
        <v>30</v>
      </c>
      <c r="D569">
        <v>3806</v>
      </c>
      <c r="E569" t="s">
        <v>8220</v>
      </c>
      <c r="F569">
        <v>1</v>
      </c>
    </row>
    <row r="570" spans="1:6" x14ac:dyDescent="0.2">
      <c r="A570">
        <v>3679</v>
      </c>
      <c r="B570" t="s">
        <v>8218</v>
      </c>
      <c r="C570">
        <v>30</v>
      </c>
      <c r="D570">
        <v>3855</v>
      </c>
      <c r="E570" t="s">
        <v>8220</v>
      </c>
      <c r="F570">
        <v>1</v>
      </c>
    </row>
    <row r="571" spans="1:6" x14ac:dyDescent="0.2">
      <c r="A571">
        <v>3697</v>
      </c>
      <c r="B571" t="s">
        <v>8218</v>
      </c>
      <c r="C571">
        <v>30</v>
      </c>
      <c r="D571">
        <v>3856</v>
      </c>
      <c r="E571" t="s">
        <v>8220</v>
      </c>
      <c r="F571">
        <v>1</v>
      </c>
    </row>
    <row r="572" spans="1:6" x14ac:dyDescent="0.2">
      <c r="A572">
        <v>3703</v>
      </c>
      <c r="B572" t="s">
        <v>8218</v>
      </c>
      <c r="C572">
        <v>30</v>
      </c>
      <c r="D572">
        <v>3858</v>
      </c>
      <c r="E572" t="s">
        <v>8220</v>
      </c>
      <c r="F572">
        <v>1</v>
      </c>
    </row>
    <row r="573" spans="1:6" x14ac:dyDescent="0.2">
      <c r="A573">
        <v>3753</v>
      </c>
      <c r="B573" t="s">
        <v>8218</v>
      </c>
      <c r="C573">
        <v>30</v>
      </c>
      <c r="D573">
        <v>3859</v>
      </c>
      <c r="E573" t="s">
        <v>8220</v>
      </c>
      <c r="F573">
        <v>1</v>
      </c>
    </row>
    <row r="574" spans="1:6" x14ac:dyDescent="0.2">
      <c r="A574">
        <v>3780</v>
      </c>
      <c r="B574" t="s">
        <v>8218</v>
      </c>
      <c r="C574">
        <v>30</v>
      </c>
      <c r="D574">
        <v>3861</v>
      </c>
      <c r="E574" t="s">
        <v>8220</v>
      </c>
      <c r="F574">
        <v>1</v>
      </c>
    </row>
    <row r="575" spans="1:6" x14ac:dyDescent="0.2">
      <c r="A575">
        <v>3785</v>
      </c>
      <c r="B575" t="s">
        <v>8218</v>
      </c>
      <c r="C575">
        <v>30</v>
      </c>
      <c r="D575">
        <v>3862</v>
      </c>
      <c r="E575" t="s">
        <v>8220</v>
      </c>
      <c r="F575">
        <v>1</v>
      </c>
    </row>
    <row r="576" spans="1:6" x14ac:dyDescent="0.2">
      <c r="A576">
        <v>337</v>
      </c>
      <c r="B576" t="s">
        <v>8218</v>
      </c>
      <c r="C576">
        <v>31</v>
      </c>
      <c r="D576">
        <v>3895</v>
      </c>
      <c r="E576" t="s">
        <v>8220</v>
      </c>
      <c r="F576">
        <v>1</v>
      </c>
    </row>
    <row r="577" spans="1:6" x14ac:dyDescent="0.2">
      <c r="A577">
        <v>522</v>
      </c>
      <c r="B577" t="s">
        <v>8218</v>
      </c>
      <c r="C577">
        <v>31</v>
      </c>
      <c r="D577">
        <v>3901</v>
      </c>
      <c r="E577" t="s">
        <v>8220</v>
      </c>
      <c r="F577">
        <v>1</v>
      </c>
    </row>
    <row r="578" spans="1:6" x14ac:dyDescent="0.2">
      <c r="A578">
        <v>531</v>
      </c>
      <c r="B578" t="s">
        <v>8218</v>
      </c>
      <c r="C578">
        <v>31</v>
      </c>
      <c r="D578">
        <v>3912</v>
      </c>
      <c r="E578" t="s">
        <v>8220</v>
      </c>
      <c r="F578">
        <v>1</v>
      </c>
    </row>
    <row r="579" spans="1:6" x14ac:dyDescent="0.2">
      <c r="A579">
        <v>1246</v>
      </c>
      <c r="B579" t="s">
        <v>8218</v>
      </c>
      <c r="C579">
        <v>31</v>
      </c>
      <c r="D579">
        <v>3915</v>
      </c>
      <c r="E579" t="s">
        <v>8220</v>
      </c>
      <c r="F579">
        <v>1</v>
      </c>
    </row>
    <row r="580" spans="1:6" x14ac:dyDescent="0.2">
      <c r="A580">
        <v>1271</v>
      </c>
      <c r="B580" t="s">
        <v>8218</v>
      </c>
      <c r="C580">
        <v>31</v>
      </c>
      <c r="D580">
        <v>3917</v>
      </c>
      <c r="E580" t="s">
        <v>8220</v>
      </c>
      <c r="F580">
        <v>1</v>
      </c>
    </row>
    <row r="581" spans="1:6" x14ac:dyDescent="0.2">
      <c r="A581">
        <v>1284</v>
      </c>
      <c r="B581" t="s">
        <v>8218</v>
      </c>
      <c r="C581">
        <v>31</v>
      </c>
      <c r="D581">
        <v>3926</v>
      </c>
      <c r="E581" t="s">
        <v>8220</v>
      </c>
      <c r="F581">
        <v>1</v>
      </c>
    </row>
    <row r="582" spans="1:6" x14ac:dyDescent="0.2">
      <c r="A582">
        <v>1347</v>
      </c>
      <c r="B582" t="s">
        <v>8218</v>
      </c>
      <c r="C582">
        <v>31</v>
      </c>
      <c r="D582">
        <v>3932</v>
      </c>
      <c r="E582" t="s">
        <v>8220</v>
      </c>
      <c r="F582">
        <v>1</v>
      </c>
    </row>
    <row r="583" spans="1:6" x14ac:dyDescent="0.2">
      <c r="A583">
        <v>1377</v>
      </c>
      <c r="B583" t="s">
        <v>8218</v>
      </c>
      <c r="C583">
        <v>31</v>
      </c>
      <c r="D583">
        <v>3939</v>
      </c>
      <c r="E583" t="s">
        <v>8220</v>
      </c>
      <c r="F583">
        <v>1</v>
      </c>
    </row>
    <row r="584" spans="1:6" x14ac:dyDescent="0.2">
      <c r="A584">
        <v>1940</v>
      </c>
      <c r="B584" t="s">
        <v>8218</v>
      </c>
      <c r="C584">
        <v>31</v>
      </c>
      <c r="D584">
        <v>3945</v>
      </c>
      <c r="E584" t="s">
        <v>8220</v>
      </c>
      <c r="F584">
        <v>1</v>
      </c>
    </row>
    <row r="585" spans="1:6" x14ac:dyDescent="0.2">
      <c r="A585">
        <v>2800</v>
      </c>
      <c r="B585" t="s">
        <v>8218</v>
      </c>
      <c r="C585">
        <v>31</v>
      </c>
      <c r="D585">
        <v>3950</v>
      </c>
      <c r="E585" t="s">
        <v>8220</v>
      </c>
      <c r="F585">
        <v>1</v>
      </c>
    </row>
    <row r="586" spans="1:6" x14ac:dyDescent="0.2">
      <c r="A586">
        <v>2839</v>
      </c>
      <c r="B586" t="s">
        <v>8218</v>
      </c>
      <c r="C586">
        <v>31</v>
      </c>
      <c r="D586">
        <v>3951</v>
      </c>
      <c r="E586" t="s">
        <v>8220</v>
      </c>
      <c r="F586">
        <v>1</v>
      </c>
    </row>
    <row r="587" spans="1:6" x14ac:dyDescent="0.2">
      <c r="A587">
        <v>3309</v>
      </c>
      <c r="B587" t="s">
        <v>8218</v>
      </c>
      <c r="C587">
        <v>31</v>
      </c>
      <c r="D587">
        <v>3952</v>
      </c>
      <c r="E587" t="s">
        <v>8220</v>
      </c>
      <c r="F587">
        <v>1</v>
      </c>
    </row>
    <row r="588" spans="1:6" x14ac:dyDescent="0.2">
      <c r="A588">
        <v>3310</v>
      </c>
      <c r="B588" t="s">
        <v>8218</v>
      </c>
      <c r="C588">
        <v>31</v>
      </c>
      <c r="D588">
        <v>3957</v>
      </c>
      <c r="E588" t="s">
        <v>8220</v>
      </c>
      <c r="F588">
        <v>1</v>
      </c>
    </row>
    <row r="589" spans="1:6" x14ac:dyDescent="0.2">
      <c r="A589">
        <v>3445</v>
      </c>
      <c r="B589" t="s">
        <v>8218</v>
      </c>
      <c r="C589">
        <v>31</v>
      </c>
      <c r="D589">
        <v>3991</v>
      </c>
      <c r="E589" t="s">
        <v>8220</v>
      </c>
      <c r="F589">
        <v>1</v>
      </c>
    </row>
    <row r="590" spans="1:6" x14ac:dyDescent="0.2">
      <c r="A590">
        <v>3502</v>
      </c>
      <c r="B590" t="s">
        <v>8218</v>
      </c>
      <c r="C590">
        <v>31</v>
      </c>
      <c r="D590">
        <v>3993</v>
      </c>
      <c r="E590" t="s">
        <v>8220</v>
      </c>
      <c r="F590">
        <v>1</v>
      </c>
    </row>
    <row r="591" spans="1:6" x14ac:dyDescent="0.2">
      <c r="A591">
        <v>3562</v>
      </c>
      <c r="B591" t="s">
        <v>8218</v>
      </c>
      <c r="C591">
        <v>31</v>
      </c>
      <c r="D591">
        <v>3994</v>
      </c>
      <c r="E591" t="s">
        <v>8220</v>
      </c>
      <c r="F591">
        <v>1</v>
      </c>
    </row>
    <row r="592" spans="1:6" x14ac:dyDescent="0.2">
      <c r="A592">
        <v>3610</v>
      </c>
      <c r="B592" t="s">
        <v>8218</v>
      </c>
      <c r="C592">
        <v>31</v>
      </c>
      <c r="D592">
        <v>4000</v>
      </c>
      <c r="E592" t="s">
        <v>8220</v>
      </c>
      <c r="F592">
        <v>1</v>
      </c>
    </row>
    <row r="593" spans="1:6" x14ac:dyDescent="0.2">
      <c r="A593">
        <v>3674</v>
      </c>
      <c r="B593" t="s">
        <v>8218</v>
      </c>
      <c r="C593">
        <v>31</v>
      </c>
      <c r="D593">
        <v>4004</v>
      </c>
      <c r="E593" t="s">
        <v>8220</v>
      </c>
      <c r="F593">
        <v>1</v>
      </c>
    </row>
    <row r="594" spans="1:6" x14ac:dyDescent="0.2">
      <c r="A594">
        <v>3678</v>
      </c>
      <c r="B594" t="s">
        <v>8218</v>
      </c>
      <c r="C594">
        <v>31</v>
      </c>
      <c r="D594">
        <v>4006</v>
      </c>
      <c r="E594" t="s">
        <v>8220</v>
      </c>
      <c r="F594">
        <v>1</v>
      </c>
    </row>
    <row r="595" spans="1:6" x14ac:dyDescent="0.2">
      <c r="A595">
        <v>3690</v>
      </c>
      <c r="B595" t="s">
        <v>8218</v>
      </c>
      <c r="C595">
        <v>31</v>
      </c>
      <c r="D595">
        <v>4007</v>
      </c>
      <c r="E595" t="s">
        <v>8220</v>
      </c>
      <c r="F595">
        <v>1</v>
      </c>
    </row>
    <row r="596" spans="1:6" x14ac:dyDescent="0.2">
      <c r="A596">
        <v>71</v>
      </c>
      <c r="B596" t="s">
        <v>8218</v>
      </c>
      <c r="C596">
        <v>32</v>
      </c>
      <c r="D596">
        <v>4015</v>
      </c>
      <c r="E596" t="s">
        <v>8220</v>
      </c>
      <c r="F596">
        <v>1</v>
      </c>
    </row>
    <row r="597" spans="1:6" x14ac:dyDescent="0.2">
      <c r="A597">
        <v>793</v>
      </c>
      <c r="B597" t="s">
        <v>8218</v>
      </c>
      <c r="C597">
        <v>32</v>
      </c>
      <c r="D597">
        <v>4024</v>
      </c>
      <c r="E597" t="s">
        <v>8220</v>
      </c>
      <c r="F597">
        <v>1</v>
      </c>
    </row>
    <row r="598" spans="1:6" x14ac:dyDescent="0.2">
      <c r="A598">
        <v>830</v>
      </c>
      <c r="B598" t="s">
        <v>8218</v>
      </c>
      <c r="C598">
        <v>32</v>
      </c>
      <c r="D598">
        <v>4045</v>
      </c>
      <c r="E598" t="s">
        <v>8220</v>
      </c>
      <c r="F598">
        <v>1</v>
      </c>
    </row>
    <row r="599" spans="1:6" x14ac:dyDescent="0.2">
      <c r="A599">
        <v>1206</v>
      </c>
      <c r="B599" t="s">
        <v>8218</v>
      </c>
      <c r="C599">
        <v>32</v>
      </c>
      <c r="D599">
        <v>4049</v>
      </c>
      <c r="E599" t="s">
        <v>8220</v>
      </c>
      <c r="F599">
        <v>1</v>
      </c>
    </row>
    <row r="600" spans="1:6" x14ac:dyDescent="0.2">
      <c r="A600">
        <v>1299</v>
      </c>
      <c r="B600" t="s">
        <v>8218</v>
      </c>
      <c r="C600">
        <v>32</v>
      </c>
      <c r="D600">
        <v>4050</v>
      </c>
      <c r="E600" t="s">
        <v>8220</v>
      </c>
      <c r="F600">
        <v>1</v>
      </c>
    </row>
    <row r="601" spans="1:6" x14ac:dyDescent="0.2">
      <c r="A601">
        <v>1602</v>
      </c>
      <c r="B601" t="s">
        <v>8218</v>
      </c>
      <c r="C601">
        <v>32</v>
      </c>
      <c r="D601">
        <v>4066</v>
      </c>
      <c r="E601" t="s">
        <v>8220</v>
      </c>
      <c r="F601">
        <v>1</v>
      </c>
    </row>
    <row r="602" spans="1:6" x14ac:dyDescent="0.2">
      <c r="A602">
        <v>1634</v>
      </c>
      <c r="B602" t="s">
        <v>8218</v>
      </c>
      <c r="C602">
        <v>32</v>
      </c>
      <c r="D602">
        <v>4068</v>
      </c>
      <c r="E602" t="s">
        <v>8220</v>
      </c>
      <c r="F602">
        <v>1</v>
      </c>
    </row>
    <row r="603" spans="1:6" x14ac:dyDescent="0.2">
      <c r="A603">
        <v>1650</v>
      </c>
      <c r="B603" t="s">
        <v>8218</v>
      </c>
      <c r="C603">
        <v>32</v>
      </c>
      <c r="D603">
        <v>4079</v>
      </c>
      <c r="E603" t="s">
        <v>8220</v>
      </c>
      <c r="F603">
        <v>1</v>
      </c>
    </row>
    <row r="604" spans="1:6" x14ac:dyDescent="0.2">
      <c r="A604">
        <v>1663</v>
      </c>
      <c r="B604" t="s">
        <v>8218</v>
      </c>
      <c r="C604">
        <v>32</v>
      </c>
      <c r="D604">
        <v>4084</v>
      </c>
      <c r="E604" t="s">
        <v>8220</v>
      </c>
      <c r="F604">
        <v>1</v>
      </c>
    </row>
    <row r="605" spans="1:6" x14ac:dyDescent="0.2">
      <c r="A605">
        <v>1883</v>
      </c>
      <c r="B605" t="s">
        <v>8218</v>
      </c>
      <c r="C605">
        <v>32</v>
      </c>
      <c r="D605">
        <v>4085</v>
      </c>
      <c r="E605" t="s">
        <v>8220</v>
      </c>
      <c r="F605">
        <v>1</v>
      </c>
    </row>
    <row r="606" spans="1:6" x14ac:dyDescent="0.2">
      <c r="A606">
        <v>2098</v>
      </c>
      <c r="B606" t="s">
        <v>8218</v>
      </c>
      <c r="C606">
        <v>32</v>
      </c>
      <c r="D606">
        <v>4092</v>
      </c>
      <c r="E606" t="s">
        <v>8220</v>
      </c>
      <c r="F606">
        <v>1</v>
      </c>
    </row>
    <row r="607" spans="1:6" x14ac:dyDescent="0.2">
      <c r="A607">
        <v>2166</v>
      </c>
      <c r="B607" t="s">
        <v>8218</v>
      </c>
      <c r="C607">
        <v>32</v>
      </c>
      <c r="D607">
        <v>4095</v>
      </c>
      <c r="E607" t="s">
        <v>8220</v>
      </c>
      <c r="F607">
        <v>1</v>
      </c>
    </row>
    <row r="608" spans="1:6" x14ac:dyDescent="0.2">
      <c r="A608">
        <v>2279</v>
      </c>
      <c r="B608" t="s">
        <v>8218</v>
      </c>
      <c r="C608">
        <v>32</v>
      </c>
      <c r="D608">
        <v>4099</v>
      </c>
      <c r="E608" t="s">
        <v>8220</v>
      </c>
      <c r="F608">
        <v>1</v>
      </c>
    </row>
    <row r="609" spans="1:6" x14ac:dyDescent="0.2">
      <c r="A609">
        <v>2929</v>
      </c>
      <c r="B609" t="s">
        <v>8218</v>
      </c>
      <c r="C609">
        <v>32</v>
      </c>
      <c r="D609">
        <v>4108</v>
      </c>
      <c r="E609" t="s">
        <v>8220</v>
      </c>
      <c r="F609">
        <v>1</v>
      </c>
    </row>
    <row r="610" spans="1:6" x14ac:dyDescent="0.2">
      <c r="A610">
        <v>2938</v>
      </c>
      <c r="B610" t="s">
        <v>8218</v>
      </c>
      <c r="C610">
        <v>32</v>
      </c>
      <c r="D610">
        <v>4112</v>
      </c>
      <c r="E610" t="s">
        <v>8220</v>
      </c>
      <c r="F610">
        <v>1</v>
      </c>
    </row>
    <row r="611" spans="1:6" x14ac:dyDescent="0.2">
      <c r="A611">
        <v>3037</v>
      </c>
      <c r="B611" t="s">
        <v>8218</v>
      </c>
      <c r="C611">
        <v>32</v>
      </c>
      <c r="D611">
        <v>120</v>
      </c>
      <c r="E611" t="s">
        <v>8219</v>
      </c>
      <c r="F611">
        <v>1</v>
      </c>
    </row>
    <row r="612" spans="1:6" x14ac:dyDescent="0.2">
      <c r="A612">
        <v>3318</v>
      </c>
      <c r="B612" t="s">
        <v>8218</v>
      </c>
      <c r="C612">
        <v>32</v>
      </c>
      <c r="D612">
        <v>121</v>
      </c>
      <c r="E612" t="s">
        <v>8219</v>
      </c>
      <c r="F612">
        <v>1</v>
      </c>
    </row>
    <row r="613" spans="1:6" x14ac:dyDescent="0.2">
      <c r="A613">
        <v>3541</v>
      </c>
      <c r="B613" t="s">
        <v>8218</v>
      </c>
      <c r="C613">
        <v>32</v>
      </c>
      <c r="D613">
        <v>139</v>
      </c>
      <c r="E613" t="s">
        <v>8219</v>
      </c>
      <c r="F613">
        <v>1</v>
      </c>
    </row>
    <row r="614" spans="1:6" x14ac:dyDescent="0.2">
      <c r="A614">
        <v>3839</v>
      </c>
      <c r="B614" t="s">
        <v>8218</v>
      </c>
      <c r="C614">
        <v>32</v>
      </c>
      <c r="D614">
        <v>142</v>
      </c>
      <c r="E614" t="s">
        <v>8219</v>
      </c>
      <c r="F614">
        <v>1</v>
      </c>
    </row>
    <row r="615" spans="1:6" x14ac:dyDescent="0.2">
      <c r="A615">
        <v>59</v>
      </c>
      <c r="B615" t="s">
        <v>8218</v>
      </c>
      <c r="C615">
        <v>33</v>
      </c>
      <c r="D615">
        <v>159</v>
      </c>
      <c r="E615" t="s">
        <v>8219</v>
      </c>
      <c r="F615">
        <v>1</v>
      </c>
    </row>
    <row r="616" spans="1:6" x14ac:dyDescent="0.2">
      <c r="A616">
        <v>812</v>
      </c>
      <c r="B616" t="s">
        <v>8218</v>
      </c>
      <c r="C616">
        <v>33</v>
      </c>
      <c r="D616">
        <v>600</v>
      </c>
      <c r="E616" t="s">
        <v>8219</v>
      </c>
      <c r="F616">
        <v>1</v>
      </c>
    </row>
    <row r="617" spans="1:6" x14ac:dyDescent="0.2">
      <c r="A617">
        <v>823</v>
      </c>
      <c r="B617" t="s">
        <v>8218</v>
      </c>
      <c r="C617">
        <v>33</v>
      </c>
      <c r="D617">
        <v>606</v>
      </c>
      <c r="E617" t="s">
        <v>8219</v>
      </c>
      <c r="F617">
        <v>1</v>
      </c>
    </row>
    <row r="618" spans="1:6" x14ac:dyDescent="0.2">
      <c r="A618">
        <v>1191</v>
      </c>
      <c r="B618" t="s">
        <v>8218</v>
      </c>
      <c r="C618">
        <v>33</v>
      </c>
      <c r="D618">
        <v>609</v>
      </c>
      <c r="E618" t="s">
        <v>8219</v>
      </c>
      <c r="F618">
        <v>1</v>
      </c>
    </row>
    <row r="619" spans="1:6" x14ac:dyDescent="0.2">
      <c r="A619">
        <v>1298</v>
      </c>
      <c r="B619" t="s">
        <v>8218</v>
      </c>
      <c r="C619">
        <v>33</v>
      </c>
      <c r="D619">
        <v>619</v>
      </c>
      <c r="E619" t="s">
        <v>8219</v>
      </c>
      <c r="F619">
        <v>1</v>
      </c>
    </row>
    <row r="620" spans="1:6" x14ac:dyDescent="0.2">
      <c r="A620">
        <v>1507</v>
      </c>
      <c r="B620" t="s">
        <v>8218</v>
      </c>
      <c r="C620">
        <v>33</v>
      </c>
      <c r="D620">
        <v>620</v>
      </c>
      <c r="E620" t="s">
        <v>8219</v>
      </c>
      <c r="F620">
        <v>1</v>
      </c>
    </row>
    <row r="621" spans="1:6" x14ac:dyDescent="0.2">
      <c r="A621">
        <v>1823</v>
      </c>
      <c r="B621" t="s">
        <v>8218</v>
      </c>
      <c r="C621">
        <v>33</v>
      </c>
      <c r="D621">
        <v>627</v>
      </c>
      <c r="E621" t="s">
        <v>8219</v>
      </c>
      <c r="F621">
        <v>1</v>
      </c>
    </row>
    <row r="622" spans="1:6" x14ac:dyDescent="0.2">
      <c r="A622">
        <v>1829</v>
      </c>
      <c r="B622" t="s">
        <v>8218</v>
      </c>
      <c r="C622">
        <v>33</v>
      </c>
      <c r="D622">
        <v>630</v>
      </c>
      <c r="E622" t="s">
        <v>8219</v>
      </c>
      <c r="F622">
        <v>1</v>
      </c>
    </row>
    <row r="623" spans="1:6" x14ac:dyDescent="0.2">
      <c r="A623">
        <v>1924</v>
      </c>
      <c r="B623" t="s">
        <v>8218</v>
      </c>
      <c r="C623">
        <v>33</v>
      </c>
      <c r="D623">
        <v>634</v>
      </c>
      <c r="E623" t="s">
        <v>8219</v>
      </c>
      <c r="F623">
        <v>1</v>
      </c>
    </row>
    <row r="624" spans="1:6" x14ac:dyDescent="0.2">
      <c r="A624">
        <v>1960</v>
      </c>
      <c r="B624" t="s">
        <v>8218</v>
      </c>
      <c r="C624">
        <v>33</v>
      </c>
      <c r="D624">
        <v>635</v>
      </c>
      <c r="E624" t="s">
        <v>8219</v>
      </c>
      <c r="F624">
        <v>1</v>
      </c>
    </row>
    <row r="625" spans="1:6" x14ac:dyDescent="0.2">
      <c r="A625">
        <v>2215</v>
      </c>
      <c r="B625" t="s">
        <v>8218</v>
      </c>
      <c r="C625">
        <v>33</v>
      </c>
      <c r="D625">
        <v>636</v>
      </c>
      <c r="E625" t="s">
        <v>8219</v>
      </c>
      <c r="F625">
        <v>1</v>
      </c>
    </row>
    <row r="626" spans="1:6" x14ac:dyDescent="0.2">
      <c r="A626">
        <v>2526</v>
      </c>
      <c r="B626" t="s">
        <v>8218</v>
      </c>
      <c r="C626">
        <v>33</v>
      </c>
      <c r="D626">
        <v>639</v>
      </c>
      <c r="E626" t="s">
        <v>8219</v>
      </c>
      <c r="F626">
        <v>1</v>
      </c>
    </row>
    <row r="627" spans="1:6" x14ac:dyDescent="0.2">
      <c r="A627">
        <v>2817</v>
      </c>
      <c r="B627" t="s">
        <v>8218</v>
      </c>
      <c r="C627">
        <v>33</v>
      </c>
      <c r="D627">
        <v>1008</v>
      </c>
      <c r="E627" t="s">
        <v>8219</v>
      </c>
      <c r="F627">
        <v>1</v>
      </c>
    </row>
    <row r="628" spans="1:6" x14ac:dyDescent="0.2">
      <c r="A628">
        <v>2940</v>
      </c>
      <c r="B628" t="s">
        <v>8218</v>
      </c>
      <c r="C628">
        <v>33</v>
      </c>
      <c r="D628">
        <v>1011</v>
      </c>
      <c r="E628" t="s">
        <v>8219</v>
      </c>
      <c r="F628">
        <v>1</v>
      </c>
    </row>
    <row r="629" spans="1:6" x14ac:dyDescent="0.2">
      <c r="A629">
        <v>2973</v>
      </c>
      <c r="B629" t="s">
        <v>8218</v>
      </c>
      <c r="C629">
        <v>33</v>
      </c>
      <c r="D629">
        <v>1040</v>
      </c>
      <c r="E629" t="s">
        <v>8219</v>
      </c>
      <c r="F629">
        <v>1</v>
      </c>
    </row>
    <row r="630" spans="1:6" x14ac:dyDescent="0.2">
      <c r="A630">
        <v>3327</v>
      </c>
      <c r="B630" t="s">
        <v>8218</v>
      </c>
      <c r="C630">
        <v>33</v>
      </c>
      <c r="D630">
        <v>1042</v>
      </c>
      <c r="E630" t="s">
        <v>8219</v>
      </c>
      <c r="F630">
        <v>1</v>
      </c>
    </row>
    <row r="631" spans="1:6" x14ac:dyDescent="0.2">
      <c r="A631">
        <v>3473</v>
      </c>
      <c r="B631" t="s">
        <v>8218</v>
      </c>
      <c r="C631">
        <v>33</v>
      </c>
      <c r="D631">
        <v>1047</v>
      </c>
      <c r="E631" t="s">
        <v>8219</v>
      </c>
      <c r="F631">
        <v>1</v>
      </c>
    </row>
    <row r="632" spans="1:6" x14ac:dyDescent="0.2">
      <c r="A632">
        <v>3509</v>
      </c>
      <c r="B632" t="s">
        <v>8218</v>
      </c>
      <c r="C632">
        <v>33</v>
      </c>
      <c r="D632">
        <v>1053</v>
      </c>
      <c r="E632" t="s">
        <v>8219</v>
      </c>
      <c r="F632">
        <v>1</v>
      </c>
    </row>
    <row r="633" spans="1:6" x14ac:dyDescent="0.2">
      <c r="A633">
        <v>3518</v>
      </c>
      <c r="B633" t="s">
        <v>8218</v>
      </c>
      <c r="C633">
        <v>33</v>
      </c>
      <c r="D633">
        <v>1060</v>
      </c>
      <c r="E633" t="s">
        <v>8219</v>
      </c>
      <c r="F633">
        <v>1</v>
      </c>
    </row>
    <row r="634" spans="1:6" x14ac:dyDescent="0.2">
      <c r="A634">
        <v>3597</v>
      </c>
      <c r="B634" t="s">
        <v>8218</v>
      </c>
      <c r="C634">
        <v>33</v>
      </c>
      <c r="D634">
        <v>1229</v>
      </c>
      <c r="E634" t="s">
        <v>8219</v>
      </c>
      <c r="F634">
        <v>1</v>
      </c>
    </row>
    <row r="635" spans="1:6" x14ac:dyDescent="0.2">
      <c r="A635">
        <v>3653</v>
      </c>
      <c r="B635" t="s">
        <v>8218</v>
      </c>
      <c r="C635">
        <v>33</v>
      </c>
      <c r="D635">
        <v>1232</v>
      </c>
      <c r="E635" t="s">
        <v>8219</v>
      </c>
      <c r="F635">
        <v>1</v>
      </c>
    </row>
    <row r="636" spans="1:6" x14ac:dyDescent="0.2">
      <c r="A636">
        <v>3695</v>
      </c>
      <c r="B636" t="s">
        <v>8218</v>
      </c>
      <c r="C636">
        <v>33</v>
      </c>
      <c r="D636">
        <v>1242</v>
      </c>
      <c r="E636" t="s">
        <v>8219</v>
      </c>
      <c r="F636">
        <v>1</v>
      </c>
    </row>
    <row r="637" spans="1:6" x14ac:dyDescent="0.2">
      <c r="A637">
        <v>3727</v>
      </c>
      <c r="B637" t="s">
        <v>8218</v>
      </c>
      <c r="C637">
        <v>33</v>
      </c>
      <c r="D637">
        <v>1312</v>
      </c>
      <c r="E637" t="s">
        <v>8219</v>
      </c>
      <c r="F637">
        <v>1</v>
      </c>
    </row>
    <row r="638" spans="1:6" x14ac:dyDescent="0.2">
      <c r="A638">
        <v>3772</v>
      </c>
      <c r="B638" t="s">
        <v>8218</v>
      </c>
      <c r="C638">
        <v>33</v>
      </c>
      <c r="D638">
        <v>1316</v>
      </c>
      <c r="E638" t="s">
        <v>8219</v>
      </c>
      <c r="F638">
        <v>1</v>
      </c>
    </row>
    <row r="639" spans="1:6" x14ac:dyDescent="0.2">
      <c r="A639">
        <v>96</v>
      </c>
      <c r="B639" t="s">
        <v>8218</v>
      </c>
      <c r="C639">
        <v>34</v>
      </c>
      <c r="D639">
        <v>1342</v>
      </c>
      <c r="E639" t="s">
        <v>8219</v>
      </c>
      <c r="F639">
        <v>1</v>
      </c>
    </row>
    <row r="640" spans="1:6" x14ac:dyDescent="0.2">
      <c r="A640">
        <v>327</v>
      </c>
      <c r="B640" t="s">
        <v>8218</v>
      </c>
      <c r="C640">
        <v>34</v>
      </c>
      <c r="D640">
        <v>1454</v>
      </c>
      <c r="E640" t="s">
        <v>8219</v>
      </c>
      <c r="F640">
        <v>1</v>
      </c>
    </row>
    <row r="641" spans="1:6" x14ac:dyDescent="0.2">
      <c r="A641">
        <v>520</v>
      </c>
      <c r="B641" t="s">
        <v>8218</v>
      </c>
      <c r="C641">
        <v>34</v>
      </c>
      <c r="D641">
        <v>1561</v>
      </c>
      <c r="E641" t="s">
        <v>8219</v>
      </c>
      <c r="F641">
        <v>1</v>
      </c>
    </row>
    <row r="642" spans="1:6" x14ac:dyDescent="0.2">
      <c r="A642">
        <v>788</v>
      </c>
      <c r="B642" t="s">
        <v>8218</v>
      </c>
      <c r="C642">
        <v>34</v>
      </c>
      <c r="D642">
        <v>1564</v>
      </c>
      <c r="E642" t="s">
        <v>8219</v>
      </c>
      <c r="F642">
        <v>1</v>
      </c>
    </row>
    <row r="643" spans="1:6" x14ac:dyDescent="0.2">
      <c r="A643">
        <v>1264</v>
      </c>
      <c r="B643" t="s">
        <v>8218</v>
      </c>
      <c r="C643">
        <v>34</v>
      </c>
      <c r="D643">
        <v>1565</v>
      </c>
      <c r="E643" t="s">
        <v>8219</v>
      </c>
      <c r="F643">
        <v>1</v>
      </c>
    </row>
    <row r="644" spans="1:6" x14ac:dyDescent="0.2">
      <c r="A644">
        <v>1389</v>
      </c>
      <c r="B644" t="s">
        <v>8218</v>
      </c>
      <c r="C644">
        <v>34</v>
      </c>
      <c r="D644">
        <v>2343</v>
      </c>
      <c r="E644" t="s">
        <v>8219</v>
      </c>
      <c r="F644">
        <v>1</v>
      </c>
    </row>
    <row r="645" spans="1:6" x14ac:dyDescent="0.2">
      <c r="A645">
        <v>1400</v>
      </c>
      <c r="B645" t="s">
        <v>8218</v>
      </c>
      <c r="C645">
        <v>34</v>
      </c>
      <c r="D645">
        <v>2344</v>
      </c>
      <c r="E645" t="s">
        <v>8219</v>
      </c>
      <c r="F645">
        <v>1</v>
      </c>
    </row>
    <row r="646" spans="1:6" x14ac:dyDescent="0.2">
      <c r="A646">
        <v>1654</v>
      </c>
      <c r="B646" t="s">
        <v>8218</v>
      </c>
      <c r="C646">
        <v>34</v>
      </c>
      <c r="D646">
        <v>2347</v>
      </c>
      <c r="E646" t="s">
        <v>8219</v>
      </c>
      <c r="F646">
        <v>1</v>
      </c>
    </row>
    <row r="647" spans="1:6" x14ac:dyDescent="0.2">
      <c r="A647">
        <v>1675</v>
      </c>
      <c r="B647" t="s">
        <v>8218</v>
      </c>
      <c r="C647">
        <v>34</v>
      </c>
      <c r="D647">
        <v>2354</v>
      </c>
      <c r="E647" t="s">
        <v>8219</v>
      </c>
      <c r="F647">
        <v>1</v>
      </c>
    </row>
    <row r="648" spans="1:6" x14ac:dyDescent="0.2">
      <c r="A648">
        <v>1742</v>
      </c>
      <c r="B648" t="s">
        <v>8218</v>
      </c>
      <c r="C648">
        <v>34</v>
      </c>
      <c r="D648">
        <v>2360</v>
      </c>
      <c r="E648" t="s">
        <v>8219</v>
      </c>
      <c r="F648">
        <v>1</v>
      </c>
    </row>
    <row r="649" spans="1:6" x14ac:dyDescent="0.2">
      <c r="A649">
        <v>1928</v>
      </c>
      <c r="B649" t="s">
        <v>8218</v>
      </c>
      <c r="C649">
        <v>34</v>
      </c>
      <c r="D649">
        <v>2373</v>
      </c>
      <c r="E649" t="s">
        <v>8219</v>
      </c>
      <c r="F649">
        <v>1</v>
      </c>
    </row>
    <row r="650" spans="1:6" x14ac:dyDescent="0.2">
      <c r="A650">
        <v>2206</v>
      </c>
      <c r="B650" t="s">
        <v>8218</v>
      </c>
      <c r="C650">
        <v>34</v>
      </c>
      <c r="D650">
        <v>2374</v>
      </c>
      <c r="E650" t="s">
        <v>8219</v>
      </c>
      <c r="F650">
        <v>1</v>
      </c>
    </row>
    <row r="651" spans="1:6" x14ac:dyDescent="0.2">
      <c r="A651">
        <v>2295</v>
      </c>
      <c r="B651" t="s">
        <v>8218</v>
      </c>
      <c r="C651">
        <v>34</v>
      </c>
      <c r="D651">
        <v>2389</v>
      </c>
      <c r="E651" t="s">
        <v>8219</v>
      </c>
      <c r="F651">
        <v>1</v>
      </c>
    </row>
    <row r="652" spans="1:6" x14ac:dyDescent="0.2">
      <c r="A652">
        <v>2556</v>
      </c>
      <c r="B652" t="s">
        <v>8218</v>
      </c>
      <c r="C652">
        <v>34</v>
      </c>
      <c r="D652">
        <v>2391</v>
      </c>
      <c r="E652" t="s">
        <v>8219</v>
      </c>
      <c r="F652">
        <v>1</v>
      </c>
    </row>
    <row r="653" spans="1:6" x14ac:dyDescent="0.2">
      <c r="A653">
        <v>2936</v>
      </c>
      <c r="B653" t="s">
        <v>8218</v>
      </c>
      <c r="C653">
        <v>34</v>
      </c>
      <c r="D653">
        <v>2393</v>
      </c>
      <c r="E653" t="s">
        <v>8219</v>
      </c>
      <c r="F653">
        <v>1</v>
      </c>
    </row>
    <row r="654" spans="1:6" x14ac:dyDescent="0.2">
      <c r="A654">
        <v>3151</v>
      </c>
      <c r="B654" t="s">
        <v>8218</v>
      </c>
      <c r="C654">
        <v>34</v>
      </c>
      <c r="D654">
        <v>2396</v>
      </c>
      <c r="E654" t="s">
        <v>8219</v>
      </c>
      <c r="F654">
        <v>1</v>
      </c>
    </row>
    <row r="655" spans="1:6" x14ac:dyDescent="0.2">
      <c r="A655">
        <v>3240</v>
      </c>
      <c r="B655" t="s">
        <v>8218</v>
      </c>
      <c r="C655">
        <v>34</v>
      </c>
      <c r="D655">
        <v>2565</v>
      </c>
      <c r="E655" t="s">
        <v>8219</v>
      </c>
      <c r="F655">
        <v>1</v>
      </c>
    </row>
    <row r="656" spans="1:6" x14ac:dyDescent="0.2">
      <c r="A656">
        <v>3278</v>
      </c>
      <c r="B656" t="s">
        <v>8218</v>
      </c>
      <c r="C656">
        <v>34</v>
      </c>
      <c r="D656">
        <v>2568</v>
      </c>
      <c r="E656" t="s">
        <v>8219</v>
      </c>
      <c r="F656">
        <v>1</v>
      </c>
    </row>
    <row r="657" spans="1:6" x14ac:dyDescent="0.2">
      <c r="A657">
        <v>3287</v>
      </c>
      <c r="B657" t="s">
        <v>8218</v>
      </c>
      <c r="C657">
        <v>34</v>
      </c>
      <c r="D657">
        <v>3121</v>
      </c>
      <c r="E657" t="s">
        <v>8219</v>
      </c>
      <c r="F657">
        <v>1</v>
      </c>
    </row>
    <row r="658" spans="1:6" x14ac:dyDescent="0.2">
      <c r="A658">
        <v>3337</v>
      </c>
      <c r="B658" t="s">
        <v>8218</v>
      </c>
      <c r="C658">
        <v>34</v>
      </c>
      <c r="D658">
        <v>3868</v>
      </c>
      <c r="E658" t="s">
        <v>8219</v>
      </c>
      <c r="F658">
        <v>1</v>
      </c>
    </row>
    <row r="659" spans="1:6" x14ac:dyDescent="0.2">
      <c r="A659">
        <v>3420</v>
      </c>
      <c r="B659" t="s">
        <v>8218</v>
      </c>
      <c r="C659">
        <v>34</v>
      </c>
      <c r="D659">
        <v>3878</v>
      </c>
      <c r="E659" t="s">
        <v>8219</v>
      </c>
      <c r="F659">
        <v>1</v>
      </c>
    </row>
    <row r="660" spans="1:6" x14ac:dyDescent="0.2">
      <c r="A660">
        <v>3522</v>
      </c>
      <c r="B660" t="s">
        <v>8218</v>
      </c>
      <c r="C660">
        <v>34</v>
      </c>
      <c r="D660">
        <v>3881</v>
      </c>
      <c r="E660" t="s">
        <v>8219</v>
      </c>
      <c r="F660">
        <v>1</v>
      </c>
    </row>
    <row r="661" spans="1:6" x14ac:dyDescent="0.2">
      <c r="A661">
        <v>3526</v>
      </c>
      <c r="B661" t="s">
        <v>8218</v>
      </c>
      <c r="C661">
        <v>34</v>
      </c>
      <c r="D661">
        <v>167</v>
      </c>
      <c r="E661" t="s">
        <v>8220</v>
      </c>
      <c r="F661">
        <v>2</v>
      </c>
    </row>
    <row r="662" spans="1:6" x14ac:dyDescent="0.2">
      <c r="A662">
        <v>3623</v>
      </c>
      <c r="B662" t="s">
        <v>8218</v>
      </c>
      <c r="C662">
        <v>34</v>
      </c>
      <c r="D662">
        <v>179</v>
      </c>
      <c r="E662" t="s">
        <v>8220</v>
      </c>
      <c r="F662">
        <v>2</v>
      </c>
    </row>
    <row r="663" spans="1:6" x14ac:dyDescent="0.2">
      <c r="A663">
        <v>3680</v>
      </c>
      <c r="B663" t="s">
        <v>8218</v>
      </c>
      <c r="C663">
        <v>34</v>
      </c>
      <c r="D663">
        <v>184</v>
      </c>
      <c r="E663" t="s">
        <v>8220</v>
      </c>
      <c r="F663">
        <v>2</v>
      </c>
    </row>
    <row r="664" spans="1:6" x14ac:dyDescent="0.2">
      <c r="A664">
        <v>3814</v>
      </c>
      <c r="B664" t="s">
        <v>8218</v>
      </c>
      <c r="C664">
        <v>34</v>
      </c>
      <c r="D664">
        <v>222</v>
      </c>
      <c r="E664" t="s">
        <v>8220</v>
      </c>
      <c r="F664">
        <v>2</v>
      </c>
    </row>
    <row r="665" spans="1:6" x14ac:dyDescent="0.2">
      <c r="A665">
        <v>2</v>
      </c>
      <c r="B665" t="s">
        <v>8218</v>
      </c>
      <c r="C665">
        <v>35</v>
      </c>
      <c r="D665">
        <v>226</v>
      </c>
      <c r="E665" t="s">
        <v>8220</v>
      </c>
      <c r="F665">
        <v>2</v>
      </c>
    </row>
    <row r="666" spans="1:6" x14ac:dyDescent="0.2">
      <c r="A666">
        <v>78</v>
      </c>
      <c r="B666" t="s">
        <v>8218</v>
      </c>
      <c r="C666">
        <v>35</v>
      </c>
      <c r="D666">
        <v>230</v>
      </c>
      <c r="E666" t="s">
        <v>8220</v>
      </c>
      <c r="F666">
        <v>2</v>
      </c>
    </row>
    <row r="667" spans="1:6" x14ac:dyDescent="0.2">
      <c r="A667">
        <v>101</v>
      </c>
      <c r="B667" t="s">
        <v>8218</v>
      </c>
      <c r="C667">
        <v>35</v>
      </c>
      <c r="D667">
        <v>425</v>
      </c>
      <c r="E667" t="s">
        <v>8220</v>
      </c>
      <c r="F667">
        <v>2</v>
      </c>
    </row>
    <row r="668" spans="1:6" x14ac:dyDescent="0.2">
      <c r="A668">
        <v>114</v>
      </c>
      <c r="B668" t="s">
        <v>8218</v>
      </c>
      <c r="C668">
        <v>35</v>
      </c>
      <c r="D668">
        <v>434</v>
      </c>
      <c r="E668" t="s">
        <v>8220</v>
      </c>
      <c r="F668">
        <v>2</v>
      </c>
    </row>
    <row r="669" spans="1:6" x14ac:dyDescent="0.2">
      <c r="A669">
        <v>406</v>
      </c>
      <c r="B669" t="s">
        <v>8218</v>
      </c>
      <c r="C669">
        <v>35</v>
      </c>
      <c r="D669">
        <v>443</v>
      </c>
      <c r="E669" t="s">
        <v>8220</v>
      </c>
      <c r="F669">
        <v>2</v>
      </c>
    </row>
    <row r="670" spans="1:6" x14ac:dyDescent="0.2">
      <c r="A670">
        <v>726</v>
      </c>
      <c r="B670" t="s">
        <v>8218</v>
      </c>
      <c r="C670">
        <v>35</v>
      </c>
      <c r="D670">
        <v>445</v>
      </c>
      <c r="E670" t="s">
        <v>8220</v>
      </c>
      <c r="F670">
        <v>2</v>
      </c>
    </row>
    <row r="671" spans="1:6" x14ac:dyDescent="0.2">
      <c r="A671">
        <v>783</v>
      </c>
      <c r="B671" t="s">
        <v>8218</v>
      </c>
      <c r="C671">
        <v>35</v>
      </c>
      <c r="D671">
        <v>453</v>
      </c>
      <c r="E671" t="s">
        <v>8220</v>
      </c>
      <c r="F671">
        <v>2</v>
      </c>
    </row>
    <row r="672" spans="1:6" x14ac:dyDescent="0.2">
      <c r="A672">
        <v>1753</v>
      </c>
      <c r="B672" t="s">
        <v>8218</v>
      </c>
      <c r="C672">
        <v>35</v>
      </c>
      <c r="D672">
        <v>455</v>
      </c>
      <c r="E672" t="s">
        <v>8220</v>
      </c>
      <c r="F672">
        <v>2</v>
      </c>
    </row>
    <row r="673" spans="1:6" x14ac:dyDescent="0.2">
      <c r="A673">
        <v>2061</v>
      </c>
      <c r="B673" t="s">
        <v>8218</v>
      </c>
      <c r="C673">
        <v>35</v>
      </c>
      <c r="D673">
        <v>460</v>
      </c>
      <c r="E673" t="s">
        <v>8220</v>
      </c>
      <c r="F673">
        <v>2</v>
      </c>
    </row>
    <row r="674" spans="1:6" x14ac:dyDescent="0.2">
      <c r="A674">
        <v>2086</v>
      </c>
      <c r="B674" t="s">
        <v>8218</v>
      </c>
      <c r="C674">
        <v>35</v>
      </c>
      <c r="D674">
        <v>470</v>
      </c>
      <c r="E674" t="s">
        <v>8220</v>
      </c>
      <c r="F674">
        <v>2</v>
      </c>
    </row>
    <row r="675" spans="1:6" x14ac:dyDescent="0.2">
      <c r="A675">
        <v>2117</v>
      </c>
      <c r="B675" t="s">
        <v>8218</v>
      </c>
      <c r="C675">
        <v>35</v>
      </c>
      <c r="D675">
        <v>512</v>
      </c>
      <c r="E675" t="s">
        <v>8220</v>
      </c>
      <c r="F675">
        <v>2</v>
      </c>
    </row>
    <row r="676" spans="1:6" x14ac:dyDescent="0.2">
      <c r="A676">
        <v>2555</v>
      </c>
      <c r="B676" t="s">
        <v>8218</v>
      </c>
      <c r="C676">
        <v>35</v>
      </c>
      <c r="D676">
        <v>543</v>
      </c>
      <c r="E676" t="s">
        <v>8220</v>
      </c>
      <c r="F676">
        <v>2</v>
      </c>
    </row>
    <row r="677" spans="1:6" x14ac:dyDescent="0.2">
      <c r="A677">
        <v>2821</v>
      </c>
      <c r="B677" t="s">
        <v>8218</v>
      </c>
      <c r="C677">
        <v>35</v>
      </c>
      <c r="D677">
        <v>544</v>
      </c>
      <c r="E677" t="s">
        <v>8220</v>
      </c>
      <c r="F677">
        <v>2</v>
      </c>
    </row>
    <row r="678" spans="1:6" x14ac:dyDescent="0.2">
      <c r="A678">
        <v>2833</v>
      </c>
      <c r="B678" t="s">
        <v>8218</v>
      </c>
      <c r="C678">
        <v>35</v>
      </c>
      <c r="D678">
        <v>546</v>
      </c>
      <c r="E678" t="s">
        <v>8220</v>
      </c>
      <c r="F678">
        <v>2</v>
      </c>
    </row>
    <row r="679" spans="1:6" x14ac:dyDescent="0.2">
      <c r="A679">
        <v>3216</v>
      </c>
      <c r="B679" t="s">
        <v>8218</v>
      </c>
      <c r="C679">
        <v>35</v>
      </c>
      <c r="D679">
        <v>561</v>
      </c>
      <c r="E679" t="s">
        <v>8220</v>
      </c>
      <c r="F679">
        <v>2</v>
      </c>
    </row>
    <row r="680" spans="1:6" x14ac:dyDescent="0.2">
      <c r="A680">
        <v>3303</v>
      </c>
      <c r="B680" t="s">
        <v>8218</v>
      </c>
      <c r="C680">
        <v>35</v>
      </c>
      <c r="D680">
        <v>563</v>
      </c>
      <c r="E680" t="s">
        <v>8220</v>
      </c>
      <c r="F680">
        <v>2</v>
      </c>
    </row>
    <row r="681" spans="1:6" x14ac:dyDescent="0.2">
      <c r="A681">
        <v>3387</v>
      </c>
      <c r="B681" t="s">
        <v>8218</v>
      </c>
      <c r="C681">
        <v>35</v>
      </c>
      <c r="D681">
        <v>571</v>
      </c>
      <c r="E681" t="s">
        <v>8220</v>
      </c>
      <c r="F681">
        <v>2</v>
      </c>
    </row>
    <row r="682" spans="1:6" x14ac:dyDescent="0.2">
      <c r="A682">
        <v>3492</v>
      </c>
      <c r="B682" t="s">
        <v>8218</v>
      </c>
      <c r="C682">
        <v>35</v>
      </c>
      <c r="D682">
        <v>584</v>
      </c>
      <c r="E682" t="s">
        <v>8220</v>
      </c>
      <c r="F682">
        <v>2</v>
      </c>
    </row>
    <row r="683" spans="1:6" x14ac:dyDescent="0.2">
      <c r="A683">
        <v>3499</v>
      </c>
      <c r="B683" t="s">
        <v>8218</v>
      </c>
      <c r="C683">
        <v>35</v>
      </c>
      <c r="D683">
        <v>588</v>
      </c>
      <c r="E683" t="s">
        <v>8220</v>
      </c>
      <c r="F683">
        <v>2</v>
      </c>
    </row>
    <row r="684" spans="1:6" x14ac:dyDescent="0.2">
      <c r="A684">
        <v>3592</v>
      </c>
      <c r="B684" t="s">
        <v>8218</v>
      </c>
      <c r="C684">
        <v>35</v>
      </c>
      <c r="D684">
        <v>591</v>
      </c>
      <c r="E684" t="s">
        <v>8220</v>
      </c>
      <c r="F684">
        <v>2</v>
      </c>
    </row>
    <row r="685" spans="1:6" x14ac:dyDescent="0.2">
      <c r="A685">
        <v>3705</v>
      </c>
      <c r="B685" t="s">
        <v>8218</v>
      </c>
      <c r="C685">
        <v>35</v>
      </c>
      <c r="D685">
        <v>594</v>
      </c>
      <c r="E685" t="s">
        <v>8220</v>
      </c>
      <c r="F685">
        <v>2</v>
      </c>
    </row>
    <row r="686" spans="1:6" x14ac:dyDescent="0.2">
      <c r="A686">
        <v>3709</v>
      </c>
      <c r="B686" t="s">
        <v>8218</v>
      </c>
      <c r="C686">
        <v>35</v>
      </c>
      <c r="D686">
        <v>596</v>
      </c>
      <c r="E686" t="s">
        <v>8220</v>
      </c>
      <c r="F686">
        <v>2</v>
      </c>
    </row>
    <row r="687" spans="1:6" x14ac:dyDescent="0.2">
      <c r="A687">
        <v>3722</v>
      </c>
      <c r="B687" t="s">
        <v>8218</v>
      </c>
      <c r="C687">
        <v>35</v>
      </c>
      <c r="D687">
        <v>597</v>
      </c>
      <c r="E687" t="s">
        <v>8220</v>
      </c>
      <c r="F687">
        <v>2</v>
      </c>
    </row>
    <row r="688" spans="1:6" x14ac:dyDescent="0.2">
      <c r="A688">
        <v>17</v>
      </c>
      <c r="B688" t="s">
        <v>8218</v>
      </c>
      <c r="C688">
        <v>36</v>
      </c>
      <c r="D688">
        <v>599</v>
      </c>
      <c r="E688" t="s">
        <v>8220</v>
      </c>
      <c r="F688">
        <v>2</v>
      </c>
    </row>
    <row r="689" spans="1:6" x14ac:dyDescent="0.2">
      <c r="A689">
        <v>68</v>
      </c>
      <c r="B689" t="s">
        <v>8218</v>
      </c>
      <c r="C689">
        <v>36</v>
      </c>
      <c r="D689">
        <v>674</v>
      </c>
      <c r="E689" t="s">
        <v>8220</v>
      </c>
      <c r="F689">
        <v>2</v>
      </c>
    </row>
    <row r="690" spans="1:6" x14ac:dyDescent="0.2">
      <c r="A690">
        <v>266</v>
      </c>
      <c r="B690" t="s">
        <v>8218</v>
      </c>
      <c r="C690">
        <v>36</v>
      </c>
      <c r="D690">
        <v>709</v>
      </c>
      <c r="E690" t="s">
        <v>8220</v>
      </c>
      <c r="F690">
        <v>2</v>
      </c>
    </row>
    <row r="691" spans="1:6" x14ac:dyDescent="0.2">
      <c r="A691">
        <v>310</v>
      </c>
      <c r="B691" t="s">
        <v>8218</v>
      </c>
      <c r="C691">
        <v>36</v>
      </c>
      <c r="D691">
        <v>773</v>
      </c>
      <c r="E691" t="s">
        <v>8220</v>
      </c>
      <c r="F691">
        <v>2</v>
      </c>
    </row>
    <row r="692" spans="1:6" x14ac:dyDescent="0.2">
      <c r="A692">
        <v>1660</v>
      </c>
      <c r="B692" t="s">
        <v>8218</v>
      </c>
      <c r="C692">
        <v>36</v>
      </c>
      <c r="D692">
        <v>861</v>
      </c>
      <c r="E692" t="s">
        <v>8220</v>
      </c>
      <c r="F692">
        <v>2</v>
      </c>
    </row>
    <row r="693" spans="1:6" x14ac:dyDescent="0.2">
      <c r="A693">
        <v>2115</v>
      </c>
      <c r="B693" t="s">
        <v>8218</v>
      </c>
      <c r="C693">
        <v>36</v>
      </c>
      <c r="D693">
        <v>865</v>
      </c>
      <c r="E693" t="s">
        <v>8220</v>
      </c>
      <c r="F693">
        <v>2</v>
      </c>
    </row>
    <row r="694" spans="1:6" x14ac:dyDescent="0.2">
      <c r="A694">
        <v>2470</v>
      </c>
      <c r="B694" t="s">
        <v>8218</v>
      </c>
      <c r="C694">
        <v>36</v>
      </c>
      <c r="D694">
        <v>872</v>
      </c>
      <c r="E694" t="s">
        <v>8220</v>
      </c>
      <c r="F694">
        <v>2</v>
      </c>
    </row>
    <row r="695" spans="1:6" x14ac:dyDescent="0.2">
      <c r="A695">
        <v>2557</v>
      </c>
      <c r="B695" t="s">
        <v>8218</v>
      </c>
      <c r="C695">
        <v>36</v>
      </c>
      <c r="D695">
        <v>878</v>
      </c>
      <c r="E695" t="s">
        <v>8220</v>
      </c>
      <c r="F695">
        <v>2</v>
      </c>
    </row>
    <row r="696" spans="1:6" x14ac:dyDescent="0.2">
      <c r="A696">
        <v>3016</v>
      </c>
      <c r="B696" t="s">
        <v>8218</v>
      </c>
      <c r="C696">
        <v>36</v>
      </c>
      <c r="D696">
        <v>884</v>
      </c>
      <c r="E696" t="s">
        <v>8220</v>
      </c>
      <c r="F696">
        <v>2</v>
      </c>
    </row>
    <row r="697" spans="1:6" x14ac:dyDescent="0.2">
      <c r="A697">
        <v>3437</v>
      </c>
      <c r="B697" t="s">
        <v>8218</v>
      </c>
      <c r="C697">
        <v>36</v>
      </c>
      <c r="D697">
        <v>898</v>
      </c>
      <c r="E697" t="s">
        <v>8220</v>
      </c>
      <c r="F697">
        <v>2</v>
      </c>
    </row>
    <row r="698" spans="1:6" x14ac:dyDescent="0.2">
      <c r="A698">
        <v>3459</v>
      </c>
      <c r="B698" t="s">
        <v>8218</v>
      </c>
      <c r="C698">
        <v>36</v>
      </c>
      <c r="D698">
        <v>900</v>
      </c>
      <c r="E698" t="s">
        <v>8220</v>
      </c>
      <c r="F698">
        <v>2</v>
      </c>
    </row>
    <row r="699" spans="1:6" x14ac:dyDescent="0.2">
      <c r="A699">
        <v>3465</v>
      </c>
      <c r="B699" t="s">
        <v>8218</v>
      </c>
      <c r="C699">
        <v>36</v>
      </c>
      <c r="D699">
        <v>912</v>
      </c>
      <c r="E699" t="s">
        <v>8220</v>
      </c>
      <c r="F699">
        <v>2</v>
      </c>
    </row>
    <row r="700" spans="1:6" x14ac:dyDescent="0.2">
      <c r="A700">
        <v>3594</v>
      </c>
      <c r="B700" t="s">
        <v>8218</v>
      </c>
      <c r="C700">
        <v>36</v>
      </c>
      <c r="D700">
        <v>933</v>
      </c>
      <c r="E700" t="s">
        <v>8220</v>
      </c>
      <c r="F700">
        <v>2</v>
      </c>
    </row>
    <row r="701" spans="1:6" x14ac:dyDescent="0.2">
      <c r="A701">
        <v>3661</v>
      </c>
      <c r="B701" t="s">
        <v>8218</v>
      </c>
      <c r="C701">
        <v>36</v>
      </c>
      <c r="D701">
        <v>935</v>
      </c>
      <c r="E701" t="s">
        <v>8220</v>
      </c>
      <c r="F701">
        <v>2</v>
      </c>
    </row>
    <row r="702" spans="1:6" x14ac:dyDescent="0.2">
      <c r="A702">
        <v>3778</v>
      </c>
      <c r="B702" t="s">
        <v>8218</v>
      </c>
      <c r="C702">
        <v>36</v>
      </c>
      <c r="D702">
        <v>937</v>
      </c>
      <c r="E702" t="s">
        <v>8220</v>
      </c>
      <c r="F702">
        <v>2</v>
      </c>
    </row>
    <row r="703" spans="1:6" x14ac:dyDescent="0.2">
      <c r="A703">
        <v>119</v>
      </c>
      <c r="B703" t="s">
        <v>8218</v>
      </c>
      <c r="C703">
        <v>37</v>
      </c>
      <c r="D703">
        <v>939</v>
      </c>
      <c r="E703" t="s">
        <v>8220</v>
      </c>
      <c r="F703">
        <v>2</v>
      </c>
    </row>
    <row r="704" spans="1:6" x14ac:dyDescent="0.2">
      <c r="A704">
        <v>1621</v>
      </c>
      <c r="B704" t="s">
        <v>8218</v>
      </c>
      <c r="C704">
        <v>37</v>
      </c>
      <c r="D704">
        <v>990</v>
      </c>
      <c r="E704" t="s">
        <v>8220</v>
      </c>
      <c r="F704">
        <v>2</v>
      </c>
    </row>
    <row r="705" spans="1:6" x14ac:dyDescent="0.2">
      <c r="A705">
        <v>1635</v>
      </c>
      <c r="B705" t="s">
        <v>8218</v>
      </c>
      <c r="C705">
        <v>37</v>
      </c>
      <c r="D705">
        <v>1070</v>
      </c>
      <c r="E705" t="s">
        <v>8220</v>
      </c>
      <c r="F705">
        <v>2</v>
      </c>
    </row>
    <row r="706" spans="1:6" x14ac:dyDescent="0.2">
      <c r="A706">
        <v>1643</v>
      </c>
      <c r="B706" t="s">
        <v>8218</v>
      </c>
      <c r="C706">
        <v>37</v>
      </c>
      <c r="D706">
        <v>1086</v>
      </c>
      <c r="E706" t="s">
        <v>8220</v>
      </c>
      <c r="F706">
        <v>2</v>
      </c>
    </row>
    <row r="707" spans="1:6" x14ac:dyDescent="0.2">
      <c r="A707">
        <v>2104</v>
      </c>
      <c r="B707" t="s">
        <v>8218</v>
      </c>
      <c r="C707">
        <v>37</v>
      </c>
      <c r="D707">
        <v>1091</v>
      </c>
      <c r="E707" t="s">
        <v>8220</v>
      </c>
      <c r="F707">
        <v>2</v>
      </c>
    </row>
    <row r="708" spans="1:6" x14ac:dyDescent="0.2">
      <c r="A708">
        <v>2548</v>
      </c>
      <c r="B708" t="s">
        <v>8218</v>
      </c>
      <c r="C708">
        <v>37</v>
      </c>
      <c r="D708">
        <v>1126</v>
      </c>
      <c r="E708" t="s">
        <v>8220</v>
      </c>
      <c r="F708">
        <v>2</v>
      </c>
    </row>
    <row r="709" spans="1:6" x14ac:dyDescent="0.2">
      <c r="A709">
        <v>2549</v>
      </c>
      <c r="B709" t="s">
        <v>8218</v>
      </c>
      <c r="C709">
        <v>37</v>
      </c>
      <c r="D709">
        <v>1129</v>
      </c>
      <c r="E709" t="s">
        <v>8220</v>
      </c>
      <c r="F709">
        <v>2</v>
      </c>
    </row>
    <row r="710" spans="1:6" x14ac:dyDescent="0.2">
      <c r="A710">
        <v>2731</v>
      </c>
      <c r="B710" t="s">
        <v>8218</v>
      </c>
      <c r="C710">
        <v>37</v>
      </c>
      <c r="D710">
        <v>1149</v>
      </c>
      <c r="E710" t="s">
        <v>8220</v>
      </c>
      <c r="F710">
        <v>2</v>
      </c>
    </row>
    <row r="711" spans="1:6" x14ac:dyDescent="0.2">
      <c r="A711">
        <v>2934</v>
      </c>
      <c r="B711" t="s">
        <v>8218</v>
      </c>
      <c r="C711">
        <v>37</v>
      </c>
      <c r="D711">
        <v>1162</v>
      </c>
      <c r="E711" t="s">
        <v>8220</v>
      </c>
      <c r="F711">
        <v>2</v>
      </c>
    </row>
    <row r="712" spans="1:6" x14ac:dyDescent="0.2">
      <c r="A712">
        <v>3042</v>
      </c>
      <c r="B712" t="s">
        <v>8218</v>
      </c>
      <c r="C712">
        <v>37</v>
      </c>
      <c r="D712">
        <v>1170</v>
      </c>
      <c r="E712" t="s">
        <v>8220</v>
      </c>
      <c r="F712">
        <v>2</v>
      </c>
    </row>
    <row r="713" spans="1:6" x14ac:dyDescent="0.2">
      <c r="A713">
        <v>3228</v>
      </c>
      <c r="B713" t="s">
        <v>8218</v>
      </c>
      <c r="C713">
        <v>37</v>
      </c>
      <c r="D713">
        <v>1407</v>
      </c>
      <c r="E713" t="s">
        <v>8220</v>
      </c>
      <c r="F713">
        <v>2</v>
      </c>
    </row>
    <row r="714" spans="1:6" x14ac:dyDescent="0.2">
      <c r="A714">
        <v>3230</v>
      </c>
      <c r="B714" t="s">
        <v>8218</v>
      </c>
      <c r="C714">
        <v>37</v>
      </c>
      <c r="D714">
        <v>1417</v>
      </c>
      <c r="E714" t="s">
        <v>8220</v>
      </c>
      <c r="F714">
        <v>2</v>
      </c>
    </row>
    <row r="715" spans="1:6" x14ac:dyDescent="0.2">
      <c r="A715">
        <v>3436</v>
      </c>
      <c r="B715" t="s">
        <v>8218</v>
      </c>
      <c r="C715">
        <v>37</v>
      </c>
      <c r="D715">
        <v>1421</v>
      </c>
      <c r="E715" t="s">
        <v>8220</v>
      </c>
      <c r="F715">
        <v>2</v>
      </c>
    </row>
    <row r="716" spans="1:6" x14ac:dyDescent="0.2">
      <c r="A716">
        <v>3452</v>
      </c>
      <c r="B716" t="s">
        <v>8218</v>
      </c>
      <c r="C716">
        <v>37</v>
      </c>
      <c r="D716">
        <v>1422</v>
      </c>
      <c r="E716" t="s">
        <v>8220</v>
      </c>
      <c r="F716">
        <v>2</v>
      </c>
    </row>
    <row r="717" spans="1:6" x14ac:dyDescent="0.2">
      <c r="A717">
        <v>3528</v>
      </c>
      <c r="B717" t="s">
        <v>8218</v>
      </c>
      <c r="C717">
        <v>37</v>
      </c>
      <c r="D717">
        <v>1435</v>
      </c>
      <c r="E717" t="s">
        <v>8220</v>
      </c>
      <c r="F717">
        <v>2</v>
      </c>
    </row>
    <row r="718" spans="1:6" x14ac:dyDescent="0.2">
      <c r="A718">
        <v>3578</v>
      </c>
      <c r="B718" t="s">
        <v>8218</v>
      </c>
      <c r="C718">
        <v>37</v>
      </c>
      <c r="D718">
        <v>1436</v>
      </c>
      <c r="E718" t="s">
        <v>8220</v>
      </c>
      <c r="F718">
        <v>2</v>
      </c>
    </row>
    <row r="719" spans="1:6" x14ac:dyDescent="0.2">
      <c r="A719">
        <v>3816</v>
      </c>
      <c r="B719" t="s">
        <v>8218</v>
      </c>
      <c r="C719">
        <v>37</v>
      </c>
      <c r="D719">
        <v>1483</v>
      </c>
      <c r="E719" t="s">
        <v>8220</v>
      </c>
      <c r="F719">
        <v>2</v>
      </c>
    </row>
    <row r="720" spans="1:6" x14ac:dyDescent="0.2">
      <c r="A720">
        <v>48</v>
      </c>
      <c r="B720" t="s">
        <v>8218</v>
      </c>
      <c r="C720">
        <v>38</v>
      </c>
      <c r="D720">
        <v>1492</v>
      </c>
      <c r="E720" t="s">
        <v>8220</v>
      </c>
      <c r="F720">
        <v>2</v>
      </c>
    </row>
    <row r="721" spans="1:6" x14ac:dyDescent="0.2">
      <c r="A721">
        <v>408</v>
      </c>
      <c r="B721" t="s">
        <v>8218</v>
      </c>
      <c r="C721">
        <v>38</v>
      </c>
      <c r="D721">
        <v>1541</v>
      </c>
      <c r="E721" t="s">
        <v>8220</v>
      </c>
      <c r="F721">
        <v>2</v>
      </c>
    </row>
    <row r="722" spans="1:6" x14ac:dyDescent="0.2">
      <c r="A722">
        <v>803</v>
      </c>
      <c r="B722" t="s">
        <v>8218</v>
      </c>
      <c r="C722">
        <v>38</v>
      </c>
      <c r="D722">
        <v>1590</v>
      </c>
      <c r="E722" t="s">
        <v>8220</v>
      </c>
      <c r="F722">
        <v>2</v>
      </c>
    </row>
    <row r="723" spans="1:6" x14ac:dyDescent="0.2">
      <c r="A723">
        <v>820</v>
      </c>
      <c r="B723" t="s">
        <v>8218</v>
      </c>
      <c r="C723">
        <v>38</v>
      </c>
      <c r="D723">
        <v>1701</v>
      </c>
      <c r="E723" t="s">
        <v>8220</v>
      </c>
      <c r="F723">
        <v>2</v>
      </c>
    </row>
    <row r="724" spans="1:6" x14ac:dyDescent="0.2">
      <c r="A724">
        <v>828</v>
      </c>
      <c r="B724" t="s">
        <v>8218</v>
      </c>
      <c r="C724">
        <v>38</v>
      </c>
      <c r="D724">
        <v>1703</v>
      </c>
      <c r="E724" t="s">
        <v>8220</v>
      </c>
      <c r="F724">
        <v>2</v>
      </c>
    </row>
    <row r="725" spans="1:6" x14ac:dyDescent="0.2">
      <c r="A725">
        <v>1627</v>
      </c>
      <c r="B725" t="s">
        <v>8218</v>
      </c>
      <c r="C725">
        <v>38</v>
      </c>
      <c r="D725">
        <v>1711</v>
      </c>
      <c r="E725" t="s">
        <v>8220</v>
      </c>
      <c r="F725">
        <v>2</v>
      </c>
    </row>
    <row r="726" spans="1:6" x14ac:dyDescent="0.2">
      <c r="A726">
        <v>1826</v>
      </c>
      <c r="B726" t="s">
        <v>8218</v>
      </c>
      <c r="C726">
        <v>38</v>
      </c>
      <c r="D726">
        <v>1715</v>
      </c>
      <c r="E726" t="s">
        <v>8220</v>
      </c>
      <c r="F726">
        <v>2</v>
      </c>
    </row>
    <row r="727" spans="1:6" x14ac:dyDescent="0.2">
      <c r="A727">
        <v>1847</v>
      </c>
      <c r="B727" t="s">
        <v>8218</v>
      </c>
      <c r="C727">
        <v>38</v>
      </c>
      <c r="D727">
        <v>1718</v>
      </c>
      <c r="E727" t="s">
        <v>8220</v>
      </c>
      <c r="F727">
        <v>2</v>
      </c>
    </row>
    <row r="728" spans="1:6" x14ac:dyDescent="0.2">
      <c r="A728">
        <v>1856</v>
      </c>
      <c r="B728" t="s">
        <v>8218</v>
      </c>
      <c r="C728">
        <v>38</v>
      </c>
      <c r="D728">
        <v>1735</v>
      </c>
      <c r="E728" t="s">
        <v>8220</v>
      </c>
      <c r="F728">
        <v>2</v>
      </c>
    </row>
    <row r="729" spans="1:6" x14ac:dyDescent="0.2">
      <c r="A729">
        <v>1921</v>
      </c>
      <c r="B729" t="s">
        <v>8218</v>
      </c>
      <c r="C729">
        <v>38</v>
      </c>
      <c r="D729">
        <v>1793</v>
      </c>
      <c r="E729" t="s">
        <v>8220</v>
      </c>
      <c r="F729">
        <v>2</v>
      </c>
    </row>
    <row r="730" spans="1:6" x14ac:dyDescent="0.2">
      <c r="A730">
        <v>2082</v>
      </c>
      <c r="B730" t="s">
        <v>8218</v>
      </c>
      <c r="C730">
        <v>38</v>
      </c>
      <c r="D730">
        <v>1810</v>
      </c>
      <c r="E730" t="s">
        <v>8220</v>
      </c>
      <c r="F730">
        <v>2</v>
      </c>
    </row>
    <row r="731" spans="1:6" x14ac:dyDescent="0.2">
      <c r="A731">
        <v>2097</v>
      </c>
      <c r="B731" t="s">
        <v>8218</v>
      </c>
      <c r="C731">
        <v>38</v>
      </c>
      <c r="D731">
        <v>1863</v>
      </c>
      <c r="E731" t="s">
        <v>8220</v>
      </c>
      <c r="F731">
        <v>2</v>
      </c>
    </row>
    <row r="732" spans="1:6" x14ac:dyDescent="0.2">
      <c r="A732">
        <v>2102</v>
      </c>
      <c r="B732" t="s">
        <v>8218</v>
      </c>
      <c r="C732">
        <v>38</v>
      </c>
      <c r="D732">
        <v>1865</v>
      </c>
      <c r="E732" t="s">
        <v>8220</v>
      </c>
      <c r="F732">
        <v>2</v>
      </c>
    </row>
    <row r="733" spans="1:6" x14ac:dyDescent="0.2">
      <c r="A733">
        <v>2110</v>
      </c>
      <c r="B733" t="s">
        <v>8218</v>
      </c>
      <c r="C733">
        <v>38</v>
      </c>
      <c r="D733">
        <v>1866</v>
      </c>
      <c r="E733" t="s">
        <v>8220</v>
      </c>
      <c r="F733">
        <v>2</v>
      </c>
    </row>
    <row r="734" spans="1:6" x14ac:dyDescent="0.2">
      <c r="A734">
        <v>2177</v>
      </c>
      <c r="B734" t="s">
        <v>8218</v>
      </c>
      <c r="C734">
        <v>38</v>
      </c>
      <c r="D734">
        <v>1873</v>
      </c>
      <c r="E734" t="s">
        <v>8220</v>
      </c>
      <c r="F734">
        <v>2</v>
      </c>
    </row>
    <row r="735" spans="1:6" x14ac:dyDescent="0.2">
      <c r="A735">
        <v>2474</v>
      </c>
      <c r="B735" t="s">
        <v>8218</v>
      </c>
      <c r="C735">
        <v>38</v>
      </c>
      <c r="D735">
        <v>1874</v>
      </c>
      <c r="E735" t="s">
        <v>8220</v>
      </c>
      <c r="F735">
        <v>2</v>
      </c>
    </row>
    <row r="736" spans="1:6" x14ac:dyDescent="0.2">
      <c r="A736">
        <v>2487</v>
      </c>
      <c r="B736" t="s">
        <v>8218</v>
      </c>
      <c r="C736">
        <v>38</v>
      </c>
      <c r="D736">
        <v>1879</v>
      </c>
      <c r="E736" t="s">
        <v>8220</v>
      </c>
      <c r="F736">
        <v>2</v>
      </c>
    </row>
    <row r="737" spans="1:6" x14ac:dyDescent="0.2">
      <c r="A737">
        <v>2787</v>
      </c>
      <c r="B737" t="s">
        <v>8218</v>
      </c>
      <c r="C737">
        <v>38</v>
      </c>
      <c r="D737">
        <v>1904</v>
      </c>
      <c r="E737" t="s">
        <v>8220</v>
      </c>
      <c r="F737">
        <v>2</v>
      </c>
    </row>
    <row r="738" spans="1:6" x14ac:dyDescent="0.2">
      <c r="A738">
        <v>2932</v>
      </c>
      <c r="B738" t="s">
        <v>8218</v>
      </c>
      <c r="C738">
        <v>38</v>
      </c>
      <c r="D738">
        <v>1914</v>
      </c>
      <c r="E738" t="s">
        <v>8220</v>
      </c>
      <c r="F738">
        <v>2</v>
      </c>
    </row>
    <row r="739" spans="1:6" x14ac:dyDescent="0.2">
      <c r="A739">
        <v>3320</v>
      </c>
      <c r="B739" t="s">
        <v>8218</v>
      </c>
      <c r="C739">
        <v>38</v>
      </c>
      <c r="D739">
        <v>1992</v>
      </c>
      <c r="E739" t="s">
        <v>8220</v>
      </c>
      <c r="F739">
        <v>2</v>
      </c>
    </row>
    <row r="740" spans="1:6" x14ac:dyDescent="0.2">
      <c r="A740">
        <v>3340</v>
      </c>
      <c r="B740" t="s">
        <v>8218</v>
      </c>
      <c r="C740">
        <v>38</v>
      </c>
      <c r="D740">
        <v>2126</v>
      </c>
      <c r="E740" t="s">
        <v>8220</v>
      </c>
      <c r="F740">
        <v>2</v>
      </c>
    </row>
    <row r="741" spans="1:6" x14ac:dyDescent="0.2">
      <c r="A741">
        <v>3379</v>
      </c>
      <c r="B741" t="s">
        <v>8218</v>
      </c>
      <c r="C741">
        <v>38</v>
      </c>
      <c r="D741">
        <v>2148</v>
      </c>
      <c r="E741" t="s">
        <v>8220</v>
      </c>
      <c r="F741">
        <v>2</v>
      </c>
    </row>
    <row r="742" spans="1:6" x14ac:dyDescent="0.2">
      <c r="A742">
        <v>3395</v>
      </c>
      <c r="B742" t="s">
        <v>8218</v>
      </c>
      <c r="C742">
        <v>38</v>
      </c>
      <c r="D742">
        <v>2154</v>
      </c>
      <c r="E742" t="s">
        <v>8220</v>
      </c>
      <c r="F742">
        <v>2</v>
      </c>
    </row>
    <row r="743" spans="1:6" x14ac:dyDescent="0.2">
      <c r="A743">
        <v>3503</v>
      </c>
      <c r="B743" t="s">
        <v>8218</v>
      </c>
      <c r="C743">
        <v>38</v>
      </c>
      <c r="D743">
        <v>2159</v>
      </c>
      <c r="E743" t="s">
        <v>8220</v>
      </c>
      <c r="F743">
        <v>2</v>
      </c>
    </row>
    <row r="744" spans="1:6" x14ac:dyDescent="0.2">
      <c r="A744">
        <v>3566</v>
      </c>
      <c r="B744" t="s">
        <v>8218</v>
      </c>
      <c r="C744">
        <v>38</v>
      </c>
      <c r="D744">
        <v>2408</v>
      </c>
      <c r="E744" t="s">
        <v>8220</v>
      </c>
      <c r="F744">
        <v>2</v>
      </c>
    </row>
    <row r="745" spans="1:6" x14ac:dyDescent="0.2">
      <c r="A745">
        <v>3654</v>
      </c>
      <c r="B745" t="s">
        <v>8218</v>
      </c>
      <c r="C745">
        <v>38</v>
      </c>
      <c r="D745">
        <v>2430</v>
      </c>
      <c r="E745" t="s">
        <v>8220</v>
      </c>
      <c r="F745">
        <v>2</v>
      </c>
    </row>
    <row r="746" spans="1:6" x14ac:dyDescent="0.2">
      <c r="A746">
        <v>3666</v>
      </c>
      <c r="B746" t="s">
        <v>8218</v>
      </c>
      <c r="C746">
        <v>38</v>
      </c>
      <c r="D746">
        <v>2431</v>
      </c>
      <c r="E746" t="s">
        <v>8220</v>
      </c>
      <c r="F746">
        <v>2</v>
      </c>
    </row>
    <row r="747" spans="1:6" x14ac:dyDescent="0.2">
      <c r="A747">
        <v>3771</v>
      </c>
      <c r="B747" t="s">
        <v>8218</v>
      </c>
      <c r="C747">
        <v>38</v>
      </c>
      <c r="D747">
        <v>2432</v>
      </c>
      <c r="E747" t="s">
        <v>8220</v>
      </c>
      <c r="F747">
        <v>2</v>
      </c>
    </row>
    <row r="748" spans="1:6" x14ac:dyDescent="0.2">
      <c r="A748">
        <v>3809</v>
      </c>
      <c r="B748" t="s">
        <v>8218</v>
      </c>
      <c r="C748">
        <v>38</v>
      </c>
      <c r="D748">
        <v>2434</v>
      </c>
      <c r="E748" t="s">
        <v>8220</v>
      </c>
      <c r="F748">
        <v>2</v>
      </c>
    </row>
    <row r="749" spans="1:6" x14ac:dyDescent="0.2">
      <c r="A749">
        <v>99</v>
      </c>
      <c r="B749" t="s">
        <v>8218</v>
      </c>
      <c r="C749">
        <v>39</v>
      </c>
      <c r="D749">
        <v>2436</v>
      </c>
      <c r="E749" t="s">
        <v>8220</v>
      </c>
      <c r="F749">
        <v>2</v>
      </c>
    </row>
    <row r="750" spans="1:6" x14ac:dyDescent="0.2">
      <c r="A750">
        <v>118</v>
      </c>
      <c r="B750" t="s">
        <v>8218</v>
      </c>
      <c r="C750">
        <v>39</v>
      </c>
      <c r="D750">
        <v>2440</v>
      </c>
      <c r="E750" t="s">
        <v>8220</v>
      </c>
      <c r="F750">
        <v>2</v>
      </c>
    </row>
    <row r="751" spans="1:6" x14ac:dyDescent="0.2">
      <c r="A751">
        <v>536</v>
      </c>
      <c r="B751" t="s">
        <v>8218</v>
      </c>
      <c r="C751">
        <v>39</v>
      </c>
      <c r="D751">
        <v>2506</v>
      </c>
      <c r="E751" t="s">
        <v>8220</v>
      </c>
      <c r="F751">
        <v>2</v>
      </c>
    </row>
    <row r="752" spans="1:6" x14ac:dyDescent="0.2">
      <c r="A752">
        <v>842</v>
      </c>
      <c r="B752" t="s">
        <v>8218</v>
      </c>
      <c r="C752">
        <v>39</v>
      </c>
      <c r="D752">
        <v>2510</v>
      </c>
      <c r="E752" t="s">
        <v>8220</v>
      </c>
      <c r="F752">
        <v>2</v>
      </c>
    </row>
    <row r="753" spans="1:6" x14ac:dyDescent="0.2">
      <c r="A753">
        <v>2111</v>
      </c>
      <c r="B753" t="s">
        <v>8218</v>
      </c>
      <c r="C753">
        <v>39</v>
      </c>
      <c r="D753">
        <v>2591</v>
      </c>
      <c r="E753" t="s">
        <v>8220</v>
      </c>
      <c r="F753">
        <v>2</v>
      </c>
    </row>
    <row r="754" spans="1:6" x14ac:dyDescent="0.2">
      <c r="A754">
        <v>2494</v>
      </c>
      <c r="B754" t="s">
        <v>8218</v>
      </c>
      <c r="C754">
        <v>39</v>
      </c>
      <c r="D754">
        <v>2678</v>
      </c>
      <c r="E754" t="s">
        <v>8220</v>
      </c>
      <c r="F754">
        <v>2</v>
      </c>
    </row>
    <row r="755" spans="1:6" x14ac:dyDescent="0.2">
      <c r="A755">
        <v>2935</v>
      </c>
      <c r="B755" t="s">
        <v>8218</v>
      </c>
      <c r="C755">
        <v>39</v>
      </c>
      <c r="D755">
        <v>2681</v>
      </c>
      <c r="E755" t="s">
        <v>8220</v>
      </c>
      <c r="F755">
        <v>2</v>
      </c>
    </row>
    <row r="756" spans="1:6" x14ac:dyDescent="0.2">
      <c r="A756">
        <v>2965</v>
      </c>
      <c r="B756" t="s">
        <v>8218</v>
      </c>
      <c r="C756">
        <v>39</v>
      </c>
      <c r="D756">
        <v>2691</v>
      </c>
      <c r="E756" t="s">
        <v>8220</v>
      </c>
      <c r="F756">
        <v>2</v>
      </c>
    </row>
    <row r="757" spans="1:6" x14ac:dyDescent="0.2">
      <c r="A757">
        <v>3225</v>
      </c>
      <c r="B757" t="s">
        <v>8218</v>
      </c>
      <c r="C757">
        <v>39</v>
      </c>
      <c r="D757">
        <v>2698</v>
      </c>
      <c r="E757" t="s">
        <v>8220</v>
      </c>
      <c r="F757">
        <v>2</v>
      </c>
    </row>
    <row r="758" spans="1:6" x14ac:dyDescent="0.2">
      <c r="A758">
        <v>3450</v>
      </c>
      <c r="B758" t="s">
        <v>8218</v>
      </c>
      <c r="C758">
        <v>39</v>
      </c>
      <c r="D758">
        <v>2749</v>
      </c>
      <c r="E758" t="s">
        <v>8220</v>
      </c>
      <c r="F758">
        <v>2</v>
      </c>
    </row>
    <row r="759" spans="1:6" x14ac:dyDescent="0.2">
      <c r="A759">
        <v>3474</v>
      </c>
      <c r="B759" t="s">
        <v>8218</v>
      </c>
      <c r="C759">
        <v>39</v>
      </c>
      <c r="D759">
        <v>2757</v>
      </c>
      <c r="E759" t="s">
        <v>8220</v>
      </c>
      <c r="F759">
        <v>2</v>
      </c>
    </row>
    <row r="760" spans="1:6" x14ac:dyDescent="0.2">
      <c r="A760">
        <v>3477</v>
      </c>
      <c r="B760" t="s">
        <v>8218</v>
      </c>
      <c r="C760">
        <v>39</v>
      </c>
      <c r="D760">
        <v>2759</v>
      </c>
      <c r="E760" t="s">
        <v>8220</v>
      </c>
      <c r="F760">
        <v>2</v>
      </c>
    </row>
    <row r="761" spans="1:6" x14ac:dyDescent="0.2">
      <c r="A761">
        <v>3505</v>
      </c>
      <c r="B761" t="s">
        <v>8218</v>
      </c>
      <c r="C761">
        <v>39</v>
      </c>
      <c r="D761">
        <v>2769</v>
      </c>
      <c r="E761" t="s">
        <v>8220</v>
      </c>
      <c r="F761">
        <v>2</v>
      </c>
    </row>
    <row r="762" spans="1:6" x14ac:dyDescent="0.2">
      <c r="A762">
        <v>3624</v>
      </c>
      <c r="B762" t="s">
        <v>8218</v>
      </c>
      <c r="C762">
        <v>39</v>
      </c>
      <c r="D762">
        <v>2775</v>
      </c>
      <c r="E762" t="s">
        <v>8220</v>
      </c>
      <c r="F762">
        <v>2</v>
      </c>
    </row>
    <row r="763" spans="1:6" x14ac:dyDescent="0.2">
      <c r="A763">
        <v>3688</v>
      </c>
      <c r="B763" t="s">
        <v>8218</v>
      </c>
      <c r="C763">
        <v>39</v>
      </c>
      <c r="D763">
        <v>2866</v>
      </c>
      <c r="E763" t="s">
        <v>8220</v>
      </c>
      <c r="F763">
        <v>2</v>
      </c>
    </row>
    <row r="764" spans="1:6" x14ac:dyDescent="0.2">
      <c r="A764">
        <v>3701</v>
      </c>
      <c r="B764" t="s">
        <v>8218</v>
      </c>
      <c r="C764">
        <v>39</v>
      </c>
      <c r="D764">
        <v>2893</v>
      </c>
      <c r="E764" t="s">
        <v>8220</v>
      </c>
      <c r="F764">
        <v>2</v>
      </c>
    </row>
    <row r="765" spans="1:6" x14ac:dyDescent="0.2">
      <c r="A765">
        <v>3708</v>
      </c>
      <c r="B765" t="s">
        <v>8218</v>
      </c>
      <c r="C765">
        <v>39</v>
      </c>
      <c r="D765">
        <v>2901</v>
      </c>
      <c r="E765" t="s">
        <v>8220</v>
      </c>
      <c r="F765">
        <v>2</v>
      </c>
    </row>
    <row r="766" spans="1:6" x14ac:dyDescent="0.2">
      <c r="A766">
        <v>835</v>
      </c>
      <c r="B766" t="s">
        <v>8218</v>
      </c>
      <c r="C766">
        <v>40</v>
      </c>
      <c r="D766">
        <v>2907</v>
      </c>
      <c r="E766" t="s">
        <v>8220</v>
      </c>
      <c r="F766">
        <v>2</v>
      </c>
    </row>
    <row r="767" spans="1:6" x14ac:dyDescent="0.2">
      <c r="A767">
        <v>1824</v>
      </c>
      <c r="B767" t="s">
        <v>8218</v>
      </c>
      <c r="C767">
        <v>40</v>
      </c>
      <c r="D767">
        <v>2913</v>
      </c>
      <c r="E767" t="s">
        <v>8220</v>
      </c>
      <c r="F767">
        <v>2</v>
      </c>
    </row>
    <row r="768" spans="1:6" x14ac:dyDescent="0.2">
      <c r="A768">
        <v>1841</v>
      </c>
      <c r="B768" t="s">
        <v>8218</v>
      </c>
      <c r="C768">
        <v>40</v>
      </c>
      <c r="D768">
        <v>2946</v>
      </c>
      <c r="E768" t="s">
        <v>8220</v>
      </c>
      <c r="F768">
        <v>2</v>
      </c>
    </row>
    <row r="769" spans="1:6" x14ac:dyDescent="0.2">
      <c r="A769">
        <v>2109</v>
      </c>
      <c r="B769" t="s">
        <v>8218</v>
      </c>
      <c r="C769">
        <v>40</v>
      </c>
      <c r="D769">
        <v>2949</v>
      </c>
      <c r="E769" t="s">
        <v>8220</v>
      </c>
      <c r="F769">
        <v>2</v>
      </c>
    </row>
    <row r="770" spans="1:6" x14ac:dyDescent="0.2">
      <c r="A770">
        <v>3015</v>
      </c>
      <c r="B770" t="s">
        <v>8218</v>
      </c>
      <c r="C770">
        <v>40</v>
      </c>
      <c r="D770">
        <v>3052</v>
      </c>
      <c r="E770" t="s">
        <v>8220</v>
      </c>
      <c r="F770">
        <v>2</v>
      </c>
    </row>
    <row r="771" spans="1:6" x14ac:dyDescent="0.2">
      <c r="A771">
        <v>3344</v>
      </c>
      <c r="B771" t="s">
        <v>8218</v>
      </c>
      <c r="C771">
        <v>40</v>
      </c>
      <c r="D771">
        <v>3065</v>
      </c>
      <c r="E771" t="s">
        <v>8220</v>
      </c>
      <c r="F771">
        <v>2</v>
      </c>
    </row>
    <row r="772" spans="1:6" x14ac:dyDescent="0.2">
      <c r="A772">
        <v>3410</v>
      </c>
      <c r="B772" t="s">
        <v>8218</v>
      </c>
      <c r="C772">
        <v>40</v>
      </c>
      <c r="D772">
        <v>3068</v>
      </c>
      <c r="E772" t="s">
        <v>8220</v>
      </c>
      <c r="F772">
        <v>2</v>
      </c>
    </row>
    <row r="773" spans="1:6" x14ac:dyDescent="0.2">
      <c r="A773">
        <v>3662</v>
      </c>
      <c r="B773" t="s">
        <v>8218</v>
      </c>
      <c r="C773">
        <v>40</v>
      </c>
      <c r="D773">
        <v>3072</v>
      </c>
      <c r="E773" t="s">
        <v>8220</v>
      </c>
      <c r="F773">
        <v>2</v>
      </c>
    </row>
    <row r="774" spans="1:6" x14ac:dyDescent="0.2">
      <c r="A774">
        <v>3671</v>
      </c>
      <c r="B774" t="s">
        <v>8218</v>
      </c>
      <c r="C774">
        <v>40</v>
      </c>
      <c r="D774">
        <v>3077</v>
      </c>
      <c r="E774" t="s">
        <v>8220</v>
      </c>
      <c r="F774">
        <v>2</v>
      </c>
    </row>
    <row r="775" spans="1:6" x14ac:dyDescent="0.2">
      <c r="A775">
        <v>3699</v>
      </c>
      <c r="B775" t="s">
        <v>8218</v>
      </c>
      <c r="C775">
        <v>40</v>
      </c>
      <c r="D775">
        <v>3087</v>
      </c>
      <c r="E775" t="s">
        <v>8220</v>
      </c>
      <c r="F775">
        <v>2</v>
      </c>
    </row>
    <row r="776" spans="1:6" x14ac:dyDescent="0.2">
      <c r="A776">
        <v>3720</v>
      </c>
      <c r="B776" t="s">
        <v>8218</v>
      </c>
      <c r="C776">
        <v>40</v>
      </c>
      <c r="D776">
        <v>3103</v>
      </c>
      <c r="E776" t="s">
        <v>8220</v>
      </c>
      <c r="F776">
        <v>2</v>
      </c>
    </row>
    <row r="777" spans="1:6" x14ac:dyDescent="0.2">
      <c r="A777">
        <v>14</v>
      </c>
      <c r="B777" t="s">
        <v>8218</v>
      </c>
      <c r="C777">
        <v>41</v>
      </c>
      <c r="D777">
        <v>3108</v>
      </c>
      <c r="E777" t="s">
        <v>8220</v>
      </c>
      <c r="F777">
        <v>2</v>
      </c>
    </row>
    <row r="778" spans="1:6" x14ac:dyDescent="0.2">
      <c r="A778">
        <v>72</v>
      </c>
      <c r="B778" t="s">
        <v>8218</v>
      </c>
      <c r="C778">
        <v>41</v>
      </c>
      <c r="D778">
        <v>3118</v>
      </c>
      <c r="E778" t="s">
        <v>8220</v>
      </c>
      <c r="F778">
        <v>2</v>
      </c>
    </row>
    <row r="779" spans="1:6" x14ac:dyDescent="0.2">
      <c r="A779">
        <v>79</v>
      </c>
      <c r="B779" t="s">
        <v>8218</v>
      </c>
      <c r="C779">
        <v>41</v>
      </c>
      <c r="D779">
        <v>3201</v>
      </c>
      <c r="E779" t="s">
        <v>8220</v>
      </c>
      <c r="F779">
        <v>2</v>
      </c>
    </row>
    <row r="780" spans="1:6" x14ac:dyDescent="0.2">
      <c r="A780">
        <v>720</v>
      </c>
      <c r="B780" t="s">
        <v>8218</v>
      </c>
      <c r="C780">
        <v>41</v>
      </c>
      <c r="D780">
        <v>3629</v>
      </c>
      <c r="E780" t="s">
        <v>8220</v>
      </c>
      <c r="F780">
        <v>2</v>
      </c>
    </row>
    <row r="781" spans="1:6" x14ac:dyDescent="0.2">
      <c r="A781">
        <v>738</v>
      </c>
      <c r="B781" t="s">
        <v>8218</v>
      </c>
      <c r="C781">
        <v>41</v>
      </c>
      <c r="D781">
        <v>3638</v>
      </c>
      <c r="E781" t="s">
        <v>8220</v>
      </c>
      <c r="F781">
        <v>2</v>
      </c>
    </row>
    <row r="782" spans="1:6" x14ac:dyDescent="0.2">
      <c r="A782">
        <v>833</v>
      </c>
      <c r="B782" t="s">
        <v>8218</v>
      </c>
      <c r="C782">
        <v>41</v>
      </c>
      <c r="D782">
        <v>3642</v>
      </c>
      <c r="E782" t="s">
        <v>8220</v>
      </c>
      <c r="F782">
        <v>2</v>
      </c>
    </row>
    <row r="783" spans="1:6" x14ac:dyDescent="0.2">
      <c r="A783">
        <v>1263</v>
      </c>
      <c r="B783" t="s">
        <v>8218</v>
      </c>
      <c r="C783">
        <v>41</v>
      </c>
      <c r="D783">
        <v>3647</v>
      </c>
      <c r="E783" t="s">
        <v>8220</v>
      </c>
      <c r="F783">
        <v>2</v>
      </c>
    </row>
    <row r="784" spans="1:6" x14ac:dyDescent="0.2">
      <c r="A784">
        <v>2008</v>
      </c>
      <c r="B784" t="s">
        <v>8218</v>
      </c>
      <c r="C784">
        <v>41</v>
      </c>
      <c r="D784">
        <v>3735</v>
      </c>
      <c r="E784" t="s">
        <v>8220</v>
      </c>
      <c r="F784">
        <v>2</v>
      </c>
    </row>
    <row r="785" spans="1:6" x14ac:dyDescent="0.2">
      <c r="A785">
        <v>2477</v>
      </c>
      <c r="B785" t="s">
        <v>8218</v>
      </c>
      <c r="C785">
        <v>41</v>
      </c>
      <c r="D785">
        <v>3792</v>
      </c>
      <c r="E785" t="s">
        <v>8220</v>
      </c>
      <c r="F785">
        <v>2</v>
      </c>
    </row>
    <row r="786" spans="1:6" x14ac:dyDescent="0.2">
      <c r="A786">
        <v>2485</v>
      </c>
      <c r="B786" t="s">
        <v>8218</v>
      </c>
      <c r="C786">
        <v>41</v>
      </c>
      <c r="D786">
        <v>3795</v>
      </c>
      <c r="E786" t="s">
        <v>8220</v>
      </c>
      <c r="F786">
        <v>2</v>
      </c>
    </row>
    <row r="787" spans="1:6" x14ac:dyDescent="0.2">
      <c r="A787">
        <v>3018</v>
      </c>
      <c r="B787" t="s">
        <v>8218</v>
      </c>
      <c r="C787">
        <v>41</v>
      </c>
      <c r="D787">
        <v>3805</v>
      </c>
      <c r="E787" t="s">
        <v>8220</v>
      </c>
      <c r="F787">
        <v>2</v>
      </c>
    </row>
    <row r="788" spans="1:6" x14ac:dyDescent="0.2">
      <c r="A788">
        <v>3030</v>
      </c>
      <c r="B788" t="s">
        <v>8218</v>
      </c>
      <c r="C788">
        <v>41</v>
      </c>
      <c r="D788">
        <v>3852</v>
      </c>
      <c r="E788" t="s">
        <v>8220</v>
      </c>
      <c r="F788">
        <v>2</v>
      </c>
    </row>
    <row r="789" spans="1:6" x14ac:dyDescent="0.2">
      <c r="A789">
        <v>3157</v>
      </c>
      <c r="B789" t="s">
        <v>8218</v>
      </c>
      <c r="C789">
        <v>41</v>
      </c>
      <c r="D789">
        <v>3853</v>
      </c>
      <c r="E789" t="s">
        <v>8220</v>
      </c>
      <c r="F789">
        <v>2</v>
      </c>
    </row>
    <row r="790" spans="1:6" x14ac:dyDescent="0.2">
      <c r="A790">
        <v>3257</v>
      </c>
      <c r="B790" t="s">
        <v>8218</v>
      </c>
      <c r="C790">
        <v>41</v>
      </c>
      <c r="D790">
        <v>3866</v>
      </c>
      <c r="E790" t="s">
        <v>8220</v>
      </c>
      <c r="F790">
        <v>2</v>
      </c>
    </row>
    <row r="791" spans="1:6" x14ac:dyDescent="0.2">
      <c r="A791">
        <v>3312</v>
      </c>
      <c r="B791" t="s">
        <v>8218</v>
      </c>
      <c r="C791">
        <v>41</v>
      </c>
      <c r="D791">
        <v>3899</v>
      </c>
      <c r="E791" t="s">
        <v>8220</v>
      </c>
      <c r="F791">
        <v>2</v>
      </c>
    </row>
    <row r="792" spans="1:6" x14ac:dyDescent="0.2">
      <c r="A792">
        <v>3386</v>
      </c>
      <c r="B792" t="s">
        <v>8218</v>
      </c>
      <c r="C792">
        <v>41</v>
      </c>
      <c r="D792">
        <v>3904</v>
      </c>
      <c r="E792" t="s">
        <v>8220</v>
      </c>
      <c r="F792">
        <v>2</v>
      </c>
    </row>
    <row r="793" spans="1:6" x14ac:dyDescent="0.2">
      <c r="A793">
        <v>3567</v>
      </c>
      <c r="B793" t="s">
        <v>8218</v>
      </c>
      <c r="C793">
        <v>41</v>
      </c>
      <c r="D793">
        <v>3927</v>
      </c>
      <c r="E793" t="s">
        <v>8220</v>
      </c>
      <c r="F793">
        <v>2</v>
      </c>
    </row>
    <row r="794" spans="1:6" x14ac:dyDescent="0.2">
      <c r="A794">
        <v>3569</v>
      </c>
      <c r="B794" t="s">
        <v>8218</v>
      </c>
      <c r="C794">
        <v>41</v>
      </c>
      <c r="D794">
        <v>3940</v>
      </c>
      <c r="E794" t="s">
        <v>8220</v>
      </c>
      <c r="F794">
        <v>2</v>
      </c>
    </row>
    <row r="795" spans="1:6" x14ac:dyDescent="0.2">
      <c r="A795">
        <v>3823</v>
      </c>
      <c r="B795" t="s">
        <v>8218</v>
      </c>
      <c r="C795">
        <v>41</v>
      </c>
      <c r="D795">
        <v>3941</v>
      </c>
      <c r="E795" t="s">
        <v>8220</v>
      </c>
      <c r="F795">
        <v>2</v>
      </c>
    </row>
    <row r="796" spans="1:6" x14ac:dyDescent="0.2">
      <c r="A796">
        <v>1291</v>
      </c>
      <c r="B796" t="s">
        <v>8218</v>
      </c>
      <c r="C796">
        <v>42</v>
      </c>
      <c r="D796">
        <v>3947</v>
      </c>
      <c r="E796" t="s">
        <v>8220</v>
      </c>
      <c r="F796">
        <v>2</v>
      </c>
    </row>
    <row r="797" spans="1:6" x14ac:dyDescent="0.2">
      <c r="A797">
        <v>1353</v>
      </c>
      <c r="B797" t="s">
        <v>8218</v>
      </c>
      <c r="C797">
        <v>42</v>
      </c>
      <c r="D797">
        <v>3961</v>
      </c>
      <c r="E797" t="s">
        <v>8220</v>
      </c>
      <c r="F797">
        <v>2</v>
      </c>
    </row>
    <row r="798" spans="1:6" x14ac:dyDescent="0.2">
      <c r="A798">
        <v>1676</v>
      </c>
      <c r="B798" t="s">
        <v>8218</v>
      </c>
      <c r="C798">
        <v>42</v>
      </c>
      <c r="D798">
        <v>3966</v>
      </c>
      <c r="E798" t="s">
        <v>8220</v>
      </c>
      <c r="F798">
        <v>2</v>
      </c>
    </row>
    <row r="799" spans="1:6" x14ac:dyDescent="0.2">
      <c r="A799">
        <v>1677</v>
      </c>
      <c r="B799" t="s">
        <v>8218</v>
      </c>
      <c r="C799">
        <v>42</v>
      </c>
      <c r="D799">
        <v>3970</v>
      </c>
      <c r="E799" t="s">
        <v>8220</v>
      </c>
      <c r="F799">
        <v>2</v>
      </c>
    </row>
    <row r="800" spans="1:6" x14ac:dyDescent="0.2">
      <c r="A800">
        <v>1899</v>
      </c>
      <c r="B800" t="s">
        <v>8218</v>
      </c>
      <c r="C800">
        <v>42</v>
      </c>
      <c r="D800">
        <v>4003</v>
      </c>
      <c r="E800" t="s">
        <v>8220</v>
      </c>
      <c r="F800">
        <v>2</v>
      </c>
    </row>
    <row r="801" spans="1:6" x14ac:dyDescent="0.2">
      <c r="A801">
        <v>2495</v>
      </c>
      <c r="B801" t="s">
        <v>8218</v>
      </c>
      <c r="C801">
        <v>42</v>
      </c>
      <c r="D801">
        <v>4005</v>
      </c>
      <c r="E801" t="s">
        <v>8220</v>
      </c>
      <c r="F801">
        <v>2</v>
      </c>
    </row>
    <row r="802" spans="1:6" x14ac:dyDescent="0.2">
      <c r="A802">
        <v>2632</v>
      </c>
      <c r="B802" t="s">
        <v>8218</v>
      </c>
      <c r="C802">
        <v>42</v>
      </c>
      <c r="D802">
        <v>4013</v>
      </c>
      <c r="E802" t="s">
        <v>8220</v>
      </c>
      <c r="F802">
        <v>2</v>
      </c>
    </row>
    <row r="803" spans="1:6" x14ac:dyDescent="0.2">
      <c r="A803">
        <v>3040</v>
      </c>
      <c r="B803" t="s">
        <v>8218</v>
      </c>
      <c r="C803">
        <v>42</v>
      </c>
      <c r="D803">
        <v>4017</v>
      </c>
      <c r="E803" t="s">
        <v>8220</v>
      </c>
      <c r="F803">
        <v>2</v>
      </c>
    </row>
    <row r="804" spans="1:6" x14ac:dyDescent="0.2">
      <c r="A804">
        <v>3268</v>
      </c>
      <c r="B804" t="s">
        <v>8218</v>
      </c>
      <c r="C804">
        <v>42</v>
      </c>
      <c r="D804">
        <v>4021</v>
      </c>
      <c r="E804" t="s">
        <v>8220</v>
      </c>
      <c r="F804">
        <v>2</v>
      </c>
    </row>
    <row r="805" spans="1:6" x14ac:dyDescent="0.2">
      <c r="A805">
        <v>3432</v>
      </c>
      <c r="B805" t="s">
        <v>8218</v>
      </c>
      <c r="C805">
        <v>42</v>
      </c>
      <c r="D805">
        <v>4034</v>
      </c>
      <c r="E805" t="s">
        <v>8220</v>
      </c>
      <c r="F805">
        <v>2</v>
      </c>
    </row>
    <row r="806" spans="1:6" x14ac:dyDescent="0.2">
      <c r="A806">
        <v>3498</v>
      </c>
      <c r="B806" t="s">
        <v>8218</v>
      </c>
      <c r="C806">
        <v>42</v>
      </c>
      <c r="D806">
        <v>4037</v>
      </c>
      <c r="E806" t="s">
        <v>8220</v>
      </c>
      <c r="F806">
        <v>2</v>
      </c>
    </row>
    <row r="807" spans="1:6" x14ac:dyDescent="0.2">
      <c r="A807">
        <v>3500</v>
      </c>
      <c r="B807" t="s">
        <v>8218</v>
      </c>
      <c r="C807">
        <v>42</v>
      </c>
      <c r="D807">
        <v>4040</v>
      </c>
      <c r="E807" t="s">
        <v>8220</v>
      </c>
      <c r="F807">
        <v>2</v>
      </c>
    </row>
    <row r="808" spans="1:6" x14ac:dyDescent="0.2">
      <c r="A808">
        <v>3501</v>
      </c>
      <c r="B808" t="s">
        <v>8218</v>
      </c>
      <c r="C808">
        <v>42</v>
      </c>
      <c r="D808">
        <v>4041</v>
      </c>
      <c r="E808" t="s">
        <v>8220</v>
      </c>
      <c r="F808">
        <v>2</v>
      </c>
    </row>
    <row r="809" spans="1:6" x14ac:dyDescent="0.2">
      <c r="A809">
        <v>3549</v>
      </c>
      <c r="B809" t="s">
        <v>8218</v>
      </c>
      <c r="C809">
        <v>42</v>
      </c>
      <c r="D809">
        <v>4053</v>
      </c>
      <c r="E809" t="s">
        <v>8220</v>
      </c>
      <c r="F809">
        <v>2</v>
      </c>
    </row>
    <row r="810" spans="1:6" x14ac:dyDescent="0.2">
      <c r="A810">
        <v>92</v>
      </c>
      <c r="B810" t="s">
        <v>8218</v>
      </c>
      <c r="C810">
        <v>43</v>
      </c>
      <c r="D810">
        <v>4072</v>
      </c>
      <c r="E810" t="s">
        <v>8220</v>
      </c>
      <c r="F810">
        <v>2</v>
      </c>
    </row>
    <row r="811" spans="1:6" x14ac:dyDescent="0.2">
      <c r="A811">
        <v>370</v>
      </c>
      <c r="B811" t="s">
        <v>8218</v>
      </c>
      <c r="C811">
        <v>43</v>
      </c>
      <c r="D811">
        <v>4073</v>
      </c>
      <c r="E811" t="s">
        <v>8220</v>
      </c>
      <c r="F811">
        <v>2</v>
      </c>
    </row>
    <row r="812" spans="1:6" x14ac:dyDescent="0.2">
      <c r="A812">
        <v>402</v>
      </c>
      <c r="B812" t="s">
        <v>8218</v>
      </c>
      <c r="C812">
        <v>43</v>
      </c>
      <c r="D812">
        <v>4082</v>
      </c>
      <c r="E812" t="s">
        <v>8220</v>
      </c>
      <c r="F812">
        <v>2</v>
      </c>
    </row>
    <row r="813" spans="1:6" x14ac:dyDescent="0.2">
      <c r="A813">
        <v>808</v>
      </c>
      <c r="B813" t="s">
        <v>8218</v>
      </c>
      <c r="C813">
        <v>43</v>
      </c>
      <c r="D813">
        <v>148</v>
      </c>
      <c r="E813" t="s">
        <v>8219</v>
      </c>
      <c r="F813">
        <v>2</v>
      </c>
    </row>
    <row r="814" spans="1:6" x14ac:dyDescent="0.2">
      <c r="A814">
        <v>815</v>
      </c>
      <c r="B814" t="s">
        <v>8218</v>
      </c>
      <c r="C814">
        <v>43</v>
      </c>
      <c r="D814">
        <v>152</v>
      </c>
      <c r="E814" t="s">
        <v>8219</v>
      </c>
      <c r="F814">
        <v>2</v>
      </c>
    </row>
    <row r="815" spans="1:6" x14ac:dyDescent="0.2">
      <c r="A815">
        <v>1506</v>
      </c>
      <c r="B815" t="s">
        <v>8218</v>
      </c>
      <c r="C815">
        <v>43</v>
      </c>
      <c r="D815">
        <v>157</v>
      </c>
      <c r="E815" t="s">
        <v>8219</v>
      </c>
      <c r="F815">
        <v>2</v>
      </c>
    </row>
    <row r="816" spans="1:6" x14ac:dyDescent="0.2">
      <c r="A816">
        <v>2291</v>
      </c>
      <c r="B816" t="s">
        <v>8218</v>
      </c>
      <c r="C816">
        <v>43</v>
      </c>
      <c r="D816">
        <v>1044</v>
      </c>
      <c r="E816" t="s">
        <v>8219</v>
      </c>
      <c r="F816">
        <v>2</v>
      </c>
    </row>
    <row r="817" spans="1:6" x14ac:dyDescent="0.2">
      <c r="A817">
        <v>2464</v>
      </c>
      <c r="B817" t="s">
        <v>8218</v>
      </c>
      <c r="C817">
        <v>43</v>
      </c>
      <c r="D817">
        <v>1451</v>
      </c>
      <c r="E817" t="s">
        <v>8219</v>
      </c>
      <c r="F817">
        <v>2</v>
      </c>
    </row>
    <row r="818" spans="1:6" x14ac:dyDescent="0.2">
      <c r="A818">
        <v>2467</v>
      </c>
      <c r="B818" t="s">
        <v>8218</v>
      </c>
      <c r="C818">
        <v>43</v>
      </c>
      <c r="D818">
        <v>1563</v>
      </c>
      <c r="E818" t="s">
        <v>8219</v>
      </c>
      <c r="F818">
        <v>2</v>
      </c>
    </row>
    <row r="819" spans="1:6" x14ac:dyDescent="0.2">
      <c r="A819">
        <v>2524</v>
      </c>
      <c r="B819" t="s">
        <v>8218</v>
      </c>
      <c r="C819">
        <v>43</v>
      </c>
      <c r="D819">
        <v>1577</v>
      </c>
      <c r="E819" t="s">
        <v>8219</v>
      </c>
      <c r="F819">
        <v>2</v>
      </c>
    </row>
    <row r="820" spans="1:6" x14ac:dyDescent="0.2">
      <c r="A820">
        <v>2971</v>
      </c>
      <c r="B820" t="s">
        <v>8218</v>
      </c>
      <c r="C820">
        <v>43</v>
      </c>
      <c r="D820">
        <v>1579</v>
      </c>
      <c r="E820" t="s">
        <v>8219</v>
      </c>
      <c r="F820">
        <v>2</v>
      </c>
    </row>
    <row r="821" spans="1:6" x14ac:dyDescent="0.2">
      <c r="A821">
        <v>3441</v>
      </c>
      <c r="B821" t="s">
        <v>8218</v>
      </c>
      <c r="C821">
        <v>43</v>
      </c>
      <c r="D821">
        <v>2355</v>
      </c>
      <c r="E821" t="s">
        <v>8219</v>
      </c>
      <c r="F821">
        <v>2</v>
      </c>
    </row>
    <row r="822" spans="1:6" x14ac:dyDescent="0.2">
      <c r="A822">
        <v>3593</v>
      </c>
      <c r="B822" t="s">
        <v>8218</v>
      </c>
      <c r="C822">
        <v>43</v>
      </c>
      <c r="D822">
        <v>2362</v>
      </c>
      <c r="E822" t="s">
        <v>8219</v>
      </c>
      <c r="F822">
        <v>2</v>
      </c>
    </row>
    <row r="823" spans="1:6" x14ac:dyDescent="0.2">
      <c r="A823">
        <v>36</v>
      </c>
      <c r="B823" t="s">
        <v>8218</v>
      </c>
      <c r="C823">
        <v>44</v>
      </c>
      <c r="D823">
        <v>2368</v>
      </c>
      <c r="E823" t="s">
        <v>8219</v>
      </c>
      <c r="F823">
        <v>2</v>
      </c>
    </row>
    <row r="824" spans="1:6" x14ac:dyDescent="0.2">
      <c r="A824">
        <v>748</v>
      </c>
      <c r="B824" t="s">
        <v>8218</v>
      </c>
      <c r="C824">
        <v>44</v>
      </c>
      <c r="D824">
        <v>2382</v>
      </c>
      <c r="E824" t="s">
        <v>8219</v>
      </c>
      <c r="F824">
        <v>2</v>
      </c>
    </row>
    <row r="825" spans="1:6" x14ac:dyDescent="0.2">
      <c r="A825">
        <v>786</v>
      </c>
      <c r="B825" t="s">
        <v>8218</v>
      </c>
      <c r="C825">
        <v>44</v>
      </c>
      <c r="D825">
        <v>2394</v>
      </c>
      <c r="E825" t="s">
        <v>8219</v>
      </c>
      <c r="F825">
        <v>2</v>
      </c>
    </row>
    <row r="826" spans="1:6" x14ac:dyDescent="0.2">
      <c r="A826">
        <v>1605</v>
      </c>
      <c r="B826" t="s">
        <v>8218</v>
      </c>
      <c r="C826">
        <v>44</v>
      </c>
      <c r="D826">
        <v>2567</v>
      </c>
      <c r="E826" t="s">
        <v>8219</v>
      </c>
      <c r="F826">
        <v>2</v>
      </c>
    </row>
    <row r="827" spans="1:6" x14ac:dyDescent="0.2">
      <c r="A827">
        <v>1889</v>
      </c>
      <c r="B827" t="s">
        <v>8218</v>
      </c>
      <c r="C827">
        <v>44</v>
      </c>
      <c r="D827">
        <v>2569</v>
      </c>
      <c r="E827" t="s">
        <v>8219</v>
      </c>
      <c r="F827">
        <v>2</v>
      </c>
    </row>
    <row r="828" spans="1:6" x14ac:dyDescent="0.2">
      <c r="A828">
        <v>2101</v>
      </c>
      <c r="B828" t="s">
        <v>8218</v>
      </c>
      <c r="C828">
        <v>44</v>
      </c>
      <c r="D828">
        <v>2570</v>
      </c>
      <c r="E828" t="s">
        <v>8219</v>
      </c>
      <c r="F828">
        <v>2</v>
      </c>
    </row>
    <row r="829" spans="1:6" x14ac:dyDescent="0.2">
      <c r="A829">
        <v>2106</v>
      </c>
      <c r="B829" t="s">
        <v>8218</v>
      </c>
      <c r="C829">
        <v>44</v>
      </c>
      <c r="D829">
        <v>2580</v>
      </c>
      <c r="E829" t="s">
        <v>8219</v>
      </c>
      <c r="F829">
        <v>2</v>
      </c>
    </row>
    <row r="830" spans="1:6" x14ac:dyDescent="0.2">
      <c r="A830">
        <v>2163</v>
      </c>
      <c r="B830" t="s">
        <v>8218</v>
      </c>
      <c r="C830">
        <v>44</v>
      </c>
      <c r="D830">
        <v>3122</v>
      </c>
      <c r="E830" t="s">
        <v>8219</v>
      </c>
      <c r="F830">
        <v>2</v>
      </c>
    </row>
    <row r="831" spans="1:6" x14ac:dyDescent="0.2">
      <c r="A831">
        <v>3297</v>
      </c>
      <c r="B831" t="s">
        <v>8218</v>
      </c>
      <c r="C831">
        <v>44</v>
      </c>
      <c r="D831">
        <v>3887</v>
      </c>
      <c r="E831" t="s">
        <v>8219</v>
      </c>
      <c r="F831">
        <v>2</v>
      </c>
    </row>
    <row r="832" spans="1:6" x14ac:dyDescent="0.2">
      <c r="A832">
        <v>3353</v>
      </c>
      <c r="B832" t="s">
        <v>8218</v>
      </c>
      <c r="C832">
        <v>44</v>
      </c>
      <c r="D832">
        <v>168</v>
      </c>
      <c r="E832" t="s">
        <v>8220</v>
      </c>
      <c r="F832">
        <v>3</v>
      </c>
    </row>
    <row r="833" spans="1:6" x14ac:dyDescent="0.2">
      <c r="A833">
        <v>3393</v>
      </c>
      <c r="B833" t="s">
        <v>8218</v>
      </c>
      <c r="C833">
        <v>44</v>
      </c>
      <c r="D833">
        <v>191</v>
      </c>
      <c r="E833" t="s">
        <v>8220</v>
      </c>
      <c r="F833">
        <v>3</v>
      </c>
    </row>
    <row r="834" spans="1:6" x14ac:dyDescent="0.2">
      <c r="A834">
        <v>3414</v>
      </c>
      <c r="B834" t="s">
        <v>8218</v>
      </c>
      <c r="C834">
        <v>44</v>
      </c>
      <c r="D834">
        <v>192</v>
      </c>
      <c r="E834" t="s">
        <v>8220</v>
      </c>
      <c r="F834">
        <v>3</v>
      </c>
    </row>
    <row r="835" spans="1:6" x14ac:dyDescent="0.2">
      <c r="A835">
        <v>3484</v>
      </c>
      <c r="B835" t="s">
        <v>8218</v>
      </c>
      <c r="C835">
        <v>44</v>
      </c>
      <c r="D835">
        <v>194</v>
      </c>
      <c r="E835" t="s">
        <v>8220</v>
      </c>
      <c r="F835">
        <v>3</v>
      </c>
    </row>
    <row r="836" spans="1:6" x14ac:dyDescent="0.2">
      <c r="A836">
        <v>3513</v>
      </c>
      <c r="B836" t="s">
        <v>8218</v>
      </c>
      <c r="C836">
        <v>44</v>
      </c>
      <c r="D836">
        <v>220</v>
      </c>
      <c r="E836" t="s">
        <v>8220</v>
      </c>
      <c r="F836">
        <v>3</v>
      </c>
    </row>
    <row r="837" spans="1:6" x14ac:dyDescent="0.2">
      <c r="A837">
        <v>3721</v>
      </c>
      <c r="B837" t="s">
        <v>8218</v>
      </c>
      <c r="C837">
        <v>44</v>
      </c>
      <c r="D837">
        <v>420</v>
      </c>
      <c r="E837" t="s">
        <v>8220</v>
      </c>
      <c r="F837">
        <v>3</v>
      </c>
    </row>
    <row r="838" spans="1:6" x14ac:dyDescent="0.2">
      <c r="A838">
        <v>46</v>
      </c>
      <c r="B838" t="s">
        <v>8218</v>
      </c>
      <c r="C838">
        <v>45</v>
      </c>
      <c r="D838">
        <v>435</v>
      </c>
      <c r="E838" t="s">
        <v>8220</v>
      </c>
      <c r="F838">
        <v>3</v>
      </c>
    </row>
    <row r="839" spans="1:6" x14ac:dyDescent="0.2">
      <c r="A839">
        <v>1244</v>
      </c>
      <c r="B839" t="s">
        <v>8218</v>
      </c>
      <c r="C839">
        <v>45</v>
      </c>
      <c r="D839">
        <v>456</v>
      </c>
      <c r="E839" t="s">
        <v>8220</v>
      </c>
      <c r="F839">
        <v>3</v>
      </c>
    </row>
    <row r="840" spans="1:6" x14ac:dyDescent="0.2">
      <c r="A840">
        <v>1659</v>
      </c>
      <c r="B840" t="s">
        <v>8218</v>
      </c>
      <c r="C840">
        <v>45</v>
      </c>
      <c r="D840">
        <v>489</v>
      </c>
      <c r="E840" t="s">
        <v>8220</v>
      </c>
      <c r="F840">
        <v>3</v>
      </c>
    </row>
    <row r="841" spans="1:6" x14ac:dyDescent="0.2">
      <c r="A841">
        <v>1839</v>
      </c>
      <c r="B841" t="s">
        <v>8218</v>
      </c>
      <c r="C841">
        <v>45</v>
      </c>
      <c r="D841">
        <v>494</v>
      </c>
      <c r="E841" t="s">
        <v>8220</v>
      </c>
      <c r="F841">
        <v>3</v>
      </c>
    </row>
    <row r="842" spans="1:6" x14ac:dyDescent="0.2">
      <c r="A842">
        <v>1893</v>
      </c>
      <c r="B842" t="s">
        <v>8218</v>
      </c>
      <c r="C842">
        <v>45</v>
      </c>
      <c r="D842">
        <v>497</v>
      </c>
      <c r="E842" t="s">
        <v>8220</v>
      </c>
      <c r="F842">
        <v>3</v>
      </c>
    </row>
    <row r="843" spans="1:6" x14ac:dyDescent="0.2">
      <c r="A843">
        <v>2627</v>
      </c>
      <c r="B843" t="s">
        <v>8218</v>
      </c>
      <c r="C843">
        <v>45</v>
      </c>
      <c r="D843">
        <v>508</v>
      </c>
      <c r="E843" t="s">
        <v>8220</v>
      </c>
      <c r="F843">
        <v>3</v>
      </c>
    </row>
    <row r="844" spans="1:6" x14ac:dyDescent="0.2">
      <c r="A844">
        <v>3180</v>
      </c>
      <c r="B844" t="s">
        <v>8218</v>
      </c>
      <c r="C844">
        <v>45</v>
      </c>
      <c r="D844">
        <v>514</v>
      </c>
      <c r="E844" t="s">
        <v>8220</v>
      </c>
      <c r="F844">
        <v>3</v>
      </c>
    </row>
    <row r="845" spans="1:6" x14ac:dyDescent="0.2">
      <c r="A845">
        <v>3311</v>
      </c>
      <c r="B845" t="s">
        <v>8218</v>
      </c>
      <c r="C845">
        <v>45</v>
      </c>
      <c r="D845">
        <v>517</v>
      </c>
      <c r="E845" t="s">
        <v>8220</v>
      </c>
      <c r="F845">
        <v>3</v>
      </c>
    </row>
    <row r="846" spans="1:6" x14ac:dyDescent="0.2">
      <c r="A846">
        <v>3388</v>
      </c>
      <c r="B846" t="s">
        <v>8218</v>
      </c>
      <c r="C846">
        <v>45</v>
      </c>
      <c r="D846">
        <v>560</v>
      </c>
      <c r="E846" t="s">
        <v>8220</v>
      </c>
      <c r="F846">
        <v>3</v>
      </c>
    </row>
    <row r="847" spans="1:6" x14ac:dyDescent="0.2">
      <c r="A847">
        <v>3417</v>
      </c>
      <c r="B847" t="s">
        <v>8218</v>
      </c>
      <c r="C847">
        <v>45</v>
      </c>
      <c r="D847">
        <v>673</v>
      </c>
      <c r="E847" t="s">
        <v>8220</v>
      </c>
      <c r="F847">
        <v>3</v>
      </c>
    </row>
    <row r="848" spans="1:6" x14ac:dyDescent="0.2">
      <c r="A848">
        <v>3443</v>
      </c>
      <c r="B848" t="s">
        <v>8218</v>
      </c>
      <c r="C848">
        <v>45</v>
      </c>
      <c r="D848">
        <v>683</v>
      </c>
      <c r="E848" t="s">
        <v>8220</v>
      </c>
      <c r="F848">
        <v>3</v>
      </c>
    </row>
    <row r="849" spans="1:6" x14ac:dyDescent="0.2">
      <c r="A849">
        <v>3448</v>
      </c>
      <c r="B849" t="s">
        <v>8218</v>
      </c>
      <c r="C849">
        <v>45</v>
      </c>
      <c r="D849">
        <v>767</v>
      </c>
      <c r="E849" t="s">
        <v>8220</v>
      </c>
      <c r="F849">
        <v>3</v>
      </c>
    </row>
    <row r="850" spans="1:6" x14ac:dyDescent="0.2">
      <c r="A850">
        <v>3574</v>
      </c>
      <c r="B850" t="s">
        <v>8218</v>
      </c>
      <c r="C850">
        <v>45</v>
      </c>
      <c r="D850">
        <v>777</v>
      </c>
      <c r="E850" t="s">
        <v>8220</v>
      </c>
      <c r="F850">
        <v>3</v>
      </c>
    </row>
    <row r="851" spans="1:6" x14ac:dyDescent="0.2">
      <c r="A851">
        <v>3581</v>
      </c>
      <c r="B851" t="s">
        <v>8218</v>
      </c>
      <c r="C851">
        <v>45</v>
      </c>
      <c r="D851">
        <v>869</v>
      </c>
      <c r="E851" t="s">
        <v>8220</v>
      </c>
      <c r="F851">
        <v>3</v>
      </c>
    </row>
    <row r="852" spans="1:6" x14ac:dyDescent="0.2">
      <c r="A852">
        <v>3616</v>
      </c>
      <c r="B852" t="s">
        <v>8218</v>
      </c>
      <c r="C852">
        <v>45</v>
      </c>
      <c r="D852">
        <v>902</v>
      </c>
      <c r="E852" t="s">
        <v>8220</v>
      </c>
      <c r="F852">
        <v>3</v>
      </c>
    </row>
    <row r="853" spans="1:6" x14ac:dyDescent="0.2">
      <c r="A853">
        <v>91</v>
      </c>
      <c r="B853" t="s">
        <v>8218</v>
      </c>
      <c r="C853">
        <v>46</v>
      </c>
      <c r="D853">
        <v>904</v>
      </c>
      <c r="E853" t="s">
        <v>8220</v>
      </c>
      <c r="F853">
        <v>3</v>
      </c>
    </row>
    <row r="854" spans="1:6" x14ac:dyDescent="0.2">
      <c r="A854">
        <v>836</v>
      </c>
      <c r="B854" t="s">
        <v>8218</v>
      </c>
      <c r="C854">
        <v>46</v>
      </c>
      <c r="D854">
        <v>974</v>
      </c>
      <c r="E854" t="s">
        <v>8220</v>
      </c>
      <c r="F854">
        <v>3</v>
      </c>
    </row>
    <row r="855" spans="1:6" x14ac:dyDescent="0.2">
      <c r="A855">
        <v>1209</v>
      </c>
      <c r="B855" t="s">
        <v>8218</v>
      </c>
      <c r="C855">
        <v>46</v>
      </c>
      <c r="D855">
        <v>982</v>
      </c>
      <c r="E855" t="s">
        <v>8220</v>
      </c>
      <c r="F855">
        <v>3</v>
      </c>
    </row>
    <row r="856" spans="1:6" x14ac:dyDescent="0.2">
      <c r="A856">
        <v>1538</v>
      </c>
      <c r="B856" t="s">
        <v>8218</v>
      </c>
      <c r="C856">
        <v>46</v>
      </c>
      <c r="D856">
        <v>984</v>
      </c>
      <c r="E856" t="s">
        <v>8220</v>
      </c>
      <c r="F856">
        <v>3</v>
      </c>
    </row>
    <row r="857" spans="1:6" x14ac:dyDescent="0.2">
      <c r="A857">
        <v>1647</v>
      </c>
      <c r="B857" t="s">
        <v>8218</v>
      </c>
      <c r="C857">
        <v>46</v>
      </c>
      <c r="D857">
        <v>1075</v>
      </c>
      <c r="E857" t="s">
        <v>8220</v>
      </c>
      <c r="F857">
        <v>3</v>
      </c>
    </row>
    <row r="858" spans="1:6" x14ac:dyDescent="0.2">
      <c r="A858">
        <v>2084</v>
      </c>
      <c r="B858" t="s">
        <v>8218</v>
      </c>
      <c r="C858">
        <v>46</v>
      </c>
      <c r="D858">
        <v>1082</v>
      </c>
      <c r="E858" t="s">
        <v>8220</v>
      </c>
      <c r="F858">
        <v>3</v>
      </c>
    </row>
    <row r="859" spans="1:6" x14ac:dyDescent="0.2">
      <c r="A859">
        <v>2292</v>
      </c>
      <c r="B859" t="s">
        <v>8218</v>
      </c>
      <c r="C859">
        <v>46</v>
      </c>
      <c r="D859">
        <v>1109</v>
      </c>
      <c r="E859" t="s">
        <v>8220</v>
      </c>
      <c r="F859">
        <v>3</v>
      </c>
    </row>
    <row r="860" spans="1:6" x14ac:dyDescent="0.2">
      <c r="A860">
        <v>2665</v>
      </c>
      <c r="B860" t="s">
        <v>8218</v>
      </c>
      <c r="C860">
        <v>46</v>
      </c>
      <c r="D860">
        <v>1114</v>
      </c>
      <c r="E860" t="s">
        <v>8220</v>
      </c>
      <c r="F860">
        <v>3</v>
      </c>
    </row>
    <row r="861" spans="1:6" x14ac:dyDescent="0.2">
      <c r="A861">
        <v>2979</v>
      </c>
      <c r="B861" t="s">
        <v>8218</v>
      </c>
      <c r="C861">
        <v>46</v>
      </c>
      <c r="D861">
        <v>1118</v>
      </c>
      <c r="E861" t="s">
        <v>8220</v>
      </c>
      <c r="F861">
        <v>3</v>
      </c>
    </row>
    <row r="862" spans="1:6" x14ac:dyDescent="0.2">
      <c r="A862">
        <v>3184</v>
      </c>
      <c r="B862" t="s">
        <v>8218</v>
      </c>
      <c r="C862">
        <v>46</v>
      </c>
      <c r="D862">
        <v>1123</v>
      </c>
      <c r="E862" t="s">
        <v>8220</v>
      </c>
      <c r="F862">
        <v>3</v>
      </c>
    </row>
    <row r="863" spans="1:6" x14ac:dyDescent="0.2">
      <c r="A863">
        <v>3334</v>
      </c>
      <c r="B863" t="s">
        <v>8218</v>
      </c>
      <c r="C863">
        <v>46</v>
      </c>
      <c r="D863">
        <v>1130</v>
      </c>
      <c r="E863" t="s">
        <v>8220</v>
      </c>
      <c r="F863">
        <v>3</v>
      </c>
    </row>
    <row r="864" spans="1:6" x14ac:dyDescent="0.2">
      <c r="A864">
        <v>3382</v>
      </c>
      <c r="B864" t="s">
        <v>8218</v>
      </c>
      <c r="C864">
        <v>46</v>
      </c>
      <c r="D864">
        <v>1148</v>
      </c>
      <c r="E864" t="s">
        <v>8220</v>
      </c>
      <c r="F864">
        <v>3</v>
      </c>
    </row>
    <row r="865" spans="1:6" x14ac:dyDescent="0.2">
      <c r="A865">
        <v>3399</v>
      </c>
      <c r="B865" t="s">
        <v>8218</v>
      </c>
      <c r="C865">
        <v>46</v>
      </c>
      <c r="D865">
        <v>1154</v>
      </c>
      <c r="E865" t="s">
        <v>8220</v>
      </c>
      <c r="F865">
        <v>3</v>
      </c>
    </row>
    <row r="866" spans="1:6" x14ac:dyDescent="0.2">
      <c r="A866">
        <v>3419</v>
      </c>
      <c r="B866" t="s">
        <v>8218</v>
      </c>
      <c r="C866">
        <v>46</v>
      </c>
      <c r="D866">
        <v>1157</v>
      </c>
      <c r="E866" t="s">
        <v>8220</v>
      </c>
      <c r="F866">
        <v>3</v>
      </c>
    </row>
    <row r="867" spans="1:6" x14ac:dyDescent="0.2">
      <c r="A867">
        <v>3422</v>
      </c>
      <c r="B867" t="s">
        <v>8218</v>
      </c>
      <c r="C867">
        <v>46</v>
      </c>
      <c r="D867">
        <v>1158</v>
      </c>
      <c r="E867" t="s">
        <v>8220</v>
      </c>
      <c r="F867">
        <v>3</v>
      </c>
    </row>
    <row r="868" spans="1:6" x14ac:dyDescent="0.2">
      <c r="A868">
        <v>3515</v>
      </c>
      <c r="B868" t="s">
        <v>8218</v>
      </c>
      <c r="C868">
        <v>46</v>
      </c>
      <c r="D868">
        <v>1168</v>
      </c>
      <c r="E868" t="s">
        <v>8220</v>
      </c>
      <c r="F868">
        <v>3</v>
      </c>
    </row>
    <row r="869" spans="1:6" x14ac:dyDescent="0.2">
      <c r="A869">
        <v>3535</v>
      </c>
      <c r="B869" t="s">
        <v>8218</v>
      </c>
      <c r="C869">
        <v>46</v>
      </c>
      <c r="D869">
        <v>1169</v>
      </c>
      <c r="E869" t="s">
        <v>8220</v>
      </c>
      <c r="F869">
        <v>3</v>
      </c>
    </row>
    <row r="870" spans="1:6" x14ac:dyDescent="0.2">
      <c r="A870">
        <v>3656</v>
      </c>
      <c r="B870" t="s">
        <v>8218</v>
      </c>
      <c r="C870">
        <v>46</v>
      </c>
      <c r="D870">
        <v>1181</v>
      </c>
      <c r="E870" t="s">
        <v>8220</v>
      </c>
      <c r="F870">
        <v>3</v>
      </c>
    </row>
    <row r="871" spans="1:6" x14ac:dyDescent="0.2">
      <c r="A871">
        <v>3718</v>
      </c>
      <c r="B871" t="s">
        <v>8218</v>
      </c>
      <c r="C871">
        <v>46</v>
      </c>
      <c r="D871">
        <v>1183</v>
      </c>
      <c r="E871" t="s">
        <v>8220</v>
      </c>
      <c r="F871">
        <v>3</v>
      </c>
    </row>
    <row r="872" spans="1:6" x14ac:dyDescent="0.2">
      <c r="A872">
        <v>3726</v>
      </c>
      <c r="B872" t="s">
        <v>8218</v>
      </c>
      <c r="C872">
        <v>46</v>
      </c>
      <c r="D872">
        <v>1406</v>
      </c>
      <c r="E872" t="s">
        <v>8220</v>
      </c>
      <c r="F872">
        <v>3</v>
      </c>
    </row>
    <row r="873" spans="1:6" x14ac:dyDescent="0.2">
      <c r="A873">
        <v>3821</v>
      </c>
      <c r="B873" t="s">
        <v>8218</v>
      </c>
      <c r="C873">
        <v>46</v>
      </c>
      <c r="D873">
        <v>1411</v>
      </c>
      <c r="E873" t="s">
        <v>8220</v>
      </c>
      <c r="F873">
        <v>3</v>
      </c>
    </row>
    <row r="874" spans="1:6" x14ac:dyDescent="0.2">
      <c r="A874">
        <v>5</v>
      </c>
      <c r="B874" t="s">
        <v>8218</v>
      </c>
      <c r="C874">
        <v>47</v>
      </c>
      <c r="D874">
        <v>1420</v>
      </c>
      <c r="E874" t="s">
        <v>8220</v>
      </c>
      <c r="F874">
        <v>3</v>
      </c>
    </row>
    <row r="875" spans="1:6" x14ac:dyDescent="0.2">
      <c r="A875">
        <v>75</v>
      </c>
      <c r="B875" t="s">
        <v>8218</v>
      </c>
      <c r="C875">
        <v>47</v>
      </c>
      <c r="D875">
        <v>1428</v>
      </c>
      <c r="E875" t="s">
        <v>8220</v>
      </c>
      <c r="F875">
        <v>3</v>
      </c>
    </row>
    <row r="876" spans="1:6" x14ac:dyDescent="0.2">
      <c r="A876">
        <v>80</v>
      </c>
      <c r="B876" t="s">
        <v>8218</v>
      </c>
      <c r="C876">
        <v>47</v>
      </c>
      <c r="D876">
        <v>1441</v>
      </c>
      <c r="E876" t="s">
        <v>8220</v>
      </c>
      <c r="F876">
        <v>3</v>
      </c>
    </row>
    <row r="877" spans="1:6" x14ac:dyDescent="0.2">
      <c r="A877">
        <v>108</v>
      </c>
      <c r="B877" t="s">
        <v>8218</v>
      </c>
      <c r="C877">
        <v>47</v>
      </c>
      <c r="D877">
        <v>1447</v>
      </c>
      <c r="E877" t="s">
        <v>8220</v>
      </c>
      <c r="F877">
        <v>3</v>
      </c>
    </row>
    <row r="878" spans="1:6" x14ac:dyDescent="0.2">
      <c r="A878">
        <v>109</v>
      </c>
      <c r="B878" t="s">
        <v>8218</v>
      </c>
      <c r="C878">
        <v>47</v>
      </c>
      <c r="D878">
        <v>1485</v>
      </c>
      <c r="E878" t="s">
        <v>8220</v>
      </c>
      <c r="F878">
        <v>3</v>
      </c>
    </row>
    <row r="879" spans="1:6" x14ac:dyDescent="0.2">
      <c r="A879">
        <v>846</v>
      </c>
      <c r="B879" t="s">
        <v>8218</v>
      </c>
      <c r="C879">
        <v>47</v>
      </c>
      <c r="D879">
        <v>1486</v>
      </c>
      <c r="E879" t="s">
        <v>8220</v>
      </c>
      <c r="F879">
        <v>3</v>
      </c>
    </row>
    <row r="880" spans="1:6" x14ac:dyDescent="0.2">
      <c r="A880">
        <v>855</v>
      </c>
      <c r="B880" t="s">
        <v>8218</v>
      </c>
      <c r="C880">
        <v>47</v>
      </c>
      <c r="D880">
        <v>1498</v>
      </c>
      <c r="E880" t="s">
        <v>8220</v>
      </c>
      <c r="F880">
        <v>3</v>
      </c>
    </row>
    <row r="881" spans="1:6" x14ac:dyDescent="0.2">
      <c r="A881">
        <v>1473</v>
      </c>
      <c r="B881" t="s">
        <v>8218</v>
      </c>
      <c r="C881">
        <v>47</v>
      </c>
      <c r="D881">
        <v>1558</v>
      </c>
      <c r="E881" t="s">
        <v>8220</v>
      </c>
      <c r="F881">
        <v>3</v>
      </c>
    </row>
    <row r="882" spans="1:6" x14ac:dyDescent="0.2">
      <c r="A882">
        <v>1632</v>
      </c>
      <c r="B882" t="s">
        <v>8218</v>
      </c>
      <c r="C882">
        <v>47</v>
      </c>
      <c r="D882">
        <v>1582</v>
      </c>
      <c r="E882" t="s">
        <v>8220</v>
      </c>
      <c r="F882">
        <v>3</v>
      </c>
    </row>
    <row r="883" spans="1:6" x14ac:dyDescent="0.2">
      <c r="A883">
        <v>1895</v>
      </c>
      <c r="B883" t="s">
        <v>8218</v>
      </c>
      <c r="C883">
        <v>47</v>
      </c>
      <c r="D883">
        <v>1593</v>
      </c>
      <c r="E883" t="s">
        <v>8220</v>
      </c>
      <c r="F883">
        <v>3</v>
      </c>
    </row>
    <row r="884" spans="1:6" x14ac:dyDescent="0.2">
      <c r="A884">
        <v>2171</v>
      </c>
      <c r="B884" t="s">
        <v>8218</v>
      </c>
      <c r="C884">
        <v>47</v>
      </c>
      <c r="D884">
        <v>1596</v>
      </c>
      <c r="E884" t="s">
        <v>8220</v>
      </c>
      <c r="F884">
        <v>3</v>
      </c>
    </row>
    <row r="885" spans="1:6" x14ac:dyDescent="0.2">
      <c r="A885">
        <v>2469</v>
      </c>
      <c r="B885" t="s">
        <v>8218</v>
      </c>
      <c r="C885">
        <v>47</v>
      </c>
      <c r="D885">
        <v>1716</v>
      </c>
      <c r="E885" t="s">
        <v>8220</v>
      </c>
      <c r="F885">
        <v>3</v>
      </c>
    </row>
    <row r="886" spans="1:6" x14ac:dyDescent="0.2">
      <c r="A886">
        <v>2473</v>
      </c>
      <c r="B886" t="s">
        <v>8218</v>
      </c>
      <c r="C886">
        <v>47</v>
      </c>
      <c r="D886">
        <v>1719</v>
      </c>
      <c r="E886" t="s">
        <v>8220</v>
      </c>
      <c r="F886">
        <v>3</v>
      </c>
    </row>
    <row r="887" spans="1:6" x14ac:dyDescent="0.2">
      <c r="A887">
        <v>2968</v>
      </c>
      <c r="B887" t="s">
        <v>8218</v>
      </c>
      <c r="C887">
        <v>47</v>
      </c>
      <c r="D887">
        <v>1723</v>
      </c>
      <c r="E887" t="s">
        <v>8220</v>
      </c>
      <c r="F887">
        <v>3</v>
      </c>
    </row>
    <row r="888" spans="1:6" x14ac:dyDescent="0.2">
      <c r="A888">
        <v>3048</v>
      </c>
      <c r="B888" t="s">
        <v>8218</v>
      </c>
      <c r="C888">
        <v>47</v>
      </c>
      <c r="D888">
        <v>1875</v>
      </c>
      <c r="E888" t="s">
        <v>8220</v>
      </c>
      <c r="F888">
        <v>3</v>
      </c>
    </row>
    <row r="889" spans="1:6" x14ac:dyDescent="0.2">
      <c r="A889">
        <v>3213</v>
      </c>
      <c r="B889" t="s">
        <v>8218</v>
      </c>
      <c r="C889">
        <v>47</v>
      </c>
      <c r="D889">
        <v>1902</v>
      </c>
      <c r="E889" t="s">
        <v>8220</v>
      </c>
      <c r="F889">
        <v>3</v>
      </c>
    </row>
    <row r="890" spans="1:6" x14ac:dyDescent="0.2">
      <c r="A890">
        <v>3281</v>
      </c>
      <c r="B890" t="s">
        <v>8218</v>
      </c>
      <c r="C890">
        <v>47</v>
      </c>
      <c r="D890">
        <v>1991</v>
      </c>
      <c r="E890" t="s">
        <v>8220</v>
      </c>
      <c r="F890">
        <v>3</v>
      </c>
    </row>
    <row r="891" spans="1:6" x14ac:dyDescent="0.2">
      <c r="A891">
        <v>3283</v>
      </c>
      <c r="B891" t="s">
        <v>8218</v>
      </c>
      <c r="C891">
        <v>47</v>
      </c>
      <c r="D891">
        <v>1995</v>
      </c>
      <c r="E891" t="s">
        <v>8220</v>
      </c>
      <c r="F891">
        <v>3</v>
      </c>
    </row>
    <row r="892" spans="1:6" x14ac:dyDescent="0.2">
      <c r="A892">
        <v>3296</v>
      </c>
      <c r="B892" t="s">
        <v>8218</v>
      </c>
      <c r="C892">
        <v>47</v>
      </c>
      <c r="D892">
        <v>1998</v>
      </c>
      <c r="E892" t="s">
        <v>8220</v>
      </c>
      <c r="F892">
        <v>3</v>
      </c>
    </row>
    <row r="893" spans="1:6" x14ac:dyDescent="0.2">
      <c r="A893">
        <v>3339</v>
      </c>
      <c r="B893" t="s">
        <v>8218</v>
      </c>
      <c r="C893">
        <v>47</v>
      </c>
      <c r="D893">
        <v>2122</v>
      </c>
      <c r="E893" t="s">
        <v>8220</v>
      </c>
      <c r="F893">
        <v>3</v>
      </c>
    </row>
    <row r="894" spans="1:6" x14ac:dyDescent="0.2">
      <c r="A894">
        <v>3467</v>
      </c>
      <c r="B894" t="s">
        <v>8218</v>
      </c>
      <c r="C894">
        <v>47</v>
      </c>
      <c r="D894">
        <v>2131</v>
      </c>
      <c r="E894" t="s">
        <v>8220</v>
      </c>
      <c r="F894">
        <v>3</v>
      </c>
    </row>
    <row r="895" spans="1:6" x14ac:dyDescent="0.2">
      <c r="A895">
        <v>62</v>
      </c>
      <c r="B895" t="s">
        <v>8218</v>
      </c>
      <c r="C895">
        <v>48</v>
      </c>
      <c r="D895">
        <v>2133</v>
      </c>
      <c r="E895" t="s">
        <v>8220</v>
      </c>
      <c r="F895">
        <v>3</v>
      </c>
    </row>
    <row r="896" spans="1:6" x14ac:dyDescent="0.2">
      <c r="A896">
        <v>376</v>
      </c>
      <c r="B896" t="s">
        <v>8218</v>
      </c>
      <c r="C896">
        <v>48</v>
      </c>
      <c r="D896">
        <v>2134</v>
      </c>
      <c r="E896" t="s">
        <v>8220</v>
      </c>
      <c r="F896">
        <v>3</v>
      </c>
    </row>
    <row r="897" spans="1:6" x14ac:dyDescent="0.2">
      <c r="A897">
        <v>383</v>
      </c>
      <c r="B897" t="s">
        <v>8218</v>
      </c>
      <c r="C897">
        <v>48</v>
      </c>
      <c r="D897">
        <v>2411</v>
      </c>
      <c r="E897" t="s">
        <v>8220</v>
      </c>
      <c r="F897">
        <v>3</v>
      </c>
    </row>
    <row r="898" spans="1:6" x14ac:dyDescent="0.2">
      <c r="A898">
        <v>534</v>
      </c>
      <c r="B898" t="s">
        <v>8218</v>
      </c>
      <c r="C898">
        <v>48</v>
      </c>
      <c r="D898">
        <v>2413</v>
      </c>
      <c r="E898" t="s">
        <v>8220</v>
      </c>
      <c r="F898">
        <v>3</v>
      </c>
    </row>
    <row r="899" spans="1:6" x14ac:dyDescent="0.2">
      <c r="A899">
        <v>650</v>
      </c>
      <c r="B899" t="s">
        <v>8218</v>
      </c>
      <c r="C899">
        <v>48</v>
      </c>
      <c r="D899">
        <v>2679</v>
      </c>
      <c r="E899" t="s">
        <v>8220</v>
      </c>
      <c r="F899">
        <v>3</v>
      </c>
    </row>
    <row r="900" spans="1:6" x14ac:dyDescent="0.2">
      <c r="A900">
        <v>1655</v>
      </c>
      <c r="B900" t="s">
        <v>8218</v>
      </c>
      <c r="C900">
        <v>48</v>
      </c>
      <c r="D900">
        <v>2683</v>
      </c>
      <c r="E900" t="s">
        <v>8220</v>
      </c>
      <c r="F900">
        <v>3</v>
      </c>
    </row>
    <row r="901" spans="1:6" x14ac:dyDescent="0.2">
      <c r="A901">
        <v>1656</v>
      </c>
      <c r="B901" t="s">
        <v>8218</v>
      </c>
      <c r="C901">
        <v>48</v>
      </c>
      <c r="D901">
        <v>2693</v>
      </c>
      <c r="E901" t="s">
        <v>8220</v>
      </c>
      <c r="F901">
        <v>3</v>
      </c>
    </row>
    <row r="902" spans="1:6" x14ac:dyDescent="0.2">
      <c r="A902">
        <v>1828</v>
      </c>
      <c r="B902" t="s">
        <v>8218</v>
      </c>
      <c r="C902">
        <v>48</v>
      </c>
      <c r="D902">
        <v>2695</v>
      </c>
      <c r="E902" t="s">
        <v>8220</v>
      </c>
      <c r="F902">
        <v>3</v>
      </c>
    </row>
    <row r="903" spans="1:6" x14ac:dyDescent="0.2">
      <c r="A903">
        <v>2078</v>
      </c>
      <c r="B903" t="s">
        <v>8218</v>
      </c>
      <c r="C903">
        <v>48</v>
      </c>
      <c r="D903">
        <v>2763</v>
      </c>
      <c r="E903" t="s">
        <v>8220</v>
      </c>
      <c r="F903">
        <v>3</v>
      </c>
    </row>
    <row r="904" spans="1:6" x14ac:dyDescent="0.2">
      <c r="A904">
        <v>2283</v>
      </c>
      <c r="B904" t="s">
        <v>8218</v>
      </c>
      <c r="C904">
        <v>48</v>
      </c>
      <c r="D904">
        <v>2767</v>
      </c>
      <c r="E904" t="s">
        <v>8220</v>
      </c>
      <c r="F904">
        <v>3</v>
      </c>
    </row>
    <row r="905" spans="1:6" x14ac:dyDescent="0.2">
      <c r="A905">
        <v>2465</v>
      </c>
      <c r="B905" t="s">
        <v>8218</v>
      </c>
      <c r="C905">
        <v>48</v>
      </c>
      <c r="D905">
        <v>2848</v>
      </c>
      <c r="E905" t="s">
        <v>8220</v>
      </c>
      <c r="F905">
        <v>3</v>
      </c>
    </row>
    <row r="906" spans="1:6" x14ac:dyDescent="0.2">
      <c r="A906">
        <v>2530</v>
      </c>
      <c r="B906" t="s">
        <v>8218</v>
      </c>
      <c r="C906">
        <v>48</v>
      </c>
      <c r="D906">
        <v>2861</v>
      </c>
      <c r="E906" t="s">
        <v>8220</v>
      </c>
      <c r="F906">
        <v>3</v>
      </c>
    </row>
    <row r="907" spans="1:6" x14ac:dyDescent="0.2">
      <c r="A907">
        <v>3381</v>
      </c>
      <c r="B907" t="s">
        <v>8218</v>
      </c>
      <c r="C907">
        <v>48</v>
      </c>
      <c r="D907">
        <v>2862</v>
      </c>
      <c r="E907" t="s">
        <v>8220</v>
      </c>
      <c r="F907">
        <v>3</v>
      </c>
    </row>
    <row r="908" spans="1:6" x14ac:dyDescent="0.2">
      <c r="A908">
        <v>3626</v>
      </c>
      <c r="B908" t="s">
        <v>8218</v>
      </c>
      <c r="C908">
        <v>48</v>
      </c>
      <c r="D908">
        <v>2864</v>
      </c>
      <c r="E908" t="s">
        <v>8220</v>
      </c>
      <c r="F908">
        <v>3</v>
      </c>
    </row>
    <row r="909" spans="1:6" x14ac:dyDescent="0.2">
      <c r="A909">
        <v>103</v>
      </c>
      <c r="B909" t="s">
        <v>8218</v>
      </c>
      <c r="C909">
        <v>49</v>
      </c>
      <c r="D909">
        <v>2874</v>
      </c>
      <c r="E909" t="s">
        <v>8220</v>
      </c>
      <c r="F909">
        <v>3</v>
      </c>
    </row>
    <row r="910" spans="1:6" x14ac:dyDescent="0.2">
      <c r="A910">
        <v>380</v>
      </c>
      <c r="B910" t="s">
        <v>8218</v>
      </c>
      <c r="C910">
        <v>49</v>
      </c>
      <c r="D910">
        <v>2875</v>
      </c>
      <c r="E910" t="s">
        <v>8220</v>
      </c>
      <c r="F910">
        <v>3</v>
      </c>
    </row>
    <row r="911" spans="1:6" x14ac:dyDescent="0.2">
      <c r="A911">
        <v>754</v>
      </c>
      <c r="B911" t="s">
        <v>8218</v>
      </c>
      <c r="C911">
        <v>49</v>
      </c>
      <c r="D911">
        <v>2890</v>
      </c>
      <c r="E911" t="s">
        <v>8220</v>
      </c>
      <c r="F911">
        <v>3</v>
      </c>
    </row>
    <row r="912" spans="1:6" x14ac:dyDescent="0.2">
      <c r="A912">
        <v>826</v>
      </c>
      <c r="B912" t="s">
        <v>8218</v>
      </c>
      <c r="C912">
        <v>49</v>
      </c>
      <c r="D912">
        <v>2897</v>
      </c>
      <c r="E912" t="s">
        <v>8220</v>
      </c>
      <c r="F912">
        <v>3</v>
      </c>
    </row>
    <row r="913" spans="1:6" x14ac:dyDescent="0.2">
      <c r="A913">
        <v>1358</v>
      </c>
      <c r="B913" t="s">
        <v>8218</v>
      </c>
      <c r="C913">
        <v>49</v>
      </c>
      <c r="D913">
        <v>2915</v>
      </c>
      <c r="E913" t="s">
        <v>8220</v>
      </c>
      <c r="F913">
        <v>3</v>
      </c>
    </row>
    <row r="914" spans="1:6" x14ac:dyDescent="0.2">
      <c r="A914">
        <v>1672</v>
      </c>
      <c r="B914" t="s">
        <v>8218</v>
      </c>
      <c r="C914">
        <v>49</v>
      </c>
      <c r="D914">
        <v>3053</v>
      </c>
      <c r="E914" t="s">
        <v>8220</v>
      </c>
      <c r="F914">
        <v>3</v>
      </c>
    </row>
    <row r="915" spans="1:6" x14ac:dyDescent="0.2">
      <c r="A915">
        <v>1678</v>
      </c>
      <c r="B915" t="s">
        <v>8218</v>
      </c>
      <c r="C915">
        <v>49</v>
      </c>
      <c r="D915">
        <v>3058</v>
      </c>
      <c r="E915" t="s">
        <v>8220</v>
      </c>
      <c r="F915">
        <v>3</v>
      </c>
    </row>
    <row r="916" spans="1:6" x14ac:dyDescent="0.2">
      <c r="A916">
        <v>1759</v>
      </c>
      <c r="B916" t="s">
        <v>8218</v>
      </c>
      <c r="C916">
        <v>49</v>
      </c>
      <c r="D916">
        <v>3074</v>
      </c>
      <c r="E916" t="s">
        <v>8220</v>
      </c>
      <c r="F916">
        <v>3</v>
      </c>
    </row>
    <row r="917" spans="1:6" x14ac:dyDescent="0.2">
      <c r="A917">
        <v>2063</v>
      </c>
      <c r="B917" t="s">
        <v>8218</v>
      </c>
      <c r="C917">
        <v>49</v>
      </c>
      <c r="D917">
        <v>3078</v>
      </c>
      <c r="E917" t="s">
        <v>8220</v>
      </c>
      <c r="F917">
        <v>3</v>
      </c>
    </row>
    <row r="918" spans="1:6" x14ac:dyDescent="0.2">
      <c r="A918">
        <v>2639</v>
      </c>
      <c r="B918" t="s">
        <v>8218</v>
      </c>
      <c r="C918">
        <v>49</v>
      </c>
      <c r="D918">
        <v>3083</v>
      </c>
      <c r="E918" t="s">
        <v>8220</v>
      </c>
      <c r="F918">
        <v>3</v>
      </c>
    </row>
    <row r="919" spans="1:6" x14ac:dyDescent="0.2">
      <c r="A919">
        <v>3261</v>
      </c>
      <c r="B919" t="s">
        <v>8218</v>
      </c>
      <c r="C919">
        <v>49</v>
      </c>
      <c r="D919">
        <v>3086</v>
      </c>
      <c r="E919" t="s">
        <v>8220</v>
      </c>
      <c r="F919">
        <v>3</v>
      </c>
    </row>
    <row r="920" spans="1:6" x14ac:dyDescent="0.2">
      <c r="A920">
        <v>3264</v>
      </c>
      <c r="B920" t="s">
        <v>8218</v>
      </c>
      <c r="C920">
        <v>49</v>
      </c>
      <c r="D920">
        <v>3088</v>
      </c>
      <c r="E920" t="s">
        <v>8220</v>
      </c>
      <c r="F920">
        <v>3</v>
      </c>
    </row>
    <row r="921" spans="1:6" x14ac:dyDescent="0.2">
      <c r="A921">
        <v>3323</v>
      </c>
      <c r="B921" t="s">
        <v>8218</v>
      </c>
      <c r="C921">
        <v>49</v>
      </c>
      <c r="D921">
        <v>3198</v>
      </c>
      <c r="E921" t="s">
        <v>8220</v>
      </c>
      <c r="F921">
        <v>3</v>
      </c>
    </row>
    <row r="922" spans="1:6" x14ac:dyDescent="0.2">
      <c r="A922">
        <v>3497</v>
      </c>
      <c r="B922" t="s">
        <v>8218</v>
      </c>
      <c r="C922">
        <v>49</v>
      </c>
      <c r="D922">
        <v>3640</v>
      </c>
      <c r="E922" t="s">
        <v>8220</v>
      </c>
      <c r="F922">
        <v>3</v>
      </c>
    </row>
    <row r="923" spans="1:6" x14ac:dyDescent="0.2">
      <c r="A923">
        <v>3582</v>
      </c>
      <c r="B923" t="s">
        <v>8218</v>
      </c>
      <c r="C923">
        <v>49</v>
      </c>
      <c r="D923">
        <v>3864</v>
      </c>
      <c r="E923" t="s">
        <v>8220</v>
      </c>
      <c r="F923">
        <v>3</v>
      </c>
    </row>
    <row r="924" spans="1:6" x14ac:dyDescent="0.2">
      <c r="A924">
        <v>3602</v>
      </c>
      <c r="B924" t="s">
        <v>8218</v>
      </c>
      <c r="C924">
        <v>49</v>
      </c>
      <c r="D924">
        <v>3910</v>
      </c>
      <c r="E924" t="s">
        <v>8220</v>
      </c>
      <c r="F924">
        <v>3</v>
      </c>
    </row>
    <row r="925" spans="1:6" x14ac:dyDescent="0.2">
      <c r="A925">
        <v>3825</v>
      </c>
      <c r="B925" t="s">
        <v>8218</v>
      </c>
      <c r="C925">
        <v>49</v>
      </c>
      <c r="D925">
        <v>3918</v>
      </c>
      <c r="E925" t="s">
        <v>8220</v>
      </c>
      <c r="F925">
        <v>3</v>
      </c>
    </row>
    <row r="926" spans="1:6" x14ac:dyDescent="0.2">
      <c r="A926">
        <v>294</v>
      </c>
      <c r="B926" t="s">
        <v>8218</v>
      </c>
      <c r="C926">
        <v>50</v>
      </c>
      <c r="D926">
        <v>3919</v>
      </c>
      <c r="E926" t="s">
        <v>8220</v>
      </c>
      <c r="F926">
        <v>3</v>
      </c>
    </row>
    <row r="927" spans="1:6" x14ac:dyDescent="0.2">
      <c r="A927">
        <v>394</v>
      </c>
      <c r="B927" t="s">
        <v>8218</v>
      </c>
      <c r="C927">
        <v>50</v>
      </c>
      <c r="D927">
        <v>3920</v>
      </c>
      <c r="E927" t="s">
        <v>8220</v>
      </c>
      <c r="F927">
        <v>3</v>
      </c>
    </row>
    <row r="928" spans="1:6" x14ac:dyDescent="0.2">
      <c r="A928">
        <v>1247</v>
      </c>
      <c r="B928" t="s">
        <v>8218</v>
      </c>
      <c r="C928">
        <v>50</v>
      </c>
      <c r="D928">
        <v>3925</v>
      </c>
      <c r="E928" t="s">
        <v>8220</v>
      </c>
      <c r="F928">
        <v>3</v>
      </c>
    </row>
    <row r="929" spans="1:6" x14ac:dyDescent="0.2">
      <c r="A929">
        <v>1266</v>
      </c>
      <c r="B929" t="s">
        <v>8218</v>
      </c>
      <c r="C929">
        <v>50</v>
      </c>
      <c r="D929">
        <v>3962</v>
      </c>
      <c r="E929" t="s">
        <v>8220</v>
      </c>
      <c r="F929">
        <v>3</v>
      </c>
    </row>
    <row r="930" spans="1:6" x14ac:dyDescent="0.2">
      <c r="A930">
        <v>1302</v>
      </c>
      <c r="B930" t="s">
        <v>8218</v>
      </c>
      <c r="C930">
        <v>50</v>
      </c>
      <c r="D930">
        <v>3964</v>
      </c>
      <c r="E930" t="s">
        <v>8220</v>
      </c>
      <c r="F930">
        <v>3</v>
      </c>
    </row>
    <row r="931" spans="1:6" x14ac:dyDescent="0.2">
      <c r="A931">
        <v>1825</v>
      </c>
      <c r="B931" t="s">
        <v>8218</v>
      </c>
      <c r="C931">
        <v>50</v>
      </c>
      <c r="D931">
        <v>3990</v>
      </c>
      <c r="E931" t="s">
        <v>8220</v>
      </c>
      <c r="F931">
        <v>3</v>
      </c>
    </row>
    <row r="932" spans="1:6" x14ac:dyDescent="0.2">
      <c r="A932">
        <v>1931</v>
      </c>
      <c r="B932" t="s">
        <v>8218</v>
      </c>
      <c r="C932">
        <v>50</v>
      </c>
      <c r="D932">
        <v>4009</v>
      </c>
      <c r="E932" t="s">
        <v>8220</v>
      </c>
      <c r="F932">
        <v>3</v>
      </c>
    </row>
    <row r="933" spans="1:6" x14ac:dyDescent="0.2">
      <c r="A933">
        <v>1935</v>
      </c>
      <c r="B933" t="s">
        <v>8218</v>
      </c>
      <c r="C933">
        <v>50</v>
      </c>
      <c r="D933">
        <v>4020</v>
      </c>
      <c r="E933" t="s">
        <v>8220</v>
      </c>
      <c r="F933">
        <v>3</v>
      </c>
    </row>
    <row r="934" spans="1:6" x14ac:dyDescent="0.2">
      <c r="A934">
        <v>2080</v>
      </c>
      <c r="B934" t="s">
        <v>8218</v>
      </c>
      <c r="C934">
        <v>50</v>
      </c>
      <c r="D934">
        <v>4042</v>
      </c>
      <c r="E934" t="s">
        <v>8220</v>
      </c>
      <c r="F934">
        <v>3</v>
      </c>
    </row>
    <row r="935" spans="1:6" x14ac:dyDescent="0.2">
      <c r="A935">
        <v>2203</v>
      </c>
      <c r="B935" t="s">
        <v>8218</v>
      </c>
      <c r="C935">
        <v>50</v>
      </c>
      <c r="D935">
        <v>4062</v>
      </c>
      <c r="E935" t="s">
        <v>8220</v>
      </c>
      <c r="F935">
        <v>3</v>
      </c>
    </row>
    <row r="936" spans="1:6" x14ac:dyDescent="0.2">
      <c r="A936">
        <v>2256</v>
      </c>
      <c r="B936" t="s">
        <v>8218</v>
      </c>
      <c r="C936">
        <v>50</v>
      </c>
      <c r="D936">
        <v>4088</v>
      </c>
      <c r="E936" t="s">
        <v>8220</v>
      </c>
      <c r="F936">
        <v>3</v>
      </c>
    </row>
    <row r="937" spans="1:6" x14ac:dyDescent="0.2">
      <c r="A937">
        <v>2314</v>
      </c>
      <c r="B937" t="s">
        <v>8218</v>
      </c>
      <c r="C937">
        <v>50</v>
      </c>
      <c r="D937">
        <v>4090</v>
      </c>
      <c r="E937" t="s">
        <v>8220</v>
      </c>
      <c r="F937">
        <v>3</v>
      </c>
    </row>
    <row r="938" spans="1:6" x14ac:dyDescent="0.2">
      <c r="A938">
        <v>2603</v>
      </c>
      <c r="B938" t="s">
        <v>8218</v>
      </c>
      <c r="C938">
        <v>50</v>
      </c>
      <c r="D938">
        <v>4113</v>
      </c>
      <c r="E938" t="s">
        <v>8220</v>
      </c>
      <c r="F938">
        <v>3</v>
      </c>
    </row>
    <row r="939" spans="1:6" x14ac:dyDescent="0.2">
      <c r="A939">
        <v>2626</v>
      </c>
      <c r="B939" t="s">
        <v>8218</v>
      </c>
      <c r="C939">
        <v>50</v>
      </c>
      <c r="D939">
        <v>146</v>
      </c>
      <c r="E939" t="s">
        <v>8219</v>
      </c>
      <c r="F939">
        <v>3</v>
      </c>
    </row>
    <row r="940" spans="1:6" x14ac:dyDescent="0.2">
      <c r="A940">
        <v>2636</v>
      </c>
      <c r="B940" t="s">
        <v>8218</v>
      </c>
      <c r="C940">
        <v>50</v>
      </c>
      <c r="D940">
        <v>154</v>
      </c>
      <c r="E940" t="s">
        <v>8219</v>
      </c>
      <c r="F940">
        <v>3</v>
      </c>
    </row>
    <row r="941" spans="1:6" x14ac:dyDescent="0.2">
      <c r="A941">
        <v>2926</v>
      </c>
      <c r="B941" t="s">
        <v>8218</v>
      </c>
      <c r="C941">
        <v>50</v>
      </c>
      <c r="D941">
        <v>617</v>
      </c>
      <c r="E941" t="s">
        <v>8219</v>
      </c>
      <c r="F941">
        <v>3</v>
      </c>
    </row>
    <row r="942" spans="1:6" x14ac:dyDescent="0.2">
      <c r="A942">
        <v>3252</v>
      </c>
      <c r="B942" t="s">
        <v>8218</v>
      </c>
      <c r="C942">
        <v>50</v>
      </c>
      <c r="D942">
        <v>621</v>
      </c>
      <c r="E942" t="s">
        <v>8219</v>
      </c>
      <c r="F942">
        <v>3</v>
      </c>
    </row>
    <row r="943" spans="1:6" x14ac:dyDescent="0.2">
      <c r="A943">
        <v>3302</v>
      </c>
      <c r="B943" t="s">
        <v>8218</v>
      </c>
      <c r="C943">
        <v>50</v>
      </c>
      <c r="D943">
        <v>629</v>
      </c>
      <c r="E943" t="s">
        <v>8219</v>
      </c>
      <c r="F943">
        <v>3</v>
      </c>
    </row>
    <row r="944" spans="1:6" x14ac:dyDescent="0.2">
      <c r="A944">
        <v>3757</v>
      </c>
      <c r="B944" t="s">
        <v>8218</v>
      </c>
      <c r="C944">
        <v>50</v>
      </c>
      <c r="D944">
        <v>1225</v>
      </c>
      <c r="E944" t="s">
        <v>8219</v>
      </c>
      <c r="F944">
        <v>3</v>
      </c>
    </row>
    <row r="945" spans="1:6" x14ac:dyDescent="0.2">
      <c r="A945">
        <v>13</v>
      </c>
      <c r="B945" t="s">
        <v>8218</v>
      </c>
      <c r="C945">
        <v>51</v>
      </c>
      <c r="D945">
        <v>1238</v>
      </c>
      <c r="E945" t="s">
        <v>8219</v>
      </c>
      <c r="F945">
        <v>3</v>
      </c>
    </row>
    <row r="946" spans="1:6" x14ac:dyDescent="0.2">
      <c r="A946">
        <v>319</v>
      </c>
      <c r="B946" t="s">
        <v>8218</v>
      </c>
      <c r="C946">
        <v>51</v>
      </c>
      <c r="D946">
        <v>1320</v>
      </c>
      <c r="E946" t="s">
        <v>8219</v>
      </c>
      <c r="F946">
        <v>3</v>
      </c>
    </row>
    <row r="947" spans="1:6" x14ac:dyDescent="0.2">
      <c r="A947">
        <v>801</v>
      </c>
      <c r="B947" t="s">
        <v>8218</v>
      </c>
      <c r="C947">
        <v>51</v>
      </c>
      <c r="D947">
        <v>1456</v>
      </c>
      <c r="E947" t="s">
        <v>8219</v>
      </c>
      <c r="F947">
        <v>3</v>
      </c>
    </row>
    <row r="948" spans="1:6" x14ac:dyDescent="0.2">
      <c r="A948">
        <v>2825</v>
      </c>
      <c r="B948" t="s">
        <v>8218</v>
      </c>
      <c r="C948">
        <v>51</v>
      </c>
      <c r="D948">
        <v>1572</v>
      </c>
      <c r="E948" t="s">
        <v>8219</v>
      </c>
      <c r="F948">
        <v>3</v>
      </c>
    </row>
    <row r="949" spans="1:6" x14ac:dyDescent="0.2">
      <c r="A949">
        <v>3177</v>
      </c>
      <c r="B949" t="s">
        <v>8218</v>
      </c>
      <c r="C949">
        <v>51</v>
      </c>
      <c r="D949">
        <v>1573</v>
      </c>
      <c r="E949" t="s">
        <v>8219</v>
      </c>
      <c r="F949">
        <v>3</v>
      </c>
    </row>
    <row r="950" spans="1:6" x14ac:dyDescent="0.2">
      <c r="A950">
        <v>3271</v>
      </c>
      <c r="B950" t="s">
        <v>8218</v>
      </c>
      <c r="C950">
        <v>51</v>
      </c>
      <c r="D950">
        <v>2346</v>
      </c>
      <c r="E950" t="s">
        <v>8219</v>
      </c>
      <c r="F950">
        <v>3</v>
      </c>
    </row>
    <row r="951" spans="1:6" x14ac:dyDescent="0.2">
      <c r="A951">
        <v>3350</v>
      </c>
      <c r="B951" t="s">
        <v>8218</v>
      </c>
      <c r="C951">
        <v>51</v>
      </c>
      <c r="D951">
        <v>2359</v>
      </c>
      <c r="E951" t="s">
        <v>8219</v>
      </c>
      <c r="F951">
        <v>3</v>
      </c>
    </row>
    <row r="952" spans="1:6" x14ac:dyDescent="0.2">
      <c r="A952">
        <v>3428</v>
      </c>
      <c r="B952" t="s">
        <v>8218</v>
      </c>
      <c r="C952">
        <v>51</v>
      </c>
      <c r="D952">
        <v>2380</v>
      </c>
      <c r="E952" t="s">
        <v>8219</v>
      </c>
      <c r="F952">
        <v>3</v>
      </c>
    </row>
    <row r="953" spans="1:6" x14ac:dyDescent="0.2">
      <c r="A953">
        <v>3611</v>
      </c>
      <c r="B953" t="s">
        <v>8218</v>
      </c>
      <c r="C953">
        <v>51</v>
      </c>
      <c r="D953">
        <v>2383</v>
      </c>
      <c r="E953" t="s">
        <v>8219</v>
      </c>
      <c r="F953">
        <v>3</v>
      </c>
    </row>
    <row r="954" spans="1:6" x14ac:dyDescent="0.2">
      <c r="A954">
        <v>3617</v>
      </c>
      <c r="B954" t="s">
        <v>8218</v>
      </c>
      <c r="C954">
        <v>51</v>
      </c>
      <c r="D954">
        <v>2387</v>
      </c>
      <c r="E954" t="s">
        <v>8219</v>
      </c>
      <c r="F954">
        <v>3</v>
      </c>
    </row>
    <row r="955" spans="1:6" x14ac:dyDescent="0.2">
      <c r="A955">
        <v>52</v>
      </c>
      <c r="B955" t="s">
        <v>8218</v>
      </c>
      <c r="C955">
        <v>52</v>
      </c>
      <c r="D955">
        <v>2562</v>
      </c>
      <c r="E955" t="s">
        <v>8219</v>
      </c>
      <c r="F955">
        <v>3</v>
      </c>
    </row>
    <row r="956" spans="1:6" x14ac:dyDescent="0.2">
      <c r="A956">
        <v>54</v>
      </c>
      <c r="B956" t="s">
        <v>8218</v>
      </c>
      <c r="C956">
        <v>52</v>
      </c>
      <c r="D956">
        <v>2647</v>
      </c>
      <c r="E956" t="s">
        <v>8219</v>
      </c>
      <c r="F956">
        <v>3</v>
      </c>
    </row>
    <row r="957" spans="1:6" x14ac:dyDescent="0.2">
      <c r="A957">
        <v>417</v>
      </c>
      <c r="B957" t="s">
        <v>8218</v>
      </c>
      <c r="C957">
        <v>52</v>
      </c>
      <c r="D957">
        <v>2649</v>
      </c>
      <c r="E957" t="s">
        <v>8219</v>
      </c>
      <c r="F957">
        <v>3</v>
      </c>
    </row>
    <row r="958" spans="1:6" x14ac:dyDescent="0.2">
      <c r="A958">
        <v>809</v>
      </c>
      <c r="B958" t="s">
        <v>8218</v>
      </c>
      <c r="C958">
        <v>52</v>
      </c>
      <c r="D958">
        <v>2953</v>
      </c>
      <c r="E958" t="s">
        <v>8219</v>
      </c>
      <c r="F958">
        <v>3</v>
      </c>
    </row>
    <row r="959" spans="1:6" x14ac:dyDescent="0.2">
      <c r="A959">
        <v>1261</v>
      </c>
      <c r="B959" t="s">
        <v>8218</v>
      </c>
      <c r="C959">
        <v>52</v>
      </c>
      <c r="D959">
        <v>2957</v>
      </c>
      <c r="E959" t="s">
        <v>8219</v>
      </c>
      <c r="F959">
        <v>3</v>
      </c>
    </row>
    <row r="960" spans="1:6" x14ac:dyDescent="0.2">
      <c r="A960">
        <v>1289</v>
      </c>
      <c r="B960" t="s">
        <v>8218</v>
      </c>
      <c r="C960">
        <v>52</v>
      </c>
      <c r="D960">
        <v>3871</v>
      </c>
      <c r="E960" t="s">
        <v>8219</v>
      </c>
      <c r="F960">
        <v>3</v>
      </c>
    </row>
    <row r="961" spans="1:6" x14ac:dyDescent="0.2">
      <c r="A961">
        <v>1292</v>
      </c>
      <c r="B961" t="s">
        <v>8218</v>
      </c>
      <c r="C961">
        <v>52</v>
      </c>
      <c r="D961">
        <v>181</v>
      </c>
      <c r="E961" t="s">
        <v>8220</v>
      </c>
      <c r="F961">
        <v>4</v>
      </c>
    </row>
    <row r="962" spans="1:6" x14ac:dyDescent="0.2">
      <c r="A962">
        <v>1373</v>
      </c>
      <c r="B962" t="s">
        <v>8218</v>
      </c>
      <c r="C962">
        <v>52</v>
      </c>
      <c r="D962">
        <v>448</v>
      </c>
      <c r="E962" t="s">
        <v>8220</v>
      </c>
      <c r="F962">
        <v>4</v>
      </c>
    </row>
    <row r="963" spans="1:6" x14ac:dyDescent="0.2">
      <c r="A963">
        <v>1393</v>
      </c>
      <c r="B963" t="s">
        <v>8218</v>
      </c>
      <c r="C963">
        <v>52</v>
      </c>
      <c r="D963">
        <v>500</v>
      </c>
      <c r="E963" t="s">
        <v>8220</v>
      </c>
      <c r="F963">
        <v>4</v>
      </c>
    </row>
    <row r="964" spans="1:6" x14ac:dyDescent="0.2">
      <c r="A964">
        <v>1669</v>
      </c>
      <c r="B964" t="s">
        <v>8218</v>
      </c>
      <c r="C964">
        <v>52</v>
      </c>
      <c r="D964">
        <v>502</v>
      </c>
      <c r="E964" t="s">
        <v>8220</v>
      </c>
      <c r="F964">
        <v>4</v>
      </c>
    </row>
    <row r="965" spans="1:6" x14ac:dyDescent="0.2">
      <c r="A965">
        <v>1741</v>
      </c>
      <c r="B965" t="s">
        <v>8218</v>
      </c>
      <c r="C965">
        <v>52</v>
      </c>
      <c r="D965">
        <v>550</v>
      </c>
      <c r="E965" t="s">
        <v>8220</v>
      </c>
      <c r="F965">
        <v>4</v>
      </c>
    </row>
    <row r="966" spans="1:6" x14ac:dyDescent="0.2">
      <c r="A966">
        <v>1925</v>
      </c>
      <c r="B966" t="s">
        <v>8218</v>
      </c>
      <c r="C966">
        <v>52</v>
      </c>
      <c r="D966">
        <v>574</v>
      </c>
      <c r="E966" t="s">
        <v>8220</v>
      </c>
      <c r="F966">
        <v>4</v>
      </c>
    </row>
    <row r="967" spans="1:6" x14ac:dyDescent="0.2">
      <c r="A967">
        <v>2466</v>
      </c>
      <c r="B967" t="s">
        <v>8218</v>
      </c>
      <c r="C967">
        <v>52</v>
      </c>
      <c r="D967">
        <v>575</v>
      </c>
      <c r="E967" t="s">
        <v>8220</v>
      </c>
      <c r="F967">
        <v>4</v>
      </c>
    </row>
    <row r="968" spans="1:6" x14ac:dyDescent="0.2">
      <c r="A968">
        <v>2625</v>
      </c>
      <c r="B968" t="s">
        <v>8218</v>
      </c>
      <c r="C968">
        <v>52</v>
      </c>
      <c r="D968">
        <v>586</v>
      </c>
      <c r="E968" t="s">
        <v>8220</v>
      </c>
      <c r="F968">
        <v>4</v>
      </c>
    </row>
    <row r="969" spans="1:6" x14ac:dyDescent="0.2">
      <c r="A969">
        <v>2831</v>
      </c>
      <c r="B969" t="s">
        <v>8218</v>
      </c>
      <c r="C969">
        <v>52</v>
      </c>
      <c r="D969">
        <v>662</v>
      </c>
      <c r="E969" t="s">
        <v>8220</v>
      </c>
      <c r="F969">
        <v>4</v>
      </c>
    </row>
    <row r="970" spans="1:6" x14ac:dyDescent="0.2">
      <c r="A970">
        <v>3159</v>
      </c>
      <c r="B970" t="s">
        <v>8218</v>
      </c>
      <c r="C970">
        <v>52</v>
      </c>
      <c r="D970">
        <v>666</v>
      </c>
      <c r="E970" t="s">
        <v>8220</v>
      </c>
      <c r="F970">
        <v>4</v>
      </c>
    </row>
    <row r="971" spans="1:6" x14ac:dyDescent="0.2">
      <c r="A971">
        <v>3374</v>
      </c>
      <c r="B971" t="s">
        <v>8218</v>
      </c>
      <c r="C971">
        <v>52</v>
      </c>
      <c r="D971">
        <v>682</v>
      </c>
      <c r="E971" t="s">
        <v>8220</v>
      </c>
      <c r="F971">
        <v>4</v>
      </c>
    </row>
    <row r="972" spans="1:6" x14ac:dyDescent="0.2">
      <c r="A972">
        <v>3748</v>
      </c>
      <c r="B972" t="s">
        <v>8218</v>
      </c>
      <c r="C972">
        <v>52</v>
      </c>
      <c r="D972">
        <v>704</v>
      </c>
      <c r="E972" t="s">
        <v>8220</v>
      </c>
      <c r="F972">
        <v>4</v>
      </c>
    </row>
    <row r="973" spans="1:6" x14ac:dyDescent="0.2">
      <c r="A973">
        <v>3781</v>
      </c>
      <c r="B973" t="s">
        <v>8218</v>
      </c>
      <c r="C973">
        <v>52</v>
      </c>
      <c r="D973">
        <v>712</v>
      </c>
      <c r="E973" t="s">
        <v>8220</v>
      </c>
      <c r="F973">
        <v>4</v>
      </c>
    </row>
    <row r="974" spans="1:6" x14ac:dyDescent="0.2">
      <c r="A974">
        <v>30</v>
      </c>
      <c r="B974" t="s">
        <v>8218</v>
      </c>
      <c r="C974">
        <v>53</v>
      </c>
      <c r="D974">
        <v>717</v>
      </c>
      <c r="E974" t="s">
        <v>8220</v>
      </c>
      <c r="F974">
        <v>4</v>
      </c>
    </row>
    <row r="975" spans="1:6" x14ac:dyDescent="0.2">
      <c r="A975">
        <v>111</v>
      </c>
      <c r="B975" t="s">
        <v>8218</v>
      </c>
      <c r="C975">
        <v>53</v>
      </c>
      <c r="D975">
        <v>718</v>
      </c>
      <c r="E975" t="s">
        <v>8220</v>
      </c>
      <c r="F975">
        <v>4</v>
      </c>
    </row>
    <row r="976" spans="1:6" x14ac:dyDescent="0.2">
      <c r="A976">
        <v>794</v>
      </c>
      <c r="B976" t="s">
        <v>8218</v>
      </c>
      <c r="C976">
        <v>53</v>
      </c>
      <c r="D976">
        <v>862</v>
      </c>
      <c r="E976" t="s">
        <v>8220</v>
      </c>
      <c r="F976">
        <v>4</v>
      </c>
    </row>
    <row r="977" spans="1:6" x14ac:dyDescent="0.2">
      <c r="A977">
        <v>2181</v>
      </c>
      <c r="B977" t="s">
        <v>8218</v>
      </c>
      <c r="C977">
        <v>53</v>
      </c>
      <c r="D977">
        <v>888</v>
      </c>
      <c r="E977" t="s">
        <v>8220</v>
      </c>
      <c r="F977">
        <v>4</v>
      </c>
    </row>
    <row r="978" spans="1:6" x14ac:dyDescent="0.2">
      <c r="A978">
        <v>2619</v>
      </c>
      <c r="B978" t="s">
        <v>8218</v>
      </c>
      <c r="C978">
        <v>53</v>
      </c>
      <c r="D978">
        <v>890</v>
      </c>
      <c r="E978" t="s">
        <v>8220</v>
      </c>
      <c r="F978">
        <v>4</v>
      </c>
    </row>
    <row r="979" spans="1:6" x14ac:dyDescent="0.2">
      <c r="A979">
        <v>3554</v>
      </c>
      <c r="B979" t="s">
        <v>8218</v>
      </c>
      <c r="C979">
        <v>53</v>
      </c>
      <c r="D979">
        <v>903</v>
      </c>
      <c r="E979" t="s">
        <v>8220</v>
      </c>
      <c r="F979">
        <v>4</v>
      </c>
    </row>
    <row r="980" spans="1:6" x14ac:dyDescent="0.2">
      <c r="A980">
        <v>3601</v>
      </c>
      <c r="B980" t="s">
        <v>8218</v>
      </c>
      <c r="C980">
        <v>53</v>
      </c>
      <c r="D980">
        <v>968</v>
      </c>
      <c r="E980" t="s">
        <v>8220</v>
      </c>
      <c r="F980">
        <v>4</v>
      </c>
    </row>
    <row r="981" spans="1:6" x14ac:dyDescent="0.2">
      <c r="A981">
        <v>805</v>
      </c>
      <c r="B981" t="s">
        <v>8218</v>
      </c>
      <c r="C981">
        <v>54</v>
      </c>
      <c r="D981">
        <v>981</v>
      </c>
      <c r="E981" t="s">
        <v>8220</v>
      </c>
      <c r="F981">
        <v>4</v>
      </c>
    </row>
    <row r="982" spans="1:6" x14ac:dyDescent="0.2">
      <c r="A982">
        <v>824</v>
      </c>
      <c r="B982" t="s">
        <v>8218</v>
      </c>
      <c r="C982">
        <v>54</v>
      </c>
      <c r="D982">
        <v>992</v>
      </c>
      <c r="E982" t="s">
        <v>8220</v>
      </c>
      <c r="F982">
        <v>4</v>
      </c>
    </row>
    <row r="983" spans="1:6" x14ac:dyDescent="0.2">
      <c r="A983">
        <v>1273</v>
      </c>
      <c r="B983" t="s">
        <v>8218</v>
      </c>
      <c r="C983">
        <v>54</v>
      </c>
      <c r="D983">
        <v>1068</v>
      </c>
      <c r="E983" t="s">
        <v>8220</v>
      </c>
      <c r="F983">
        <v>4</v>
      </c>
    </row>
    <row r="984" spans="1:6" x14ac:dyDescent="0.2">
      <c r="A984">
        <v>1900</v>
      </c>
      <c r="B984" t="s">
        <v>8218</v>
      </c>
      <c r="C984">
        <v>54</v>
      </c>
      <c r="D984">
        <v>1072</v>
      </c>
      <c r="E984" t="s">
        <v>8220</v>
      </c>
      <c r="F984">
        <v>4</v>
      </c>
    </row>
    <row r="985" spans="1:6" x14ac:dyDescent="0.2">
      <c r="A985">
        <v>2838</v>
      </c>
      <c r="B985" t="s">
        <v>8218</v>
      </c>
      <c r="C985">
        <v>54</v>
      </c>
      <c r="D985">
        <v>1081</v>
      </c>
      <c r="E985" t="s">
        <v>8220</v>
      </c>
      <c r="F985">
        <v>4</v>
      </c>
    </row>
    <row r="986" spans="1:6" x14ac:dyDescent="0.2">
      <c r="A986">
        <v>2933</v>
      </c>
      <c r="B986" t="s">
        <v>8218</v>
      </c>
      <c r="C986">
        <v>54</v>
      </c>
      <c r="D986">
        <v>1093</v>
      </c>
      <c r="E986" t="s">
        <v>8220</v>
      </c>
      <c r="F986">
        <v>4</v>
      </c>
    </row>
    <row r="987" spans="1:6" x14ac:dyDescent="0.2">
      <c r="A987">
        <v>3049</v>
      </c>
      <c r="B987" t="s">
        <v>8218</v>
      </c>
      <c r="C987">
        <v>54</v>
      </c>
      <c r="D987">
        <v>1115</v>
      </c>
      <c r="E987" t="s">
        <v>8220</v>
      </c>
      <c r="F987">
        <v>4</v>
      </c>
    </row>
    <row r="988" spans="1:6" x14ac:dyDescent="0.2">
      <c r="A988">
        <v>3306</v>
      </c>
      <c r="B988" t="s">
        <v>8218</v>
      </c>
      <c r="C988">
        <v>54</v>
      </c>
      <c r="D988">
        <v>1138</v>
      </c>
      <c r="E988" t="s">
        <v>8220</v>
      </c>
      <c r="F988">
        <v>4</v>
      </c>
    </row>
    <row r="989" spans="1:6" x14ac:dyDescent="0.2">
      <c r="A989">
        <v>3351</v>
      </c>
      <c r="B989" t="s">
        <v>8218</v>
      </c>
      <c r="C989">
        <v>54</v>
      </c>
      <c r="D989">
        <v>1182</v>
      </c>
      <c r="E989" t="s">
        <v>8220</v>
      </c>
      <c r="F989">
        <v>4</v>
      </c>
    </row>
    <row r="990" spans="1:6" x14ac:dyDescent="0.2">
      <c r="A990">
        <v>3369</v>
      </c>
      <c r="B990" t="s">
        <v>8218</v>
      </c>
      <c r="C990">
        <v>54</v>
      </c>
      <c r="D990">
        <v>1427</v>
      </c>
      <c r="E990" t="s">
        <v>8220</v>
      </c>
      <c r="F990">
        <v>4</v>
      </c>
    </row>
    <row r="991" spans="1:6" x14ac:dyDescent="0.2">
      <c r="A991">
        <v>3561</v>
      </c>
      <c r="B991" t="s">
        <v>8218</v>
      </c>
      <c r="C991">
        <v>54</v>
      </c>
      <c r="D991">
        <v>1560</v>
      </c>
      <c r="E991" t="s">
        <v>8220</v>
      </c>
      <c r="F991">
        <v>4</v>
      </c>
    </row>
    <row r="992" spans="1:6" x14ac:dyDescent="0.2">
      <c r="A992">
        <v>3586</v>
      </c>
      <c r="B992" t="s">
        <v>8218</v>
      </c>
      <c r="C992">
        <v>54</v>
      </c>
      <c r="D992">
        <v>1709</v>
      </c>
      <c r="E992" t="s">
        <v>8220</v>
      </c>
      <c r="F992">
        <v>4</v>
      </c>
    </row>
    <row r="993" spans="1:6" x14ac:dyDescent="0.2">
      <c r="A993">
        <v>341</v>
      </c>
      <c r="B993" t="s">
        <v>8218</v>
      </c>
      <c r="C993">
        <v>55</v>
      </c>
      <c r="D993">
        <v>1724</v>
      </c>
      <c r="E993" t="s">
        <v>8220</v>
      </c>
      <c r="F993">
        <v>4</v>
      </c>
    </row>
    <row r="994" spans="1:6" x14ac:dyDescent="0.2">
      <c r="A994">
        <v>405</v>
      </c>
      <c r="B994" t="s">
        <v>8218</v>
      </c>
      <c r="C994">
        <v>55</v>
      </c>
      <c r="D994">
        <v>1776</v>
      </c>
      <c r="E994" t="s">
        <v>8220</v>
      </c>
      <c r="F994">
        <v>4</v>
      </c>
    </row>
    <row r="995" spans="1:6" x14ac:dyDescent="0.2">
      <c r="A995">
        <v>412</v>
      </c>
      <c r="B995" t="s">
        <v>8218</v>
      </c>
      <c r="C995">
        <v>55</v>
      </c>
      <c r="D995">
        <v>1788</v>
      </c>
      <c r="E995" t="s">
        <v>8220</v>
      </c>
      <c r="F995">
        <v>4</v>
      </c>
    </row>
    <row r="996" spans="1:6" x14ac:dyDescent="0.2">
      <c r="A996">
        <v>747</v>
      </c>
      <c r="B996" t="s">
        <v>8218</v>
      </c>
      <c r="C996">
        <v>55</v>
      </c>
      <c r="D996">
        <v>1789</v>
      </c>
      <c r="E996" t="s">
        <v>8220</v>
      </c>
      <c r="F996">
        <v>4</v>
      </c>
    </row>
    <row r="997" spans="1:6" x14ac:dyDescent="0.2">
      <c r="A997">
        <v>1836</v>
      </c>
      <c r="B997" t="s">
        <v>8218</v>
      </c>
      <c r="C997">
        <v>55</v>
      </c>
      <c r="D997">
        <v>1791</v>
      </c>
      <c r="E997" t="s">
        <v>8220</v>
      </c>
      <c r="F997">
        <v>4</v>
      </c>
    </row>
    <row r="998" spans="1:6" x14ac:dyDescent="0.2">
      <c r="A998">
        <v>2081</v>
      </c>
      <c r="B998" t="s">
        <v>8218</v>
      </c>
      <c r="C998">
        <v>55</v>
      </c>
      <c r="D998">
        <v>1819</v>
      </c>
      <c r="E998" t="s">
        <v>8220</v>
      </c>
      <c r="F998">
        <v>4</v>
      </c>
    </row>
    <row r="999" spans="1:6" x14ac:dyDescent="0.2">
      <c r="A999">
        <v>2092</v>
      </c>
      <c r="B999" t="s">
        <v>8218</v>
      </c>
      <c r="C999">
        <v>55</v>
      </c>
      <c r="D999">
        <v>1905</v>
      </c>
      <c r="E999" t="s">
        <v>8220</v>
      </c>
      <c r="F999">
        <v>4</v>
      </c>
    </row>
    <row r="1000" spans="1:6" x14ac:dyDescent="0.2">
      <c r="A1000">
        <v>2476</v>
      </c>
      <c r="B1000" t="s">
        <v>8218</v>
      </c>
      <c r="C1000">
        <v>55</v>
      </c>
      <c r="D1000">
        <v>1907</v>
      </c>
      <c r="E1000" t="s">
        <v>8220</v>
      </c>
      <c r="F1000">
        <v>4</v>
      </c>
    </row>
    <row r="1001" spans="1:6" x14ac:dyDescent="0.2">
      <c r="A1001">
        <v>2937</v>
      </c>
      <c r="B1001" t="s">
        <v>8218</v>
      </c>
      <c r="C1001">
        <v>55</v>
      </c>
      <c r="D1001">
        <v>1908</v>
      </c>
      <c r="E1001" t="s">
        <v>8220</v>
      </c>
      <c r="F1001">
        <v>4</v>
      </c>
    </row>
    <row r="1002" spans="1:6" x14ac:dyDescent="0.2">
      <c r="A1002">
        <v>3012</v>
      </c>
      <c r="B1002" t="s">
        <v>8218</v>
      </c>
      <c r="C1002">
        <v>55</v>
      </c>
      <c r="D1002">
        <v>1915</v>
      </c>
      <c r="E1002" t="s">
        <v>8220</v>
      </c>
      <c r="F1002">
        <v>4</v>
      </c>
    </row>
    <row r="1003" spans="1:6" x14ac:dyDescent="0.2">
      <c r="A1003">
        <v>3167</v>
      </c>
      <c r="B1003" t="s">
        <v>8218</v>
      </c>
      <c r="C1003">
        <v>55</v>
      </c>
      <c r="D1003">
        <v>1985</v>
      </c>
      <c r="E1003" t="s">
        <v>8220</v>
      </c>
      <c r="F1003">
        <v>4</v>
      </c>
    </row>
    <row r="1004" spans="1:6" x14ac:dyDescent="0.2">
      <c r="A1004">
        <v>3176</v>
      </c>
      <c r="B1004" t="s">
        <v>8218</v>
      </c>
      <c r="C1004">
        <v>55</v>
      </c>
      <c r="D1004">
        <v>2130</v>
      </c>
      <c r="E1004" t="s">
        <v>8220</v>
      </c>
      <c r="F1004">
        <v>4</v>
      </c>
    </row>
    <row r="1005" spans="1:6" x14ac:dyDescent="0.2">
      <c r="A1005">
        <v>3354</v>
      </c>
      <c r="B1005" t="s">
        <v>8218</v>
      </c>
      <c r="C1005">
        <v>55</v>
      </c>
      <c r="D1005">
        <v>2136</v>
      </c>
      <c r="E1005" t="s">
        <v>8220</v>
      </c>
      <c r="F1005">
        <v>4</v>
      </c>
    </row>
    <row r="1006" spans="1:6" x14ac:dyDescent="0.2">
      <c r="A1006">
        <v>3457</v>
      </c>
      <c r="B1006" t="s">
        <v>8218</v>
      </c>
      <c r="C1006">
        <v>55</v>
      </c>
      <c r="D1006">
        <v>2150</v>
      </c>
      <c r="E1006" t="s">
        <v>8220</v>
      </c>
      <c r="F1006">
        <v>4</v>
      </c>
    </row>
    <row r="1007" spans="1:6" x14ac:dyDescent="0.2">
      <c r="A1007">
        <v>89</v>
      </c>
      <c r="B1007" t="s">
        <v>8218</v>
      </c>
      <c r="C1007">
        <v>56</v>
      </c>
      <c r="D1007">
        <v>2152</v>
      </c>
      <c r="E1007" t="s">
        <v>8220</v>
      </c>
      <c r="F1007">
        <v>4</v>
      </c>
    </row>
    <row r="1008" spans="1:6" x14ac:dyDescent="0.2">
      <c r="A1008">
        <v>521</v>
      </c>
      <c r="B1008" t="s">
        <v>8218</v>
      </c>
      <c r="C1008">
        <v>56</v>
      </c>
      <c r="D1008">
        <v>2153</v>
      </c>
      <c r="E1008" t="s">
        <v>8220</v>
      </c>
      <c r="F1008">
        <v>4</v>
      </c>
    </row>
    <row r="1009" spans="1:6" x14ac:dyDescent="0.2">
      <c r="A1009">
        <v>800</v>
      </c>
      <c r="B1009" t="s">
        <v>8218</v>
      </c>
      <c r="C1009">
        <v>56</v>
      </c>
      <c r="D1009">
        <v>2429</v>
      </c>
      <c r="E1009" t="s">
        <v>8220</v>
      </c>
      <c r="F1009">
        <v>4</v>
      </c>
    </row>
    <row r="1010" spans="1:6" x14ac:dyDescent="0.2">
      <c r="A1010">
        <v>1601</v>
      </c>
      <c r="B1010" t="s">
        <v>8218</v>
      </c>
      <c r="C1010">
        <v>56</v>
      </c>
      <c r="D1010">
        <v>2435</v>
      </c>
      <c r="E1010" t="s">
        <v>8220</v>
      </c>
      <c r="F1010">
        <v>4</v>
      </c>
    </row>
    <row r="1011" spans="1:6" x14ac:dyDescent="0.2">
      <c r="A1011">
        <v>1679</v>
      </c>
      <c r="B1011" t="s">
        <v>8218</v>
      </c>
      <c r="C1011">
        <v>56</v>
      </c>
      <c r="D1011">
        <v>2514</v>
      </c>
      <c r="E1011" t="s">
        <v>8220</v>
      </c>
      <c r="F1011">
        <v>4</v>
      </c>
    </row>
    <row r="1012" spans="1:6" x14ac:dyDescent="0.2">
      <c r="A1012">
        <v>1859</v>
      </c>
      <c r="B1012" t="s">
        <v>8218</v>
      </c>
      <c r="C1012">
        <v>56</v>
      </c>
      <c r="D1012">
        <v>2519</v>
      </c>
      <c r="E1012" t="s">
        <v>8220</v>
      </c>
      <c r="F1012">
        <v>4</v>
      </c>
    </row>
    <row r="1013" spans="1:6" x14ac:dyDescent="0.2">
      <c r="A1013">
        <v>2497</v>
      </c>
      <c r="B1013" t="s">
        <v>8218</v>
      </c>
      <c r="C1013">
        <v>56</v>
      </c>
      <c r="D1013">
        <v>2680</v>
      </c>
      <c r="E1013" t="s">
        <v>8220</v>
      </c>
      <c r="F1013">
        <v>4</v>
      </c>
    </row>
    <row r="1014" spans="1:6" x14ac:dyDescent="0.2">
      <c r="A1014">
        <v>2551</v>
      </c>
      <c r="B1014" t="s">
        <v>8218</v>
      </c>
      <c r="C1014">
        <v>56</v>
      </c>
      <c r="D1014">
        <v>2684</v>
      </c>
      <c r="E1014" t="s">
        <v>8220</v>
      </c>
      <c r="F1014">
        <v>4</v>
      </c>
    </row>
    <row r="1015" spans="1:6" x14ac:dyDescent="0.2">
      <c r="A1015">
        <v>2663</v>
      </c>
      <c r="B1015" t="s">
        <v>8218</v>
      </c>
      <c r="C1015">
        <v>56</v>
      </c>
      <c r="D1015">
        <v>2700</v>
      </c>
      <c r="E1015" t="s">
        <v>8220</v>
      </c>
      <c r="F1015">
        <v>4</v>
      </c>
    </row>
    <row r="1016" spans="1:6" x14ac:dyDescent="0.2">
      <c r="A1016">
        <v>2986</v>
      </c>
      <c r="B1016" t="s">
        <v>8218</v>
      </c>
      <c r="C1016">
        <v>56</v>
      </c>
      <c r="D1016">
        <v>2741</v>
      </c>
      <c r="E1016" t="s">
        <v>8220</v>
      </c>
      <c r="F1016">
        <v>4</v>
      </c>
    </row>
    <row r="1017" spans="1:6" x14ac:dyDescent="0.2">
      <c r="A1017">
        <v>3418</v>
      </c>
      <c r="B1017" t="s">
        <v>8218</v>
      </c>
      <c r="C1017">
        <v>56</v>
      </c>
      <c r="D1017">
        <v>2747</v>
      </c>
      <c r="E1017" t="s">
        <v>8220</v>
      </c>
      <c r="F1017">
        <v>4</v>
      </c>
    </row>
    <row r="1018" spans="1:6" x14ac:dyDescent="0.2">
      <c r="A1018">
        <v>3479</v>
      </c>
      <c r="B1018" t="s">
        <v>8218</v>
      </c>
      <c r="C1018">
        <v>56</v>
      </c>
      <c r="D1018">
        <v>2748</v>
      </c>
      <c r="E1018" t="s">
        <v>8220</v>
      </c>
      <c r="F1018">
        <v>4</v>
      </c>
    </row>
    <row r="1019" spans="1:6" x14ac:dyDescent="0.2">
      <c r="A1019">
        <v>3486</v>
      </c>
      <c r="B1019" t="s">
        <v>8218</v>
      </c>
      <c r="C1019">
        <v>56</v>
      </c>
      <c r="D1019">
        <v>2761</v>
      </c>
      <c r="E1019" t="s">
        <v>8220</v>
      </c>
      <c r="F1019">
        <v>4</v>
      </c>
    </row>
    <row r="1020" spans="1:6" x14ac:dyDescent="0.2">
      <c r="A1020">
        <v>3618</v>
      </c>
      <c r="B1020" t="s">
        <v>8218</v>
      </c>
      <c r="C1020">
        <v>56</v>
      </c>
      <c r="D1020">
        <v>2764</v>
      </c>
      <c r="E1020" t="s">
        <v>8220</v>
      </c>
      <c r="F1020">
        <v>4</v>
      </c>
    </row>
    <row r="1021" spans="1:6" x14ac:dyDescent="0.2">
      <c r="A1021">
        <v>3767</v>
      </c>
      <c r="B1021" t="s">
        <v>8218</v>
      </c>
      <c r="C1021">
        <v>56</v>
      </c>
      <c r="D1021">
        <v>2766</v>
      </c>
      <c r="E1021" t="s">
        <v>8220</v>
      </c>
      <c r="F1021">
        <v>4</v>
      </c>
    </row>
    <row r="1022" spans="1:6" x14ac:dyDescent="0.2">
      <c r="A1022">
        <v>7</v>
      </c>
      <c r="B1022" t="s">
        <v>8218</v>
      </c>
      <c r="C1022">
        <v>57</v>
      </c>
      <c r="D1022">
        <v>2878</v>
      </c>
      <c r="E1022" t="s">
        <v>8220</v>
      </c>
      <c r="F1022">
        <v>4</v>
      </c>
    </row>
    <row r="1023" spans="1:6" x14ac:dyDescent="0.2">
      <c r="A1023">
        <v>65</v>
      </c>
      <c r="B1023" t="s">
        <v>8218</v>
      </c>
      <c r="C1023">
        <v>57</v>
      </c>
      <c r="D1023">
        <v>2882</v>
      </c>
      <c r="E1023" t="s">
        <v>8220</v>
      </c>
      <c r="F1023">
        <v>4</v>
      </c>
    </row>
    <row r="1024" spans="1:6" x14ac:dyDescent="0.2">
      <c r="A1024">
        <v>116</v>
      </c>
      <c r="B1024" t="s">
        <v>8218</v>
      </c>
      <c r="C1024">
        <v>57</v>
      </c>
      <c r="D1024">
        <v>2884</v>
      </c>
      <c r="E1024" t="s">
        <v>8220</v>
      </c>
      <c r="F1024">
        <v>4</v>
      </c>
    </row>
    <row r="1025" spans="1:6" x14ac:dyDescent="0.2">
      <c r="A1025">
        <v>734</v>
      </c>
      <c r="B1025" t="s">
        <v>8218</v>
      </c>
      <c r="C1025">
        <v>57</v>
      </c>
      <c r="D1025">
        <v>2895</v>
      </c>
      <c r="E1025" t="s">
        <v>8220</v>
      </c>
      <c r="F1025">
        <v>4</v>
      </c>
    </row>
    <row r="1026" spans="1:6" x14ac:dyDescent="0.2">
      <c r="A1026">
        <v>807</v>
      </c>
      <c r="B1026" t="s">
        <v>8218</v>
      </c>
      <c r="C1026">
        <v>57</v>
      </c>
      <c r="D1026">
        <v>2903</v>
      </c>
      <c r="E1026" t="s">
        <v>8220</v>
      </c>
      <c r="F1026">
        <v>4</v>
      </c>
    </row>
    <row r="1027" spans="1:6" x14ac:dyDescent="0.2">
      <c r="A1027">
        <v>1204</v>
      </c>
      <c r="B1027" t="s">
        <v>8218</v>
      </c>
      <c r="C1027">
        <v>57</v>
      </c>
      <c r="D1027">
        <v>2904</v>
      </c>
      <c r="E1027" t="s">
        <v>8220</v>
      </c>
      <c r="F1027">
        <v>4</v>
      </c>
    </row>
    <row r="1028" spans="1:6" x14ac:dyDescent="0.2">
      <c r="A1028">
        <v>1821</v>
      </c>
      <c r="B1028" t="s">
        <v>8218</v>
      </c>
      <c r="C1028">
        <v>57</v>
      </c>
      <c r="D1028">
        <v>3106</v>
      </c>
      <c r="E1028" t="s">
        <v>8220</v>
      </c>
      <c r="F1028">
        <v>4</v>
      </c>
    </row>
    <row r="1029" spans="1:6" x14ac:dyDescent="0.2">
      <c r="A1029">
        <v>2246</v>
      </c>
      <c r="B1029" t="s">
        <v>8218</v>
      </c>
      <c r="C1029">
        <v>57</v>
      </c>
      <c r="D1029">
        <v>3191</v>
      </c>
      <c r="E1029" t="s">
        <v>8220</v>
      </c>
      <c r="F1029">
        <v>4</v>
      </c>
    </row>
    <row r="1030" spans="1:6" x14ac:dyDescent="0.2">
      <c r="A1030">
        <v>2544</v>
      </c>
      <c r="B1030" t="s">
        <v>8218</v>
      </c>
      <c r="C1030">
        <v>57</v>
      </c>
      <c r="D1030">
        <v>3197</v>
      </c>
      <c r="E1030" t="s">
        <v>8220</v>
      </c>
      <c r="F1030">
        <v>4</v>
      </c>
    </row>
    <row r="1031" spans="1:6" x14ac:dyDescent="0.2">
      <c r="A1031">
        <v>2810</v>
      </c>
      <c r="B1031" t="s">
        <v>8218</v>
      </c>
      <c r="C1031">
        <v>57</v>
      </c>
      <c r="D1031">
        <v>3732</v>
      </c>
      <c r="E1031" t="s">
        <v>8220</v>
      </c>
      <c r="F1031">
        <v>4</v>
      </c>
    </row>
    <row r="1032" spans="1:6" x14ac:dyDescent="0.2">
      <c r="A1032">
        <v>3148</v>
      </c>
      <c r="B1032" t="s">
        <v>8218</v>
      </c>
      <c r="C1032">
        <v>57</v>
      </c>
      <c r="D1032">
        <v>3737</v>
      </c>
      <c r="E1032" t="s">
        <v>8220</v>
      </c>
      <c r="F1032">
        <v>4</v>
      </c>
    </row>
    <row r="1033" spans="1:6" x14ac:dyDescent="0.2">
      <c r="A1033">
        <v>3160</v>
      </c>
      <c r="B1033" t="s">
        <v>8218</v>
      </c>
      <c r="C1033">
        <v>57</v>
      </c>
      <c r="D1033">
        <v>3742</v>
      </c>
      <c r="E1033" t="s">
        <v>8220</v>
      </c>
      <c r="F1033">
        <v>4</v>
      </c>
    </row>
    <row r="1034" spans="1:6" x14ac:dyDescent="0.2">
      <c r="A1034">
        <v>3247</v>
      </c>
      <c r="B1034" t="s">
        <v>8218</v>
      </c>
      <c r="C1034">
        <v>57</v>
      </c>
      <c r="D1034">
        <v>3789</v>
      </c>
      <c r="E1034" t="s">
        <v>8220</v>
      </c>
      <c r="F1034">
        <v>4</v>
      </c>
    </row>
    <row r="1035" spans="1:6" x14ac:dyDescent="0.2">
      <c r="A1035">
        <v>3308</v>
      </c>
      <c r="B1035" t="s">
        <v>8218</v>
      </c>
      <c r="C1035">
        <v>57</v>
      </c>
      <c r="D1035">
        <v>3799</v>
      </c>
      <c r="E1035" t="s">
        <v>8220</v>
      </c>
      <c r="F1035">
        <v>4</v>
      </c>
    </row>
    <row r="1036" spans="1:6" x14ac:dyDescent="0.2">
      <c r="A1036">
        <v>3326</v>
      </c>
      <c r="B1036" t="s">
        <v>8218</v>
      </c>
      <c r="C1036">
        <v>57</v>
      </c>
      <c r="D1036">
        <v>3850</v>
      </c>
      <c r="E1036" t="s">
        <v>8220</v>
      </c>
      <c r="F1036">
        <v>4</v>
      </c>
    </row>
    <row r="1037" spans="1:6" x14ac:dyDescent="0.2">
      <c r="A1037">
        <v>3478</v>
      </c>
      <c r="B1037" t="s">
        <v>8218</v>
      </c>
      <c r="C1037">
        <v>57</v>
      </c>
      <c r="D1037">
        <v>3857</v>
      </c>
      <c r="E1037" t="s">
        <v>8220</v>
      </c>
      <c r="F1037">
        <v>4</v>
      </c>
    </row>
    <row r="1038" spans="1:6" x14ac:dyDescent="0.2">
      <c r="A1038">
        <v>3603</v>
      </c>
      <c r="B1038" t="s">
        <v>8218</v>
      </c>
      <c r="C1038">
        <v>57</v>
      </c>
      <c r="D1038">
        <v>3896</v>
      </c>
      <c r="E1038" t="s">
        <v>8220</v>
      </c>
      <c r="F1038">
        <v>4</v>
      </c>
    </row>
    <row r="1039" spans="1:6" x14ac:dyDescent="0.2">
      <c r="A1039">
        <v>3612</v>
      </c>
      <c r="B1039" t="s">
        <v>8218</v>
      </c>
      <c r="C1039">
        <v>57</v>
      </c>
      <c r="D1039">
        <v>3907</v>
      </c>
      <c r="E1039" t="s">
        <v>8220</v>
      </c>
      <c r="F1039">
        <v>4</v>
      </c>
    </row>
    <row r="1040" spans="1:6" x14ac:dyDescent="0.2">
      <c r="A1040">
        <v>3672</v>
      </c>
      <c r="B1040" t="s">
        <v>8218</v>
      </c>
      <c r="C1040">
        <v>57</v>
      </c>
      <c r="D1040">
        <v>3908</v>
      </c>
      <c r="E1040" t="s">
        <v>8220</v>
      </c>
      <c r="F1040">
        <v>4</v>
      </c>
    </row>
    <row r="1041" spans="1:6" x14ac:dyDescent="0.2">
      <c r="A1041">
        <v>3773</v>
      </c>
      <c r="B1041" t="s">
        <v>8218</v>
      </c>
      <c r="C1041">
        <v>57</v>
      </c>
      <c r="D1041">
        <v>3909</v>
      </c>
      <c r="E1041" t="s">
        <v>8220</v>
      </c>
      <c r="F1041">
        <v>4</v>
      </c>
    </row>
    <row r="1042" spans="1:6" x14ac:dyDescent="0.2">
      <c r="A1042">
        <v>3834</v>
      </c>
      <c r="B1042" t="s">
        <v>8218</v>
      </c>
      <c r="C1042">
        <v>57</v>
      </c>
      <c r="D1042">
        <v>3960</v>
      </c>
      <c r="E1042" t="s">
        <v>8220</v>
      </c>
      <c r="F1042">
        <v>4</v>
      </c>
    </row>
    <row r="1043" spans="1:6" x14ac:dyDescent="0.2">
      <c r="A1043">
        <v>6</v>
      </c>
      <c r="B1043" t="s">
        <v>8218</v>
      </c>
      <c r="C1043">
        <v>58</v>
      </c>
      <c r="D1043">
        <v>3965</v>
      </c>
      <c r="E1043" t="s">
        <v>8220</v>
      </c>
      <c r="F1043">
        <v>4</v>
      </c>
    </row>
    <row r="1044" spans="1:6" x14ac:dyDescent="0.2">
      <c r="A1044">
        <v>265</v>
      </c>
      <c r="B1044" t="s">
        <v>8218</v>
      </c>
      <c r="C1044">
        <v>58</v>
      </c>
      <c r="D1044">
        <v>3988</v>
      </c>
      <c r="E1044" t="s">
        <v>8220</v>
      </c>
      <c r="F1044">
        <v>4</v>
      </c>
    </row>
    <row r="1045" spans="1:6" x14ac:dyDescent="0.2">
      <c r="A1045">
        <v>323</v>
      </c>
      <c r="B1045" t="s">
        <v>8218</v>
      </c>
      <c r="C1045">
        <v>58</v>
      </c>
      <c r="D1045">
        <v>3995</v>
      </c>
      <c r="E1045" t="s">
        <v>8220</v>
      </c>
      <c r="F1045">
        <v>4</v>
      </c>
    </row>
    <row r="1046" spans="1:6" x14ac:dyDescent="0.2">
      <c r="A1046">
        <v>1633</v>
      </c>
      <c r="B1046" t="s">
        <v>8218</v>
      </c>
      <c r="C1046">
        <v>58</v>
      </c>
      <c r="D1046">
        <v>4002</v>
      </c>
      <c r="E1046" t="s">
        <v>8220</v>
      </c>
      <c r="F1046">
        <v>4</v>
      </c>
    </row>
    <row r="1047" spans="1:6" x14ac:dyDescent="0.2">
      <c r="A1047">
        <v>2107</v>
      </c>
      <c r="B1047" t="s">
        <v>8218</v>
      </c>
      <c r="C1047">
        <v>58</v>
      </c>
      <c r="D1047">
        <v>4008</v>
      </c>
      <c r="E1047" t="s">
        <v>8220</v>
      </c>
      <c r="F1047">
        <v>4</v>
      </c>
    </row>
    <row r="1048" spans="1:6" x14ac:dyDescent="0.2">
      <c r="A1048">
        <v>2162</v>
      </c>
      <c r="B1048" t="s">
        <v>8218</v>
      </c>
      <c r="C1048">
        <v>58</v>
      </c>
      <c r="D1048">
        <v>4011</v>
      </c>
      <c r="E1048" t="s">
        <v>8220</v>
      </c>
      <c r="F1048">
        <v>4</v>
      </c>
    </row>
    <row r="1049" spans="1:6" x14ac:dyDescent="0.2">
      <c r="A1049">
        <v>2468</v>
      </c>
      <c r="B1049" t="s">
        <v>8218</v>
      </c>
      <c r="C1049">
        <v>58</v>
      </c>
      <c r="D1049">
        <v>4018</v>
      </c>
      <c r="E1049" t="s">
        <v>8220</v>
      </c>
      <c r="F1049">
        <v>4</v>
      </c>
    </row>
    <row r="1050" spans="1:6" x14ac:dyDescent="0.2">
      <c r="A1050">
        <v>2736</v>
      </c>
      <c r="B1050" t="s">
        <v>8218</v>
      </c>
      <c r="C1050">
        <v>58</v>
      </c>
      <c r="D1050">
        <v>4019</v>
      </c>
      <c r="E1050" t="s">
        <v>8220</v>
      </c>
      <c r="F1050">
        <v>4</v>
      </c>
    </row>
    <row r="1051" spans="1:6" x14ac:dyDescent="0.2">
      <c r="A1051">
        <v>3046</v>
      </c>
      <c r="B1051" t="s">
        <v>8218</v>
      </c>
      <c r="C1051">
        <v>58</v>
      </c>
      <c r="D1051">
        <v>4025</v>
      </c>
      <c r="E1051" t="s">
        <v>8220</v>
      </c>
      <c r="F1051">
        <v>4</v>
      </c>
    </row>
    <row r="1052" spans="1:6" x14ac:dyDescent="0.2">
      <c r="A1052">
        <v>3314</v>
      </c>
      <c r="B1052" t="s">
        <v>8218</v>
      </c>
      <c r="C1052">
        <v>58</v>
      </c>
      <c r="D1052">
        <v>4038</v>
      </c>
      <c r="E1052" t="s">
        <v>8220</v>
      </c>
      <c r="F1052">
        <v>4</v>
      </c>
    </row>
    <row r="1053" spans="1:6" x14ac:dyDescent="0.2">
      <c r="A1053">
        <v>3667</v>
      </c>
      <c r="B1053" t="s">
        <v>8218</v>
      </c>
      <c r="C1053">
        <v>58</v>
      </c>
      <c r="D1053">
        <v>4044</v>
      </c>
      <c r="E1053" t="s">
        <v>8220</v>
      </c>
      <c r="F1053">
        <v>4</v>
      </c>
    </row>
    <row r="1054" spans="1:6" x14ac:dyDescent="0.2">
      <c r="A1054">
        <v>3768</v>
      </c>
      <c r="B1054" t="s">
        <v>8218</v>
      </c>
      <c r="C1054">
        <v>58</v>
      </c>
      <c r="D1054">
        <v>4047</v>
      </c>
      <c r="E1054" t="s">
        <v>8220</v>
      </c>
      <c r="F1054">
        <v>4</v>
      </c>
    </row>
    <row r="1055" spans="1:6" x14ac:dyDescent="0.2">
      <c r="A1055">
        <v>535</v>
      </c>
      <c r="B1055" t="s">
        <v>8218</v>
      </c>
      <c r="C1055">
        <v>59</v>
      </c>
      <c r="D1055">
        <v>4058</v>
      </c>
      <c r="E1055" t="s">
        <v>8220</v>
      </c>
      <c r="F1055">
        <v>4</v>
      </c>
    </row>
    <row r="1056" spans="1:6" x14ac:dyDescent="0.2">
      <c r="A1056">
        <v>537</v>
      </c>
      <c r="B1056" t="s">
        <v>8218</v>
      </c>
      <c r="C1056">
        <v>59</v>
      </c>
      <c r="D1056">
        <v>4065</v>
      </c>
      <c r="E1056" t="s">
        <v>8220</v>
      </c>
      <c r="F1056">
        <v>4</v>
      </c>
    </row>
    <row r="1057" spans="1:6" x14ac:dyDescent="0.2">
      <c r="A1057">
        <v>750</v>
      </c>
      <c r="B1057" t="s">
        <v>8218</v>
      </c>
      <c r="C1057">
        <v>59</v>
      </c>
      <c r="D1057">
        <v>4093</v>
      </c>
      <c r="E1057" t="s">
        <v>8220</v>
      </c>
      <c r="F1057">
        <v>4</v>
      </c>
    </row>
    <row r="1058" spans="1:6" x14ac:dyDescent="0.2">
      <c r="A1058">
        <v>1248</v>
      </c>
      <c r="B1058" t="s">
        <v>8218</v>
      </c>
      <c r="C1058">
        <v>59</v>
      </c>
      <c r="D1058">
        <v>4107</v>
      </c>
      <c r="E1058" t="s">
        <v>8220</v>
      </c>
      <c r="F1058">
        <v>4</v>
      </c>
    </row>
    <row r="1059" spans="1:6" x14ac:dyDescent="0.2">
      <c r="A1059">
        <v>1673</v>
      </c>
      <c r="B1059" t="s">
        <v>8218</v>
      </c>
      <c r="C1059">
        <v>59</v>
      </c>
      <c r="D1059">
        <v>127</v>
      </c>
      <c r="E1059" t="s">
        <v>8219</v>
      </c>
      <c r="F1059">
        <v>4</v>
      </c>
    </row>
    <row r="1060" spans="1:6" x14ac:dyDescent="0.2">
      <c r="A1060">
        <v>2284</v>
      </c>
      <c r="B1060" t="s">
        <v>8218</v>
      </c>
      <c r="C1060">
        <v>59</v>
      </c>
      <c r="D1060">
        <v>155</v>
      </c>
      <c r="E1060" t="s">
        <v>8219</v>
      </c>
      <c r="F1060">
        <v>4</v>
      </c>
    </row>
    <row r="1061" spans="1:6" x14ac:dyDescent="0.2">
      <c r="A1061">
        <v>2539</v>
      </c>
      <c r="B1061" t="s">
        <v>8218</v>
      </c>
      <c r="C1061">
        <v>59</v>
      </c>
      <c r="D1061">
        <v>1001</v>
      </c>
      <c r="E1061" t="s">
        <v>8219</v>
      </c>
      <c r="F1061">
        <v>4</v>
      </c>
    </row>
    <row r="1062" spans="1:6" x14ac:dyDescent="0.2">
      <c r="A1062">
        <v>2982</v>
      </c>
      <c r="B1062" t="s">
        <v>8218</v>
      </c>
      <c r="C1062">
        <v>59</v>
      </c>
      <c r="D1062">
        <v>1010</v>
      </c>
      <c r="E1062" t="s">
        <v>8219</v>
      </c>
      <c r="F1062">
        <v>4</v>
      </c>
    </row>
    <row r="1063" spans="1:6" x14ac:dyDescent="0.2">
      <c r="A1063">
        <v>2994</v>
      </c>
      <c r="B1063" t="s">
        <v>8218</v>
      </c>
      <c r="C1063">
        <v>59</v>
      </c>
      <c r="D1063">
        <v>1048</v>
      </c>
      <c r="E1063" t="s">
        <v>8219</v>
      </c>
      <c r="F1063">
        <v>4</v>
      </c>
    </row>
    <row r="1064" spans="1:6" x14ac:dyDescent="0.2">
      <c r="A1064">
        <v>3220</v>
      </c>
      <c r="B1064" t="s">
        <v>8218</v>
      </c>
      <c r="C1064">
        <v>59</v>
      </c>
      <c r="D1064">
        <v>1062</v>
      </c>
      <c r="E1064" t="s">
        <v>8219</v>
      </c>
      <c r="F1064">
        <v>4</v>
      </c>
    </row>
    <row r="1065" spans="1:6" x14ac:dyDescent="0.2">
      <c r="A1065">
        <v>3777</v>
      </c>
      <c r="B1065" t="s">
        <v>8218</v>
      </c>
      <c r="C1065">
        <v>59</v>
      </c>
      <c r="D1065">
        <v>1322</v>
      </c>
      <c r="E1065" t="s">
        <v>8219</v>
      </c>
      <c r="F1065">
        <v>4</v>
      </c>
    </row>
    <row r="1066" spans="1:6" x14ac:dyDescent="0.2">
      <c r="A1066">
        <v>88</v>
      </c>
      <c r="B1066" t="s">
        <v>8218</v>
      </c>
      <c r="C1066">
        <v>60</v>
      </c>
      <c r="D1066">
        <v>1571</v>
      </c>
      <c r="E1066" t="s">
        <v>8219</v>
      </c>
      <c r="F1066">
        <v>4</v>
      </c>
    </row>
    <row r="1067" spans="1:6" x14ac:dyDescent="0.2">
      <c r="A1067">
        <v>98</v>
      </c>
      <c r="B1067" t="s">
        <v>8218</v>
      </c>
      <c r="C1067">
        <v>60</v>
      </c>
      <c r="D1067">
        <v>1578</v>
      </c>
      <c r="E1067" t="s">
        <v>8219</v>
      </c>
      <c r="F1067">
        <v>4</v>
      </c>
    </row>
    <row r="1068" spans="1:6" x14ac:dyDescent="0.2">
      <c r="A1068">
        <v>105</v>
      </c>
      <c r="B1068" t="s">
        <v>8218</v>
      </c>
      <c r="C1068">
        <v>60</v>
      </c>
      <c r="D1068">
        <v>2370</v>
      </c>
      <c r="E1068" t="s">
        <v>8219</v>
      </c>
      <c r="F1068">
        <v>4</v>
      </c>
    </row>
    <row r="1069" spans="1:6" x14ac:dyDescent="0.2">
      <c r="A1069">
        <v>538</v>
      </c>
      <c r="B1069" t="s">
        <v>8218</v>
      </c>
      <c r="C1069">
        <v>60</v>
      </c>
      <c r="D1069">
        <v>2376</v>
      </c>
      <c r="E1069" t="s">
        <v>8219</v>
      </c>
      <c r="F1069">
        <v>4</v>
      </c>
    </row>
    <row r="1070" spans="1:6" x14ac:dyDescent="0.2">
      <c r="A1070">
        <v>792</v>
      </c>
      <c r="B1070" t="s">
        <v>8218</v>
      </c>
      <c r="C1070">
        <v>60</v>
      </c>
      <c r="D1070">
        <v>2571</v>
      </c>
      <c r="E1070" t="s">
        <v>8219</v>
      </c>
      <c r="F1070">
        <v>4</v>
      </c>
    </row>
    <row r="1071" spans="1:6" x14ac:dyDescent="0.2">
      <c r="A1071">
        <v>2263</v>
      </c>
      <c r="B1071" t="s">
        <v>8218</v>
      </c>
      <c r="C1071">
        <v>60</v>
      </c>
      <c r="D1071">
        <v>2658</v>
      </c>
      <c r="E1071" t="s">
        <v>8219</v>
      </c>
      <c r="F1071">
        <v>4</v>
      </c>
    </row>
    <row r="1072" spans="1:6" x14ac:dyDescent="0.2">
      <c r="A1072">
        <v>2532</v>
      </c>
      <c r="B1072" t="s">
        <v>8218</v>
      </c>
      <c r="C1072">
        <v>60</v>
      </c>
      <c r="D1072">
        <v>3124</v>
      </c>
      <c r="E1072" t="s">
        <v>8219</v>
      </c>
      <c r="F1072">
        <v>4</v>
      </c>
    </row>
    <row r="1073" spans="1:6" x14ac:dyDescent="0.2">
      <c r="A1073">
        <v>2553</v>
      </c>
      <c r="B1073" t="s">
        <v>8218</v>
      </c>
      <c r="C1073">
        <v>60</v>
      </c>
      <c r="D1073">
        <v>187</v>
      </c>
      <c r="E1073" t="s">
        <v>8220</v>
      </c>
      <c r="F1073">
        <v>5</v>
      </c>
    </row>
    <row r="1074" spans="1:6" x14ac:dyDescent="0.2">
      <c r="A1074">
        <v>2661</v>
      </c>
      <c r="B1074" t="s">
        <v>8218</v>
      </c>
      <c r="C1074">
        <v>60</v>
      </c>
      <c r="D1074">
        <v>189</v>
      </c>
      <c r="E1074" t="s">
        <v>8220</v>
      </c>
      <c r="F1074">
        <v>5</v>
      </c>
    </row>
    <row r="1075" spans="1:6" x14ac:dyDescent="0.2">
      <c r="A1075">
        <v>3175</v>
      </c>
      <c r="B1075" t="s">
        <v>8218</v>
      </c>
      <c r="C1075">
        <v>60</v>
      </c>
      <c r="D1075">
        <v>234</v>
      </c>
      <c r="E1075" t="s">
        <v>8220</v>
      </c>
      <c r="F1075">
        <v>5</v>
      </c>
    </row>
    <row r="1076" spans="1:6" x14ac:dyDescent="0.2">
      <c r="A1076">
        <v>3210</v>
      </c>
      <c r="B1076" t="s">
        <v>8218</v>
      </c>
      <c r="C1076">
        <v>60</v>
      </c>
      <c r="D1076">
        <v>239</v>
      </c>
      <c r="E1076" t="s">
        <v>8220</v>
      </c>
      <c r="F1076">
        <v>5</v>
      </c>
    </row>
    <row r="1077" spans="1:6" x14ac:dyDescent="0.2">
      <c r="A1077">
        <v>3694</v>
      </c>
      <c r="B1077" t="s">
        <v>8218</v>
      </c>
      <c r="C1077">
        <v>60</v>
      </c>
      <c r="D1077">
        <v>424</v>
      </c>
      <c r="E1077" t="s">
        <v>8220</v>
      </c>
      <c r="F1077">
        <v>5</v>
      </c>
    </row>
    <row r="1078" spans="1:6" x14ac:dyDescent="0.2">
      <c r="A1078">
        <v>45</v>
      </c>
      <c r="B1078" t="s">
        <v>8218</v>
      </c>
      <c r="C1078">
        <v>61</v>
      </c>
      <c r="D1078">
        <v>430</v>
      </c>
      <c r="E1078" t="s">
        <v>8220</v>
      </c>
      <c r="F1078">
        <v>5</v>
      </c>
    </row>
    <row r="1079" spans="1:6" x14ac:dyDescent="0.2">
      <c r="A1079">
        <v>270</v>
      </c>
      <c r="B1079" t="s">
        <v>8218</v>
      </c>
      <c r="C1079">
        <v>61</v>
      </c>
      <c r="D1079">
        <v>449</v>
      </c>
      <c r="E1079" t="s">
        <v>8220</v>
      </c>
      <c r="F1079">
        <v>5</v>
      </c>
    </row>
    <row r="1080" spans="1:6" x14ac:dyDescent="0.2">
      <c r="A1080">
        <v>838</v>
      </c>
      <c r="B1080" t="s">
        <v>8218</v>
      </c>
      <c r="C1080">
        <v>61</v>
      </c>
      <c r="D1080">
        <v>454</v>
      </c>
      <c r="E1080" t="s">
        <v>8220</v>
      </c>
      <c r="F1080">
        <v>5</v>
      </c>
    </row>
    <row r="1081" spans="1:6" x14ac:dyDescent="0.2">
      <c r="A1081">
        <v>1024</v>
      </c>
      <c r="B1081" t="s">
        <v>8218</v>
      </c>
      <c r="C1081">
        <v>61</v>
      </c>
      <c r="D1081">
        <v>466</v>
      </c>
      <c r="E1081" t="s">
        <v>8220</v>
      </c>
      <c r="F1081">
        <v>5</v>
      </c>
    </row>
    <row r="1082" spans="1:6" x14ac:dyDescent="0.2">
      <c r="A1082">
        <v>1038</v>
      </c>
      <c r="B1082" t="s">
        <v>8218</v>
      </c>
      <c r="C1082">
        <v>61</v>
      </c>
      <c r="D1082">
        <v>472</v>
      </c>
      <c r="E1082" t="s">
        <v>8220</v>
      </c>
      <c r="F1082">
        <v>5</v>
      </c>
    </row>
    <row r="1083" spans="1:6" x14ac:dyDescent="0.2">
      <c r="A1083">
        <v>1288</v>
      </c>
      <c r="B1083" t="s">
        <v>8218</v>
      </c>
      <c r="C1083">
        <v>61</v>
      </c>
      <c r="D1083">
        <v>504</v>
      </c>
      <c r="E1083" t="s">
        <v>8220</v>
      </c>
      <c r="F1083">
        <v>5</v>
      </c>
    </row>
    <row r="1084" spans="1:6" x14ac:dyDescent="0.2">
      <c r="A1084">
        <v>1751</v>
      </c>
      <c r="B1084" t="s">
        <v>8218</v>
      </c>
      <c r="C1084">
        <v>61</v>
      </c>
      <c r="D1084">
        <v>511</v>
      </c>
      <c r="E1084" t="s">
        <v>8220</v>
      </c>
      <c r="F1084">
        <v>5</v>
      </c>
    </row>
    <row r="1085" spans="1:6" x14ac:dyDescent="0.2">
      <c r="A1085">
        <v>2444</v>
      </c>
      <c r="B1085" t="s">
        <v>8218</v>
      </c>
      <c r="C1085">
        <v>61</v>
      </c>
      <c r="D1085">
        <v>568</v>
      </c>
      <c r="E1085" t="s">
        <v>8220</v>
      </c>
      <c r="F1085">
        <v>5</v>
      </c>
    </row>
    <row r="1086" spans="1:6" x14ac:dyDescent="0.2">
      <c r="A1086">
        <v>2531</v>
      </c>
      <c r="B1086" t="s">
        <v>8218</v>
      </c>
      <c r="C1086">
        <v>61</v>
      </c>
      <c r="D1086">
        <v>579</v>
      </c>
      <c r="E1086" t="s">
        <v>8220</v>
      </c>
      <c r="F1086">
        <v>5</v>
      </c>
    </row>
    <row r="1087" spans="1:6" x14ac:dyDescent="0.2">
      <c r="A1087">
        <v>2545</v>
      </c>
      <c r="B1087" t="s">
        <v>8218</v>
      </c>
      <c r="C1087">
        <v>61</v>
      </c>
      <c r="D1087">
        <v>705</v>
      </c>
      <c r="E1087" t="s">
        <v>8220</v>
      </c>
      <c r="F1087">
        <v>5</v>
      </c>
    </row>
    <row r="1088" spans="1:6" x14ac:dyDescent="0.2">
      <c r="A1088">
        <v>2783</v>
      </c>
      <c r="B1088" t="s">
        <v>8218</v>
      </c>
      <c r="C1088">
        <v>61</v>
      </c>
      <c r="D1088">
        <v>775</v>
      </c>
      <c r="E1088" t="s">
        <v>8220</v>
      </c>
      <c r="F1088">
        <v>5</v>
      </c>
    </row>
    <row r="1089" spans="1:6" x14ac:dyDescent="0.2">
      <c r="A1089">
        <v>3168</v>
      </c>
      <c r="B1089" t="s">
        <v>8218</v>
      </c>
      <c r="C1089">
        <v>61</v>
      </c>
      <c r="D1089">
        <v>863</v>
      </c>
      <c r="E1089" t="s">
        <v>8220</v>
      </c>
      <c r="F1089">
        <v>5</v>
      </c>
    </row>
    <row r="1090" spans="1:6" x14ac:dyDescent="0.2">
      <c r="A1090">
        <v>3233</v>
      </c>
      <c r="B1090" t="s">
        <v>8218</v>
      </c>
      <c r="C1090">
        <v>61</v>
      </c>
      <c r="D1090">
        <v>870</v>
      </c>
      <c r="E1090" t="s">
        <v>8220</v>
      </c>
      <c r="F1090">
        <v>5</v>
      </c>
    </row>
    <row r="1091" spans="1:6" x14ac:dyDescent="0.2">
      <c r="A1091">
        <v>3466</v>
      </c>
      <c r="B1091" t="s">
        <v>8218</v>
      </c>
      <c r="C1091">
        <v>61</v>
      </c>
      <c r="D1091">
        <v>873</v>
      </c>
      <c r="E1091" t="s">
        <v>8220</v>
      </c>
      <c r="F1091">
        <v>5</v>
      </c>
    </row>
    <row r="1092" spans="1:6" x14ac:dyDescent="0.2">
      <c r="A1092">
        <v>247</v>
      </c>
      <c r="B1092" t="s">
        <v>8218</v>
      </c>
      <c r="C1092">
        <v>62</v>
      </c>
      <c r="D1092">
        <v>893</v>
      </c>
      <c r="E1092" t="s">
        <v>8220</v>
      </c>
      <c r="F1092">
        <v>5</v>
      </c>
    </row>
    <row r="1093" spans="1:6" x14ac:dyDescent="0.2">
      <c r="A1093">
        <v>276</v>
      </c>
      <c r="B1093" t="s">
        <v>8218</v>
      </c>
      <c r="C1093">
        <v>62</v>
      </c>
      <c r="D1093">
        <v>910</v>
      </c>
      <c r="E1093" t="s">
        <v>8220</v>
      </c>
      <c r="F1093">
        <v>5</v>
      </c>
    </row>
    <row r="1094" spans="1:6" x14ac:dyDescent="0.2">
      <c r="A1094">
        <v>400</v>
      </c>
      <c r="B1094" t="s">
        <v>8218</v>
      </c>
      <c r="C1094">
        <v>62</v>
      </c>
      <c r="D1094">
        <v>925</v>
      </c>
      <c r="E1094" t="s">
        <v>8220</v>
      </c>
      <c r="F1094">
        <v>5</v>
      </c>
    </row>
    <row r="1095" spans="1:6" x14ac:dyDescent="0.2">
      <c r="A1095">
        <v>744</v>
      </c>
      <c r="B1095" t="s">
        <v>8218</v>
      </c>
      <c r="C1095">
        <v>62</v>
      </c>
      <c r="D1095">
        <v>930</v>
      </c>
      <c r="E1095" t="s">
        <v>8220</v>
      </c>
      <c r="F1095">
        <v>5</v>
      </c>
    </row>
    <row r="1096" spans="1:6" x14ac:dyDescent="0.2">
      <c r="A1096">
        <v>751</v>
      </c>
      <c r="B1096" t="s">
        <v>8218</v>
      </c>
      <c r="C1096">
        <v>62</v>
      </c>
      <c r="D1096">
        <v>946</v>
      </c>
      <c r="E1096" t="s">
        <v>8220</v>
      </c>
      <c r="F1096">
        <v>5</v>
      </c>
    </row>
    <row r="1097" spans="1:6" x14ac:dyDescent="0.2">
      <c r="A1097">
        <v>837</v>
      </c>
      <c r="B1097" t="s">
        <v>8218</v>
      </c>
      <c r="C1097">
        <v>62</v>
      </c>
      <c r="D1097">
        <v>953</v>
      </c>
      <c r="E1097" t="s">
        <v>8220</v>
      </c>
      <c r="F1097">
        <v>5</v>
      </c>
    </row>
    <row r="1098" spans="1:6" x14ac:dyDescent="0.2">
      <c r="A1098">
        <v>852</v>
      </c>
      <c r="B1098" t="s">
        <v>8218</v>
      </c>
      <c r="C1098">
        <v>62</v>
      </c>
      <c r="D1098">
        <v>971</v>
      </c>
      <c r="E1098" t="s">
        <v>8220</v>
      </c>
      <c r="F1098">
        <v>5</v>
      </c>
    </row>
    <row r="1099" spans="1:6" x14ac:dyDescent="0.2">
      <c r="A1099">
        <v>1205</v>
      </c>
      <c r="B1099" t="s">
        <v>8218</v>
      </c>
      <c r="C1099">
        <v>62</v>
      </c>
      <c r="D1099">
        <v>996</v>
      </c>
      <c r="E1099" t="s">
        <v>8220</v>
      </c>
      <c r="F1099">
        <v>5</v>
      </c>
    </row>
    <row r="1100" spans="1:6" x14ac:dyDescent="0.2">
      <c r="A1100">
        <v>1662</v>
      </c>
      <c r="B1100" t="s">
        <v>8218</v>
      </c>
      <c r="C1100">
        <v>62</v>
      </c>
      <c r="D1100">
        <v>1065</v>
      </c>
      <c r="E1100" t="s">
        <v>8220</v>
      </c>
      <c r="F1100">
        <v>5</v>
      </c>
    </row>
    <row r="1101" spans="1:6" x14ac:dyDescent="0.2">
      <c r="A1101">
        <v>2089</v>
      </c>
      <c r="B1101" t="s">
        <v>8218</v>
      </c>
      <c r="C1101">
        <v>62</v>
      </c>
      <c r="D1101">
        <v>1078</v>
      </c>
      <c r="E1101" t="s">
        <v>8220</v>
      </c>
      <c r="F1101">
        <v>5</v>
      </c>
    </row>
    <row r="1102" spans="1:6" x14ac:dyDescent="0.2">
      <c r="A1102">
        <v>2623</v>
      </c>
      <c r="B1102" t="s">
        <v>8218</v>
      </c>
      <c r="C1102">
        <v>62</v>
      </c>
      <c r="D1102">
        <v>1121</v>
      </c>
      <c r="E1102" t="s">
        <v>8220</v>
      </c>
      <c r="F1102">
        <v>5</v>
      </c>
    </row>
    <row r="1103" spans="1:6" x14ac:dyDescent="0.2">
      <c r="A1103">
        <v>2930</v>
      </c>
      <c r="B1103" t="s">
        <v>8218</v>
      </c>
      <c r="C1103">
        <v>62</v>
      </c>
      <c r="D1103">
        <v>1179</v>
      </c>
      <c r="E1103" t="s">
        <v>8220</v>
      </c>
      <c r="F1103">
        <v>5</v>
      </c>
    </row>
    <row r="1104" spans="1:6" x14ac:dyDescent="0.2">
      <c r="A1104">
        <v>3022</v>
      </c>
      <c r="B1104" t="s">
        <v>8218</v>
      </c>
      <c r="C1104">
        <v>62</v>
      </c>
      <c r="D1104">
        <v>1404</v>
      </c>
      <c r="E1104" t="s">
        <v>8220</v>
      </c>
      <c r="F1104">
        <v>5</v>
      </c>
    </row>
    <row r="1105" spans="1:6" x14ac:dyDescent="0.2">
      <c r="A1105">
        <v>3179</v>
      </c>
      <c r="B1105" t="s">
        <v>8218</v>
      </c>
      <c r="C1105">
        <v>62</v>
      </c>
      <c r="D1105">
        <v>1430</v>
      </c>
      <c r="E1105" t="s">
        <v>8220</v>
      </c>
      <c r="F1105">
        <v>5</v>
      </c>
    </row>
    <row r="1106" spans="1:6" x14ac:dyDescent="0.2">
      <c r="A1106">
        <v>3389</v>
      </c>
      <c r="B1106" t="s">
        <v>8218</v>
      </c>
      <c r="C1106">
        <v>62</v>
      </c>
      <c r="D1106">
        <v>1990</v>
      </c>
      <c r="E1106" t="s">
        <v>8220</v>
      </c>
      <c r="F1106">
        <v>5</v>
      </c>
    </row>
    <row r="1107" spans="1:6" x14ac:dyDescent="0.2">
      <c r="A1107">
        <v>3589</v>
      </c>
      <c r="B1107" t="s">
        <v>8218</v>
      </c>
      <c r="C1107">
        <v>62</v>
      </c>
      <c r="D1107">
        <v>2123</v>
      </c>
      <c r="E1107" t="s">
        <v>8220</v>
      </c>
      <c r="F1107">
        <v>5</v>
      </c>
    </row>
    <row r="1108" spans="1:6" x14ac:dyDescent="0.2">
      <c r="A1108">
        <v>3595</v>
      </c>
      <c r="B1108" t="s">
        <v>8218</v>
      </c>
      <c r="C1108">
        <v>62</v>
      </c>
      <c r="D1108">
        <v>2124</v>
      </c>
      <c r="E1108" t="s">
        <v>8220</v>
      </c>
      <c r="F1108">
        <v>5</v>
      </c>
    </row>
    <row r="1109" spans="1:6" x14ac:dyDescent="0.2">
      <c r="A1109">
        <v>3689</v>
      </c>
      <c r="B1109" t="s">
        <v>8218</v>
      </c>
      <c r="C1109">
        <v>62</v>
      </c>
      <c r="D1109">
        <v>2143</v>
      </c>
      <c r="E1109" t="s">
        <v>8220</v>
      </c>
      <c r="F1109">
        <v>5</v>
      </c>
    </row>
    <row r="1110" spans="1:6" x14ac:dyDescent="0.2">
      <c r="A1110">
        <v>1285</v>
      </c>
      <c r="B1110" t="s">
        <v>8218</v>
      </c>
      <c r="C1110">
        <v>63</v>
      </c>
      <c r="D1110">
        <v>2155</v>
      </c>
      <c r="E1110" t="s">
        <v>8220</v>
      </c>
      <c r="F1110">
        <v>5</v>
      </c>
    </row>
    <row r="1111" spans="1:6" x14ac:dyDescent="0.2">
      <c r="A1111">
        <v>1384</v>
      </c>
      <c r="B1111" t="s">
        <v>8218</v>
      </c>
      <c r="C1111">
        <v>63</v>
      </c>
      <c r="D1111">
        <v>2418</v>
      </c>
      <c r="E1111" t="s">
        <v>8220</v>
      </c>
      <c r="F1111">
        <v>5</v>
      </c>
    </row>
    <row r="1112" spans="1:6" x14ac:dyDescent="0.2">
      <c r="A1112">
        <v>2099</v>
      </c>
      <c r="B1112" t="s">
        <v>8218</v>
      </c>
      <c r="C1112">
        <v>63</v>
      </c>
      <c r="D1112">
        <v>2502</v>
      </c>
      <c r="E1112" t="s">
        <v>8220</v>
      </c>
      <c r="F1112">
        <v>5</v>
      </c>
    </row>
    <row r="1113" spans="1:6" x14ac:dyDescent="0.2">
      <c r="A1113">
        <v>2174</v>
      </c>
      <c r="B1113" t="s">
        <v>8218</v>
      </c>
      <c r="C1113">
        <v>63</v>
      </c>
      <c r="D1113">
        <v>2583</v>
      </c>
      <c r="E1113" t="s">
        <v>8220</v>
      </c>
      <c r="F1113">
        <v>5</v>
      </c>
    </row>
    <row r="1114" spans="1:6" x14ac:dyDescent="0.2">
      <c r="A1114">
        <v>2541</v>
      </c>
      <c r="B1114" t="s">
        <v>8218</v>
      </c>
      <c r="C1114">
        <v>63</v>
      </c>
      <c r="D1114">
        <v>2599</v>
      </c>
      <c r="E1114" t="s">
        <v>8220</v>
      </c>
      <c r="F1114">
        <v>5</v>
      </c>
    </row>
    <row r="1115" spans="1:6" x14ac:dyDescent="0.2">
      <c r="A1115">
        <v>3162</v>
      </c>
      <c r="B1115" t="s">
        <v>8218</v>
      </c>
      <c r="C1115">
        <v>63</v>
      </c>
      <c r="D1115">
        <v>2855</v>
      </c>
      <c r="E1115" t="s">
        <v>8220</v>
      </c>
      <c r="F1115">
        <v>5</v>
      </c>
    </row>
    <row r="1116" spans="1:6" x14ac:dyDescent="0.2">
      <c r="A1116">
        <v>3265</v>
      </c>
      <c r="B1116" t="s">
        <v>8218</v>
      </c>
      <c r="C1116">
        <v>63</v>
      </c>
      <c r="D1116">
        <v>2869</v>
      </c>
      <c r="E1116" t="s">
        <v>8220</v>
      </c>
      <c r="F1116">
        <v>5</v>
      </c>
    </row>
    <row r="1117" spans="1:6" x14ac:dyDescent="0.2">
      <c r="A1117">
        <v>3279</v>
      </c>
      <c r="B1117" t="s">
        <v>8218</v>
      </c>
      <c r="C1117">
        <v>63</v>
      </c>
      <c r="D1117">
        <v>2883</v>
      </c>
      <c r="E1117" t="s">
        <v>8220</v>
      </c>
      <c r="F1117">
        <v>5</v>
      </c>
    </row>
    <row r="1118" spans="1:6" x14ac:dyDescent="0.2">
      <c r="A1118">
        <v>3299</v>
      </c>
      <c r="B1118" t="s">
        <v>8218</v>
      </c>
      <c r="C1118">
        <v>63</v>
      </c>
      <c r="D1118">
        <v>2885</v>
      </c>
      <c r="E1118" t="s">
        <v>8220</v>
      </c>
      <c r="F1118">
        <v>5</v>
      </c>
    </row>
    <row r="1119" spans="1:6" x14ac:dyDescent="0.2">
      <c r="A1119">
        <v>3335</v>
      </c>
      <c r="B1119" t="s">
        <v>8218</v>
      </c>
      <c r="C1119">
        <v>63</v>
      </c>
      <c r="D1119">
        <v>2908</v>
      </c>
      <c r="E1119" t="s">
        <v>8220</v>
      </c>
      <c r="F1119">
        <v>5</v>
      </c>
    </row>
    <row r="1120" spans="1:6" x14ac:dyDescent="0.2">
      <c r="A1120">
        <v>3469</v>
      </c>
      <c r="B1120" t="s">
        <v>8218</v>
      </c>
      <c r="C1120">
        <v>63</v>
      </c>
      <c r="D1120">
        <v>3081</v>
      </c>
      <c r="E1120" t="s">
        <v>8220</v>
      </c>
      <c r="F1120">
        <v>5</v>
      </c>
    </row>
    <row r="1121" spans="1:6" x14ac:dyDescent="0.2">
      <c r="A1121">
        <v>3723</v>
      </c>
      <c r="B1121" t="s">
        <v>8218</v>
      </c>
      <c r="C1121">
        <v>63</v>
      </c>
      <c r="D1121">
        <v>3099</v>
      </c>
      <c r="E1121" t="s">
        <v>8220</v>
      </c>
      <c r="F1121">
        <v>5</v>
      </c>
    </row>
    <row r="1122" spans="1:6" x14ac:dyDescent="0.2">
      <c r="A1122">
        <v>33</v>
      </c>
      <c r="B1122" t="s">
        <v>8218</v>
      </c>
      <c r="C1122">
        <v>64</v>
      </c>
      <c r="D1122">
        <v>3104</v>
      </c>
      <c r="E1122" t="s">
        <v>8220</v>
      </c>
      <c r="F1122">
        <v>5</v>
      </c>
    </row>
    <row r="1123" spans="1:6" x14ac:dyDescent="0.2">
      <c r="A1123">
        <v>63</v>
      </c>
      <c r="B1123" t="s">
        <v>8218</v>
      </c>
      <c r="C1123">
        <v>64</v>
      </c>
      <c r="D1123">
        <v>3729</v>
      </c>
      <c r="E1123" t="s">
        <v>8220</v>
      </c>
      <c r="F1123">
        <v>5</v>
      </c>
    </row>
    <row r="1124" spans="1:6" x14ac:dyDescent="0.2">
      <c r="A1124">
        <v>1295</v>
      </c>
      <c r="B1124" t="s">
        <v>8218</v>
      </c>
      <c r="C1124">
        <v>64</v>
      </c>
      <c r="D1124">
        <v>3798</v>
      </c>
      <c r="E1124" t="s">
        <v>8220</v>
      </c>
      <c r="F1124">
        <v>5</v>
      </c>
    </row>
    <row r="1125" spans="1:6" x14ac:dyDescent="0.2">
      <c r="A1125">
        <v>1354</v>
      </c>
      <c r="B1125" t="s">
        <v>8218</v>
      </c>
      <c r="C1125">
        <v>64</v>
      </c>
      <c r="D1125">
        <v>3867</v>
      </c>
      <c r="E1125" t="s">
        <v>8220</v>
      </c>
      <c r="F1125">
        <v>5</v>
      </c>
    </row>
    <row r="1126" spans="1:6" x14ac:dyDescent="0.2">
      <c r="A1126">
        <v>1922</v>
      </c>
      <c r="B1126" t="s">
        <v>8218</v>
      </c>
      <c r="C1126">
        <v>64</v>
      </c>
      <c r="D1126">
        <v>3900</v>
      </c>
      <c r="E1126" t="s">
        <v>8220</v>
      </c>
      <c r="F1126">
        <v>5</v>
      </c>
    </row>
    <row r="1127" spans="1:6" x14ac:dyDescent="0.2">
      <c r="A1127">
        <v>2315</v>
      </c>
      <c r="B1127" t="s">
        <v>8218</v>
      </c>
      <c r="C1127">
        <v>64</v>
      </c>
      <c r="D1127">
        <v>3938</v>
      </c>
      <c r="E1127" t="s">
        <v>8220</v>
      </c>
      <c r="F1127">
        <v>5</v>
      </c>
    </row>
    <row r="1128" spans="1:6" x14ac:dyDescent="0.2">
      <c r="A1128">
        <v>2814</v>
      </c>
      <c r="B1128" t="s">
        <v>8218</v>
      </c>
      <c r="C1128">
        <v>64</v>
      </c>
      <c r="D1128">
        <v>3946</v>
      </c>
      <c r="E1128" t="s">
        <v>8220</v>
      </c>
      <c r="F1128">
        <v>5</v>
      </c>
    </row>
    <row r="1129" spans="1:6" x14ac:dyDescent="0.2">
      <c r="A1129">
        <v>2992</v>
      </c>
      <c r="B1129" t="s">
        <v>8218</v>
      </c>
      <c r="C1129">
        <v>64</v>
      </c>
      <c r="D1129">
        <v>3982</v>
      </c>
      <c r="E1129" t="s">
        <v>8220</v>
      </c>
      <c r="F1129">
        <v>5</v>
      </c>
    </row>
    <row r="1130" spans="1:6" x14ac:dyDescent="0.2">
      <c r="A1130">
        <v>3045</v>
      </c>
      <c r="B1130" t="s">
        <v>8218</v>
      </c>
      <c r="C1130">
        <v>64</v>
      </c>
      <c r="D1130">
        <v>4039</v>
      </c>
      <c r="E1130" t="s">
        <v>8220</v>
      </c>
      <c r="F1130">
        <v>5</v>
      </c>
    </row>
    <row r="1131" spans="1:6" x14ac:dyDescent="0.2">
      <c r="A1131">
        <v>3384</v>
      </c>
      <c r="B1131" t="s">
        <v>8218</v>
      </c>
      <c r="C1131">
        <v>64</v>
      </c>
      <c r="D1131">
        <v>4060</v>
      </c>
      <c r="E1131" t="s">
        <v>8220</v>
      </c>
      <c r="F1131">
        <v>5</v>
      </c>
    </row>
    <row r="1132" spans="1:6" x14ac:dyDescent="0.2">
      <c r="A1132">
        <v>3550</v>
      </c>
      <c r="B1132" t="s">
        <v>8218</v>
      </c>
      <c r="C1132">
        <v>64</v>
      </c>
      <c r="D1132">
        <v>4086</v>
      </c>
      <c r="E1132" t="s">
        <v>8220</v>
      </c>
      <c r="F1132">
        <v>5</v>
      </c>
    </row>
    <row r="1133" spans="1:6" x14ac:dyDescent="0.2">
      <c r="A1133">
        <v>3606</v>
      </c>
      <c r="B1133" t="s">
        <v>8218</v>
      </c>
      <c r="C1133">
        <v>64</v>
      </c>
      <c r="D1133">
        <v>4096</v>
      </c>
      <c r="E1133" t="s">
        <v>8220</v>
      </c>
      <c r="F1133">
        <v>5</v>
      </c>
    </row>
    <row r="1134" spans="1:6" x14ac:dyDescent="0.2">
      <c r="A1134">
        <v>102</v>
      </c>
      <c r="B1134" t="s">
        <v>8218</v>
      </c>
      <c r="C1134">
        <v>65</v>
      </c>
      <c r="D1134">
        <v>135</v>
      </c>
      <c r="E1134" t="s">
        <v>8219</v>
      </c>
      <c r="F1134">
        <v>5</v>
      </c>
    </row>
    <row r="1135" spans="1:6" x14ac:dyDescent="0.2">
      <c r="A1135">
        <v>272</v>
      </c>
      <c r="B1135" t="s">
        <v>8218</v>
      </c>
      <c r="C1135">
        <v>65</v>
      </c>
      <c r="D1135">
        <v>151</v>
      </c>
      <c r="E1135" t="s">
        <v>8219</v>
      </c>
      <c r="F1135">
        <v>5</v>
      </c>
    </row>
    <row r="1136" spans="1:6" x14ac:dyDescent="0.2">
      <c r="A1136">
        <v>365</v>
      </c>
      <c r="B1136" t="s">
        <v>8218</v>
      </c>
      <c r="C1136">
        <v>65</v>
      </c>
      <c r="D1136">
        <v>608</v>
      </c>
      <c r="E1136" t="s">
        <v>8219</v>
      </c>
      <c r="F1136">
        <v>5</v>
      </c>
    </row>
    <row r="1137" spans="1:6" x14ac:dyDescent="0.2">
      <c r="A1137">
        <v>1357</v>
      </c>
      <c r="B1137" t="s">
        <v>8218</v>
      </c>
      <c r="C1137">
        <v>65</v>
      </c>
      <c r="D1137">
        <v>2348</v>
      </c>
      <c r="E1137" t="s">
        <v>8219</v>
      </c>
      <c r="F1137">
        <v>5</v>
      </c>
    </row>
    <row r="1138" spans="1:6" x14ac:dyDescent="0.2">
      <c r="A1138">
        <v>1398</v>
      </c>
      <c r="B1138" t="s">
        <v>8218</v>
      </c>
      <c r="C1138">
        <v>65</v>
      </c>
      <c r="D1138">
        <v>2650</v>
      </c>
      <c r="E1138" t="s">
        <v>8219</v>
      </c>
      <c r="F1138">
        <v>5</v>
      </c>
    </row>
    <row r="1139" spans="1:6" x14ac:dyDescent="0.2">
      <c r="A1139">
        <v>1622</v>
      </c>
      <c r="B1139" t="s">
        <v>8218</v>
      </c>
      <c r="C1139">
        <v>65</v>
      </c>
      <c r="D1139">
        <v>2660</v>
      </c>
      <c r="E1139" t="s">
        <v>8219</v>
      </c>
      <c r="F1139">
        <v>5</v>
      </c>
    </row>
    <row r="1140" spans="1:6" x14ac:dyDescent="0.2">
      <c r="A1140">
        <v>2066</v>
      </c>
      <c r="B1140" t="s">
        <v>8218</v>
      </c>
      <c r="C1140">
        <v>65</v>
      </c>
      <c r="D1140">
        <v>198</v>
      </c>
      <c r="E1140" t="s">
        <v>8220</v>
      </c>
      <c r="F1140">
        <v>6</v>
      </c>
    </row>
    <row r="1141" spans="1:6" x14ac:dyDescent="0.2">
      <c r="A1141">
        <v>2488</v>
      </c>
      <c r="B1141" t="s">
        <v>8218</v>
      </c>
      <c r="C1141">
        <v>65</v>
      </c>
      <c r="D1141">
        <v>421</v>
      </c>
      <c r="E1141" t="s">
        <v>8220</v>
      </c>
      <c r="F1141">
        <v>6</v>
      </c>
    </row>
    <row r="1142" spans="1:6" x14ac:dyDescent="0.2">
      <c r="A1142">
        <v>2546</v>
      </c>
      <c r="B1142" t="s">
        <v>8218</v>
      </c>
      <c r="C1142">
        <v>65</v>
      </c>
      <c r="D1142">
        <v>553</v>
      </c>
      <c r="E1142" t="s">
        <v>8220</v>
      </c>
      <c r="F1142">
        <v>6</v>
      </c>
    </row>
    <row r="1143" spans="1:6" x14ac:dyDescent="0.2">
      <c r="A1143">
        <v>3331</v>
      </c>
      <c r="B1143" t="s">
        <v>8218</v>
      </c>
      <c r="C1143">
        <v>65</v>
      </c>
      <c r="D1143">
        <v>687</v>
      </c>
      <c r="E1143" t="s">
        <v>8220</v>
      </c>
      <c r="F1143">
        <v>6</v>
      </c>
    </row>
    <row r="1144" spans="1:6" x14ac:dyDescent="0.2">
      <c r="A1144">
        <v>3398</v>
      </c>
      <c r="B1144" t="s">
        <v>8218</v>
      </c>
      <c r="C1144">
        <v>65</v>
      </c>
      <c r="D1144">
        <v>761</v>
      </c>
      <c r="E1144" t="s">
        <v>8220</v>
      </c>
      <c r="F1144">
        <v>6</v>
      </c>
    </row>
    <row r="1145" spans="1:6" x14ac:dyDescent="0.2">
      <c r="A1145">
        <v>3827</v>
      </c>
      <c r="B1145" t="s">
        <v>8218</v>
      </c>
      <c r="C1145">
        <v>65</v>
      </c>
      <c r="D1145">
        <v>779</v>
      </c>
      <c r="E1145" t="s">
        <v>8220</v>
      </c>
      <c r="F1145">
        <v>6</v>
      </c>
    </row>
    <row r="1146" spans="1:6" x14ac:dyDescent="0.2">
      <c r="A1146">
        <v>38</v>
      </c>
      <c r="B1146" t="s">
        <v>8218</v>
      </c>
      <c r="C1146">
        <v>66</v>
      </c>
      <c r="D1146">
        <v>905</v>
      </c>
      <c r="E1146" t="s">
        <v>8220</v>
      </c>
      <c r="F1146">
        <v>6</v>
      </c>
    </row>
    <row r="1147" spans="1:6" x14ac:dyDescent="0.2">
      <c r="A1147">
        <v>1265</v>
      </c>
      <c r="B1147" t="s">
        <v>8218</v>
      </c>
      <c r="C1147">
        <v>66</v>
      </c>
      <c r="D1147">
        <v>923</v>
      </c>
      <c r="E1147" t="s">
        <v>8220</v>
      </c>
      <c r="F1147">
        <v>6</v>
      </c>
    </row>
    <row r="1148" spans="1:6" x14ac:dyDescent="0.2">
      <c r="A1148">
        <v>1374</v>
      </c>
      <c r="B1148" t="s">
        <v>8218</v>
      </c>
      <c r="C1148">
        <v>66</v>
      </c>
      <c r="D1148">
        <v>965</v>
      </c>
      <c r="E1148" t="s">
        <v>8220</v>
      </c>
      <c r="F1148">
        <v>6</v>
      </c>
    </row>
    <row r="1149" spans="1:6" x14ac:dyDescent="0.2">
      <c r="A1149">
        <v>1403</v>
      </c>
      <c r="B1149" t="s">
        <v>8218</v>
      </c>
      <c r="C1149">
        <v>66</v>
      </c>
      <c r="D1149">
        <v>1101</v>
      </c>
      <c r="E1149" t="s">
        <v>8220</v>
      </c>
      <c r="F1149">
        <v>6</v>
      </c>
    </row>
    <row r="1150" spans="1:6" x14ac:dyDescent="0.2">
      <c r="A1150">
        <v>2790</v>
      </c>
      <c r="B1150" t="s">
        <v>8218</v>
      </c>
      <c r="C1150">
        <v>66</v>
      </c>
      <c r="D1150">
        <v>1136</v>
      </c>
      <c r="E1150" t="s">
        <v>8220</v>
      </c>
      <c r="F1150">
        <v>6</v>
      </c>
    </row>
    <row r="1151" spans="1:6" x14ac:dyDescent="0.2">
      <c r="A1151">
        <v>3401</v>
      </c>
      <c r="B1151" t="s">
        <v>8218</v>
      </c>
      <c r="C1151">
        <v>66</v>
      </c>
      <c r="D1151">
        <v>1150</v>
      </c>
      <c r="E1151" t="s">
        <v>8220</v>
      </c>
      <c r="F1151">
        <v>6</v>
      </c>
    </row>
    <row r="1152" spans="1:6" x14ac:dyDescent="0.2">
      <c r="A1152">
        <v>3487</v>
      </c>
      <c r="B1152" t="s">
        <v>8218</v>
      </c>
      <c r="C1152">
        <v>66</v>
      </c>
      <c r="D1152">
        <v>1408</v>
      </c>
      <c r="E1152" t="s">
        <v>8220</v>
      </c>
      <c r="F1152">
        <v>6</v>
      </c>
    </row>
    <row r="1153" spans="1:6" x14ac:dyDescent="0.2">
      <c r="A1153">
        <v>3683</v>
      </c>
      <c r="B1153" t="s">
        <v>8218</v>
      </c>
      <c r="C1153">
        <v>66</v>
      </c>
      <c r="D1153">
        <v>1439</v>
      </c>
      <c r="E1153" t="s">
        <v>8220</v>
      </c>
      <c r="F1153">
        <v>6</v>
      </c>
    </row>
    <row r="1154" spans="1:6" x14ac:dyDescent="0.2">
      <c r="A1154">
        <v>398</v>
      </c>
      <c r="B1154" t="s">
        <v>8218</v>
      </c>
      <c r="C1154">
        <v>67</v>
      </c>
      <c r="D1154">
        <v>1481</v>
      </c>
      <c r="E1154" t="s">
        <v>8220</v>
      </c>
      <c r="F1154">
        <v>6</v>
      </c>
    </row>
    <row r="1155" spans="1:6" x14ac:dyDescent="0.2">
      <c r="A1155">
        <v>1743</v>
      </c>
      <c r="B1155" t="s">
        <v>8218</v>
      </c>
      <c r="C1155">
        <v>67</v>
      </c>
      <c r="D1155">
        <v>1488</v>
      </c>
      <c r="E1155" t="s">
        <v>8220</v>
      </c>
      <c r="F1155">
        <v>6</v>
      </c>
    </row>
    <row r="1156" spans="1:6" x14ac:dyDescent="0.2">
      <c r="A1156">
        <v>2334</v>
      </c>
      <c r="B1156" t="s">
        <v>8218</v>
      </c>
      <c r="C1156">
        <v>67</v>
      </c>
      <c r="D1156">
        <v>1549</v>
      </c>
      <c r="E1156" t="s">
        <v>8220</v>
      </c>
      <c r="F1156">
        <v>6</v>
      </c>
    </row>
    <row r="1157" spans="1:6" x14ac:dyDescent="0.2">
      <c r="A1157">
        <v>2453</v>
      </c>
      <c r="B1157" t="s">
        <v>8218</v>
      </c>
      <c r="C1157">
        <v>67</v>
      </c>
      <c r="D1157">
        <v>1799</v>
      </c>
      <c r="E1157" t="s">
        <v>8220</v>
      </c>
      <c r="F1157">
        <v>6</v>
      </c>
    </row>
    <row r="1158" spans="1:6" x14ac:dyDescent="0.2">
      <c r="A1158">
        <v>2456</v>
      </c>
      <c r="B1158" t="s">
        <v>8218</v>
      </c>
      <c r="C1158">
        <v>67</v>
      </c>
      <c r="D1158">
        <v>1816</v>
      </c>
      <c r="E1158" t="s">
        <v>8220</v>
      </c>
      <c r="F1158">
        <v>6</v>
      </c>
    </row>
    <row r="1159" spans="1:6" x14ac:dyDescent="0.2">
      <c r="A1159">
        <v>2554</v>
      </c>
      <c r="B1159" t="s">
        <v>8218</v>
      </c>
      <c r="C1159">
        <v>67</v>
      </c>
      <c r="D1159">
        <v>1916</v>
      </c>
      <c r="E1159" t="s">
        <v>8220</v>
      </c>
      <c r="F1159">
        <v>6</v>
      </c>
    </row>
    <row r="1160" spans="1:6" x14ac:dyDescent="0.2">
      <c r="A1160">
        <v>3152</v>
      </c>
      <c r="B1160" t="s">
        <v>8218</v>
      </c>
      <c r="C1160">
        <v>67</v>
      </c>
      <c r="D1160">
        <v>2151</v>
      </c>
      <c r="E1160" t="s">
        <v>8220</v>
      </c>
      <c r="F1160">
        <v>6</v>
      </c>
    </row>
    <row r="1161" spans="1:6" x14ac:dyDescent="0.2">
      <c r="A1161">
        <v>3407</v>
      </c>
      <c r="B1161" t="s">
        <v>8218</v>
      </c>
      <c r="C1161">
        <v>67</v>
      </c>
      <c r="D1161">
        <v>2409</v>
      </c>
      <c r="E1161" t="s">
        <v>8220</v>
      </c>
      <c r="F1161">
        <v>6</v>
      </c>
    </row>
    <row r="1162" spans="1:6" x14ac:dyDescent="0.2">
      <c r="A1162">
        <v>3682</v>
      </c>
      <c r="B1162" t="s">
        <v>8218</v>
      </c>
      <c r="C1162">
        <v>67</v>
      </c>
      <c r="D1162">
        <v>2415</v>
      </c>
      <c r="E1162" t="s">
        <v>8220</v>
      </c>
      <c r="F1162">
        <v>6</v>
      </c>
    </row>
    <row r="1163" spans="1:6" x14ac:dyDescent="0.2">
      <c r="A1163">
        <v>34</v>
      </c>
      <c r="B1163" t="s">
        <v>8218</v>
      </c>
      <c r="C1163">
        <v>68</v>
      </c>
      <c r="D1163">
        <v>2587</v>
      </c>
      <c r="E1163" t="s">
        <v>8220</v>
      </c>
      <c r="F1163">
        <v>6</v>
      </c>
    </row>
    <row r="1164" spans="1:6" x14ac:dyDescent="0.2">
      <c r="A1164">
        <v>755</v>
      </c>
      <c r="B1164" t="s">
        <v>8218</v>
      </c>
      <c r="C1164">
        <v>68</v>
      </c>
      <c r="D1164">
        <v>2758</v>
      </c>
      <c r="E1164" t="s">
        <v>8220</v>
      </c>
      <c r="F1164">
        <v>6</v>
      </c>
    </row>
    <row r="1165" spans="1:6" x14ac:dyDescent="0.2">
      <c r="A1165">
        <v>1276</v>
      </c>
      <c r="B1165" t="s">
        <v>8218</v>
      </c>
      <c r="C1165">
        <v>68</v>
      </c>
      <c r="D1165">
        <v>2852</v>
      </c>
      <c r="E1165" t="s">
        <v>8220</v>
      </c>
      <c r="F1165">
        <v>6</v>
      </c>
    </row>
    <row r="1166" spans="1:6" x14ac:dyDescent="0.2">
      <c r="A1166">
        <v>2460</v>
      </c>
      <c r="B1166" t="s">
        <v>8218</v>
      </c>
      <c r="C1166">
        <v>68</v>
      </c>
      <c r="D1166">
        <v>2856</v>
      </c>
      <c r="E1166" t="s">
        <v>8220</v>
      </c>
      <c r="F1166">
        <v>6</v>
      </c>
    </row>
    <row r="1167" spans="1:6" x14ac:dyDescent="0.2">
      <c r="A1167">
        <v>3183</v>
      </c>
      <c r="B1167" t="s">
        <v>8218</v>
      </c>
      <c r="C1167">
        <v>68</v>
      </c>
      <c r="D1167">
        <v>2877</v>
      </c>
      <c r="E1167" t="s">
        <v>8220</v>
      </c>
      <c r="F1167">
        <v>6</v>
      </c>
    </row>
    <row r="1168" spans="1:6" x14ac:dyDescent="0.2">
      <c r="A1168">
        <v>3263</v>
      </c>
      <c r="B1168" t="s">
        <v>8218</v>
      </c>
      <c r="C1168">
        <v>68</v>
      </c>
      <c r="D1168">
        <v>2919</v>
      </c>
      <c r="E1168" t="s">
        <v>8220</v>
      </c>
      <c r="F1168">
        <v>6</v>
      </c>
    </row>
    <row r="1169" spans="1:6" x14ac:dyDescent="0.2">
      <c r="A1169">
        <v>3361</v>
      </c>
      <c r="B1169" t="s">
        <v>8218</v>
      </c>
      <c r="C1169">
        <v>68</v>
      </c>
      <c r="D1169">
        <v>3060</v>
      </c>
      <c r="E1169" t="s">
        <v>8220</v>
      </c>
      <c r="F1169">
        <v>6</v>
      </c>
    </row>
    <row r="1170" spans="1:6" x14ac:dyDescent="0.2">
      <c r="A1170">
        <v>57</v>
      </c>
      <c r="B1170" t="s">
        <v>8218</v>
      </c>
      <c r="C1170">
        <v>69</v>
      </c>
      <c r="D1170">
        <v>3084</v>
      </c>
      <c r="E1170" t="s">
        <v>8220</v>
      </c>
      <c r="F1170">
        <v>6</v>
      </c>
    </row>
    <row r="1171" spans="1:6" x14ac:dyDescent="0.2">
      <c r="A1171">
        <v>107</v>
      </c>
      <c r="B1171" t="s">
        <v>8218</v>
      </c>
      <c r="C1171">
        <v>69</v>
      </c>
      <c r="D1171">
        <v>3196</v>
      </c>
      <c r="E1171" t="s">
        <v>8220</v>
      </c>
      <c r="F1171">
        <v>6</v>
      </c>
    </row>
    <row r="1172" spans="1:6" x14ac:dyDescent="0.2">
      <c r="A1172">
        <v>334</v>
      </c>
      <c r="B1172" t="s">
        <v>8218</v>
      </c>
      <c r="C1172">
        <v>69</v>
      </c>
      <c r="D1172">
        <v>3203</v>
      </c>
      <c r="E1172" t="s">
        <v>8220</v>
      </c>
      <c r="F1172">
        <v>6</v>
      </c>
    </row>
    <row r="1173" spans="1:6" x14ac:dyDescent="0.2">
      <c r="A1173">
        <v>822</v>
      </c>
      <c r="B1173" t="s">
        <v>8218</v>
      </c>
      <c r="C1173">
        <v>69</v>
      </c>
      <c r="D1173">
        <v>3738</v>
      </c>
      <c r="E1173" t="s">
        <v>8220</v>
      </c>
      <c r="F1173">
        <v>6</v>
      </c>
    </row>
    <row r="1174" spans="1:6" x14ac:dyDescent="0.2">
      <c r="A1174">
        <v>2120</v>
      </c>
      <c r="B1174" t="s">
        <v>8218</v>
      </c>
      <c r="C1174">
        <v>69</v>
      </c>
      <c r="D1174">
        <v>3922</v>
      </c>
      <c r="E1174" t="s">
        <v>8220</v>
      </c>
      <c r="F1174">
        <v>6</v>
      </c>
    </row>
    <row r="1175" spans="1:6" x14ac:dyDescent="0.2">
      <c r="A1175">
        <v>2220</v>
      </c>
      <c r="B1175" t="s">
        <v>8218</v>
      </c>
      <c r="C1175">
        <v>69</v>
      </c>
      <c r="D1175">
        <v>3969</v>
      </c>
      <c r="E1175" t="s">
        <v>8220</v>
      </c>
      <c r="F1175">
        <v>6</v>
      </c>
    </row>
    <row r="1176" spans="1:6" x14ac:dyDescent="0.2">
      <c r="A1176">
        <v>2640</v>
      </c>
      <c r="B1176" t="s">
        <v>8218</v>
      </c>
      <c r="C1176">
        <v>69</v>
      </c>
      <c r="D1176">
        <v>3971</v>
      </c>
      <c r="E1176" t="s">
        <v>8220</v>
      </c>
      <c r="F1176">
        <v>6</v>
      </c>
    </row>
    <row r="1177" spans="1:6" x14ac:dyDescent="0.2">
      <c r="A1177">
        <v>2719</v>
      </c>
      <c r="B1177" t="s">
        <v>8218</v>
      </c>
      <c r="C1177">
        <v>69</v>
      </c>
      <c r="D1177">
        <v>3977</v>
      </c>
      <c r="E1177" t="s">
        <v>8220</v>
      </c>
      <c r="F1177">
        <v>6</v>
      </c>
    </row>
    <row r="1178" spans="1:6" x14ac:dyDescent="0.2">
      <c r="A1178">
        <v>2808</v>
      </c>
      <c r="B1178" t="s">
        <v>8218</v>
      </c>
      <c r="C1178">
        <v>69</v>
      </c>
      <c r="D1178">
        <v>3979</v>
      </c>
      <c r="E1178" t="s">
        <v>8220</v>
      </c>
      <c r="F1178">
        <v>6</v>
      </c>
    </row>
    <row r="1179" spans="1:6" x14ac:dyDescent="0.2">
      <c r="A1179">
        <v>3158</v>
      </c>
      <c r="B1179" t="s">
        <v>8218</v>
      </c>
      <c r="C1179">
        <v>69</v>
      </c>
      <c r="D1179">
        <v>4030</v>
      </c>
      <c r="E1179" t="s">
        <v>8220</v>
      </c>
      <c r="F1179">
        <v>6</v>
      </c>
    </row>
    <row r="1180" spans="1:6" x14ac:dyDescent="0.2">
      <c r="A1180">
        <v>3244</v>
      </c>
      <c r="B1180" t="s">
        <v>8218</v>
      </c>
      <c r="C1180">
        <v>69</v>
      </c>
      <c r="D1180">
        <v>4057</v>
      </c>
      <c r="E1180" t="s">
        <v>8220</v>
      </c>
      <c r="F1180">
        <v>6</v>
      </c>
    </row>
    <row r="1181" spans="1:6" x14ac:dyDescent="0.2">
      <c r="A1181">
        <v>3330</v>
      </c>
      <c r="B1181" t="s">
        <v>8218</v>
      </c>
      <c r="C1181">
        <v>69</v>
      </c>
      <c r="D1181">
        <v>4064</v>
      </c>
      <c r="E1181" t="s">
        <v>8220</v>
      </c>
      <c r="F1181">
        <v>6</v>
      </c>
    </row>
    <row r="1182" spans="1:6" x14ac:dyDescent="0.2">
      <c r="A1182">
        <v>3455</v>
      </c>
      <c r="B1182" t="s">
        <v>8218</v>
      </c>
      <c r="C1182">
        <v>69</v>
      </c>
      <c r="D1182">
        <v>4070</v>
      </c>
      <c r="E1182" t="s">
        <v>8220</v>
      </c>
      <c r="F1182">
        <v>6</v>
      </c>
    </row>
    <row r="1183" spans="1:6" x14ac:dyDescent="0.2">
      <c r="A1183">
        <v>3604</v>
      </c>
      <c r="B1183" t="s">
        <v>8218</v>
      </c>
      <c r="C1183">
        <v>69</v>
      </c>
      <c r="D1183">
        <v>4077</v>
      </c>
      <c r="E1183" t="s">
        <v>8220</v>
      </c>
      <c r="F1183">
        <v>6</v>
      </c>
    </row>
    <row r="1184" spans="1:6" x14ac:dyDescent="0.2">
      <c r="A1184">
        <v>16</v>
      </c>
      <c r="B1184" t="s">
        <v>8218</v>
      </c>
      <c r="C1184">
        <v>70</v>
      </c>
      <c r="D1184">
        <v>4083</v>
      </c>
      <c r="E1184" t="s">
        <v>8220</v>
      </c>
      <c r="F1184">
        <v>6</v>
      </c>
    </row>
    <row r="1185" spans="1:6" x14ac:dyDescent="0.2">
      <c r="A1185">
        <v>47</v>
      </c>
      <c r="B1185" t="s">
        <v>8218</v>
      </c>
      <c r="C1185">
        <v>70</v>
      </c>
      <c r="D1185">
        <v>4102</v>
      </c>
      <c r="E1185" t="s">
        <v>8220</v>
      </c>
      <c r="F1185">
        <v>6</v>
      </c>
    </row>
    <row r="1186" spans="1:6" x14ac:dyDescent="0.2">
      <c r="A1186">
        <v>403</v>
      </c>
      <c r="B1186" t="s">
        <v>8218</v>
      </c>
      <c r="C1186">
        <v>70</v>
      </c>
      <c r="D1186">
        <v>4103</v>
      </c>
      <c r="E1186" t="s">
        <v>8220</v>
      </c>
      <c r="F1186">
        <v>6</v>
      </c>
    </row>
    <row r="1187" spans="1:6" x14ac:dyDescent="0.2">
      <c r="A1187">
        <v>851</v>
      </c>
      <c r="B1187" t="s">
        <v>8218</v>
      </c>
      <c r="C1187">
        <v>70</v>
      </c>
      <c r="D1187">
        <v>4105</v>
      </c>
      <c r="E1187" t="s">
        <v>8220</v>
      </c>
      <c r="F1187">
        <v>6</v>
      </c>
    </row>
    <row r="1188" spans="1:6" x14ac:dyDescent="0.2">
      <c r="A1188">
        <v>1187</v>
      </c>
      <c r="B1188" t="s">
        <v>8218</v>
      </c>
      <c r="C1188">
        <v>70</v>
      </c>
      <c r="D1188">
        <v>4110</v>
      </c>
      <c r="E1188" t="s">
        <v>8220</v>
      </c>
      <c r="F1188">
        <v>6</v>
      </c>
    </row>
    <row r="1189" spans="1:6" x14ac:dyDescent="0.2">
      <c r="A1189">
        <v>1371</v>
      </c>
      <c r="B1189" t="s">
        <v>8218</v>
      </c>
      <c r="C1189">
        <v>70</v>
      </c>
      <c r="D1189">
        <v>4111</v>
      </c>
      <c r="E1189" t="s">
        <v>8220</v>
      </c>
      <c r="F1189">
        <v>6</v>
      </c>
    </row>
    <row r="1190" spans="1:6" x14ac:dyDescent="0.2">
      <c r="A1190">
        <v>1527</v>
      </c>
      <c r="B1190" t="s">
        <v>8218</v>
      </c>
      <c r="C1190">
        <v>70</v>
      </c>
      <c r="D1190">
        <v>123</v>
      </c>
      <c r="E1190" t="s">
        <v>8219</v>
      </c>
      <c r="F1190">
        <v>6</v>
      </c>
    </row>
    <row r="1191" spans="1:6" x14ac:dyDescent="0.2">
      <c r="A1191">
        <v>1604</v>
      </c>
      <c r="B1191" t="s">
        <v>8218</v>
      </c>
      <c r="C1191">
        <v>70</v>
      </c>
      <c r="D1191">
        <v>125</v>
      </c>
      <c r="E1191" t="s">
        <v>8219</v>
      </c>
      <c r="F1191">
        <v>6</v>
      </c>
    </row>
    <row r="1192" spans="1:6" x14ac:dyDescent="0.2">
      <c r="A1192">
        <v>1652</v>
      </c>
      <c r="B1192" t="s">
        <v>8218</v>
      </c>
      <c r="C1192">
        <v>70</v>
      </c>
      <c r="D1192">
        <v>128</v>
      </c>
      <c r="E1192" t="s">
        <v>8219</v>
      </c>
      <c r="F1192">
        <v>6</v>
      </c>
    </row>
    <row r="1193" spans="1:6" x14ac:dyDescent="0.2">
      <c r="A1193">
        <v>1744</v>
      </c>
      <c r="B1193" t="s">
        <v>8218</v>
      </c>
      <c r="C1193">
        <v>70</v>
      </c>
      <c r="D1193">
        <v>149</v>
      </c>
      <c r="E1193" t="s">
        <v>8219</v>
      </c>
      <c r="F1193">
        <v>6</v>
      </c>
    </row>
    <row r="1194" spans="1:6" x14ac:dyDescent="0.2">
      <c r="A1194">
        <v>1881</v>
      </c>
      <c r="B1194" t="s">
        <v>8218</v>
      </c>
      <c r="C1194">
        <v>70</v>
      </c>
      <c r="D1194">
        <v>601</v>
      </c>
      <c r="E1194" t="s">
        <v>8219</v>
      </c>
      <c r="F1194">
        <v>6</v>
      </c>
    </row>
    <row r="1195" spans="1:6" x14ac:dyDescent="0.2">
      <c r="A1195">
        <v>1946</v>
      </c>
      <c r="B1195" t="s">
        <v>8218</v>
      </c>
      <c r="C1195">
        <v>70</v>
      </c>
      <c r="D1195">
        <v>638</v>
      </c>
      <c r="E1195" t="s">
        <v>8219</v>
      </c>
      <c r="F1195">
        <v>6</v>
      </c>
    </row>
    <row r="1196" spans="1:6" x14ac:dyDescent="0.2">
      <c r="A1196">
        <v>3186</v>
      </c>
      <c r="B1196" t="s">
        <v>8218</v>
      </c>
      <c r="C1196">
        <v>70</v>
      </c>
      <c r="D1196">
        <v>1000</v>
      </c>
      <c r="E1196" t="s">
        <v>8219</v>
      </c>
      <c r="F1196">
        <v>6</v>
      </c>
    </row>
    <row r="1197" spans="1:6" x14ac:dyDescent="0.2">
      <c r="A1197">
        <v>3269</v>
      </c>
      <c r="B1197" t="s">
        <v>8218</v>
      </c>
      <c r="C1197">
        <v>70</v>
      </c>
      <c r="D1197">
        <v>1015</v>
      </c>
      <c r="E1197" t="s">
        <v>8219</v>
      </c>
      <c r="F1197">
        <v>6</v>
      </c>
    </row>
    <row r="1198" spans="1:6" x14ac:dyDescent="0.2">
      <c r="A1198">
        <v>3301</v>
      </c>
      <c r="B1198" t="s">
        <v>8218</v>
      </c>
      <c r="C1198">
        <v>70</v>
      </c>
      <c r="D1198">
        <v>1233</v>
      </c>
      <c r="E1198" t="s">
        <v>8219</v>
      </c>
      <c r="F1198">
        <v>6</v>
      </c>
    </row>
    <row r="1199" spans="1:6" x14ac:dyDescent="0.2">
      <c r="A1199">
        <v>3352</v>
      </c>
      <c r="B1199" t="s">
        <v>8218</v>
      </c>
      <c r="C1199">
        <v>70</v>
      </c>
      <c r="D1199">
        <v>1235</v>
      </c>
      <c r="E1199" t="s">
        <v>8219</v>
      </c>
      <c r="F1199">
        <v>6</v>
      </c>
    </row>
    <row r="1200" spans="1:6" x14ac:dyDescent="0.2">
      <c r="A1200">
        <v>3621</v>
      </c>
      <c r="B1200" t="s">
        <v>8218</v>
      </c>
      <c r="C1200">
        <v>70</v>
      </c>
      <c r="D1200">
        <v>1574</v>
      </c>
      <c r="E1200" t="s">
        <v>8219</v>
      </c>
      <c r="F1200">
        <v>6</v>
      </c>
    </row>
    <row r="1201" spans="1:6" x14ac:dyDescent="0.2">
      <c r="A1201">
        <v>28</v>
      </c>
      <c r="B1201" t="s">
        <v>8218</v>
      </c>
      <c r="C1201">
        <v>71</v>
      </c>
      <c r="D1201">
        <v>2372</v>
      </c>
      <c r="E1201" t="s">
        <v>8219</v>
      </c>
      <c r="F1201">
        <v>6</v>
      </c>
    </row>
    <row r="1202" spans="1:6" x14ac:dyDescent="0.2">
      <c r="A1202">
        <v>388</v>
      </c>
      <c r="B1202" t="s">
        <v>8218</v>
      </c>
      <c r="C1202">
        <v>71</v>
      </c>
      <c r="D1202">
        <v>2648</v>
      </c>
      <c r="E1202" t="s">
        <v>8219</v>
      </c>
      <c r="F1202">
        <v>6</v>
      </c>
    </row>
    <row r="1203" spans="1:6" x14ac:dyDescent="0.2">
      <c r="A1203">
        <v>731</v>
      </c>
      <c r="B1203" t="s">
        <v>8218</v>
      </c>
      <c r="C1203">
        <v>71</v>
      </c>
      <c r="D1203">
        <v>2654</v>
      </c>
      <c r="E1203" t="s">
        <v>8219</v>
      </c>
      <c r="F1203">
        <v>6</v>
      </c>
    </row>
    <row r="1204" spans="1:6" x14ac:dyDescent="0.2">
      <c r="A1204">
        <v>797</v>
      </c>
      <c r="B1204" t="s">
        <v>8218</v>
      </c>
      <c r="C1204">
        <v>71</v>
      </c>
      <c r="D1204">
        <v>164</v>
      </c>
      <c r="E1204" t="s">
        <v>8220</v>
      </c>
      <c r="F1204">
        <v>7</v>
      </c>
    </row>
    <row r="1205" spans="1:6" x14ac:dyDescent="0.2">
      <c r="A1205">
        <v>806</v>
      </c>
      <c r="B1205" t="s">
        <v>8218</v>
      </c>
      <c r="C1205">
        <v>71</v>
      </c>
      <c r="D1205">
        <v>177</v>
      </c>
      <c r="E1205" t="s">
        <v>8220</v>
      </c>
      <c r="F1205">
        <v>7</v>
      </c>
    </row>
    <row r="1206" spans="1:6" x14ac:dyDescent="0.2">
      <c r="A1206">
        <v>1479</v>
      </c>
      <c r="B1206" t="s">
        <v>8218</v>
      </c>
      <c r="C1206">
        <v>71</v>
      </c>
      <c r="D1206">
        <v>201</v>
      </c>
      <c r="E1206" t="s">
        <v>8220</v>
      </c>
      <c r="F1206">
        <v>7</v>
      </c>
    </row>
    <row r="1207" spans="1:6" x14ac:dyDescent="0.2">
      <c r="A1207">
        <v>1503</v>
      </c>
      <c r="B1207" t="s">
        <v>8218</v>
      </c>
      <c r="C1207">
        <v>71</v>
      </c>
      <c r="D1207">
        <v>232</v>
      </c>
      <c r="E1207" t="s">
        <v>8220</v>
      </c>
      <c r="F1207">
        <v>7</v>
      </c>
    </row>
    <row r="1208" spans="1:6" x14ac:dyDescent="0.2">
      <c r="A1208">
        <v>2176</v>
      </c>
      <c r="B1208" t="s">
        <v>8218</v>
      </c>
      <c r="C1208">
        <v>71</v>
      </c>
      <c r="D1208">
        <v>450</v>
      </c>
      <c r="E1208" t="s">
        <v>8220</v>
      </c>
      <c r="F1208">
        <v>7</v>
      </c>
    </row>
    <row r="1209" spans="1:6" x14ac:dyDescent="0.2">
      <c r="A1209">
        <v>2527</v>
      </c>
      <c r="B1209" t="s">
        <v>8218</v>
      </c>
      <c r="C1209">
        <v>71</v>
      </c>
      <c r="D1209">
        <v>578</v>
      </c>
      <c r="E1209" t="s">
        <v>8220</v>
      </c>
      <c r="F1209">
        <v>7</v>
      </c>
    </row>
    <row r="1210" spans="1:6" x14ac:dyDescent="0.2">
      <c r="A1210">
        <v>2967</v>
      </c>
      <c r="B1210" t="s">
        <v>8218</v>
      </c>
      <c r="C1210">
        <v>71</v>
      </c>
      <c r="D1210">
        <v>587</v>
      </c>
      <c r="E1210" t="s">
        <v>8220</v>
      </c>
      <c r="F1210">
        <v>7</v>
      </c>
    </row>
    <row r="1211" spans="1:6" x14ac:dyDescent="0.2">
      <c r="A1211">
        <v>3164</v>
      </c>
      <c r="B1211" t="s">
        <v>8218</v>
      </c>
      <c r="C1211">
        <v>71</v>
      </c>
      <c r="D1211">
        <v>593</v>
      </c>
      <c r="E1211" t="s">
        <v>8220</v>
      </c>
      <c r="F1211">
        <v>7</v>
      </c>
    </row>
    <row r="1212" spans="1:6" x14ac:dyDescent="0.2">
      <c r="A1212">
        <v>3170</v>
      </c>
      <c r="B1212" t="s">
        <v>8218</v>
      </c>
      <c r="C1212">
        <v>71</v>
      </c>
      <c r="D1212">
        <v>598</v>
      </c>
      <c r="E1212" t="s">
        <v>8220</v>
      </c>
      <c r="F1212">
        <v>7</v>
      </c>
    </row>
    <row r="1213" spans="1:6" x14ac:dyDescent="0.2">
      <c r="A1213">
        <v>3243</v>
      </c>
      <c r="B1213" t="s">
        <v>8218</v>
      </c>
      <c r="C1213">
        <v>71</v>
      </c>
      <c r="D1213">
        <v>663</v>
      </c>
      <c r="E1213" t="s">
        <v>8220</v>
      </c>
      <c r="F1213">
        <v>7</v>
      </c>
    </row>
    <row r="1214" spans="1:6" x14ac:dyDescent="0.2">
      <c r="A1214">
        <v>3433</v>
      </c>
      <c r="B1214" t="s">
        <v>8218</v>
      </c>
      <c r="C1214">
        <v>71</v>
      </c>
      <c r="D1214">
        <v>694</v>
      </c>
      <c r="E1214" t="s">
        <v>8220</v>
      </c>
      <c r="F1214">
        <v>7</v>
      </c>
    </row>
    <row r="1215" spans="1:6" x14ac:dyDescent="0.2">
      <c r="A1215">
        <v>3614</v>
      </c>
      <c r="B1215" t="s">
        <v>8218</v>
      </c>
      <c r="C1215">
        <v>71</v>
      </c>
      <c r="D1215">
        <v>695</v>
      </c>
      <c r="E1215" t="s">
        <v>8220</v>
      </c>
      <c r="F1215">
        <v>7</v>
      </c>
    </row>
    <row r="1216" spans="1:6" x14ac:dyDescent="0.2">
      <c r="A1216">
        <v>3786</v>
      </c>
      <c r="B1216" t="s">
        <v>8218</v>
      </c>
      <c r="C1216">
        <v>71</v>
      </c>
      <c r="D1216">
        <v>703</v>
      </c>
      <c r="E1216" t="s">
        <v>8220</v>
      </c>
      <c r="F1216">
        <v>7</v>
      </c>
    </row>
    <row r="1217" spans="1:6" x14ac:dyDescent="0.2">
      <c r="A1217">
        <v>2094</v>
      </c>
      <c r="B1217" t="s">
        <v>8218</v>
      </c>
      <c r="C1217">
        <v>72</v>
      </c>
      <c r="D1217">
        <v>886</v>
      </c>
      <c r="E1217" t="s">
        <v>8220</v>
      </c>
      <c r="F1217">
        <v>7</v>
      </c>
    </row>
    <row r="1218" spans="1:6" x14ac:dyDescent="0.2">
      <c r="A1218">
        <v>2210</v>
      </c>
      <c r="B1218" t="s">
        <v>8218</v>
      </c>
      <c r="C1218">
        <v>72</v>
      </c>
      <c r="D1218">
        <v>895</v>
      </c>
      <c r="E1218" t="s">
        <v>8220</v>
      </c>
      <c r="F1218">
        <v>7</v>
      </c>
    </row>
    <row r="1219" spans="1:6" x14ac:dyDescent="0.2">
      <c r="A1219">
        <v>2615</v>
      </c>
      <c r="B1219" t="s">
        <v>8218</v>
      </c>
      <c r="C1219">
        <v>72</v>
      </c>
      <c r="D1219">
        <v>931</v>
      </c>
      <c r="E1219" t="s">
        <v>8220</v>
      </c>
      <c r="F1219">
        <v>7</v>
      </c>
    </row>
    <row r="1220" spans="1:6" x14ac:dyDescent="0.2">
      <c r="A1220">
        <v>3163</v>
      </c>
      <c r="B1220" t="s">
        <v>8218</v>
      </c>
      <c r="C1220">
        <v>72</v>
      </c>
      <c r="D1220">
        <v>949</v>
      </c>
      <c r="E1220" t="s">
        <v>8220</v>
      </c>
      <c r="F1220">
        <v>7</v>
      </c>
    </row>
    <row r="1221" spans="1:6" x14ac:dyDescent="0.2">
      <c r="A1221">
        <v>3290</v>
      </c>
      <c r="B1221" t="s">
        <v>8218</v>
      </c>
      <c r="C1221">
        <v>72</v>
      </c>
      <c r="D1221">
        <v>957</v>
      </c>
      <c r="E1221" t="s">
        <v>8220</v>
      </c>
      <c r="F1221">
        <v>7</v>
      </c>
    </row>
    <row r="1222" spans="1:6" x14ac:dyDescent="0.2">
      <c r="A1222">
        <v>3298</v>
      </c>
      <c r="B1222" t="s">
        <v>8218</v>
      </c>
      <c r="C1222">
        <v>72</v>
      </c>
      <c r="D1222">
        <v>991</v>
      </c>
      <c r="E1222" t="s">
        <v>8220</v>
      </c>
      <c r="F1222">
        <v>7</v>
      </c>
    </row>
    <row r="1223" spans="1:6" x14ac:dyDescent="0.2">
      <c r="A1223">
        <v>3360</v>
      </c>
      <c r="B1223" t="s">
        <v>8218</v>
      </c>
      <c r="C1223">
        <v>72</v>
      </c>
      <c r="D1223">
        <v>1092</v>
      </c>
      <c r="E1223" t="s">
        <v>8220</v>
      </c>
      <c r="F1223">
        <v>7</v>
      </c>
    </row>
    <row r="1224" spans="1:6" x14ac:dyDescent="0.2">
      <c r="A1224">
        <v>3364</v>
      </c>
      <c r="B1224" t="s">
        <v>8218</v>
      </c>
      <c r="C1224">
        <v>72</v>
      </c>
      <c r="D1224">
        <v>1097</v>
      </c>
      <c r="E1224" t="s">
        <v>8220</v>
      </c>
      <c r="F1224">
        <v>7</v>
      </c>
    </row>
    <row r="1225" spans="1:6" x14ac:dyDescent="0.2">
      <c r="A1225">
        <v>3430</v>
      </c>
      <c r="B1225" t="s">
        <v>8218</v>
      </c>
      <c r="C1225">
        <v>72</v>
      </c>
      <c r="D1225">
        <v>1106</v>
      </c>
      <c r="E1225" t="s">
        <v>8220</v>
      </c>
      <c r="F1225">
        <v>7</v>
      </c>
    </row>
    <row r="1226" spans="1:6" x14ac:dyDescent="0.2">
      <c r="A1226">
        <v>3489</v>
      </c>
      <c r="B1226" t="s">
        <v>8218</v>
      </c>
      <c r="C1226">
        <v>72</v>
      </c>
      <c r="D1226">
        <v>1124</v>
      </c>
      <c r="E1226" t="s">
        <v>8220</v>
      </c>
      <c r="F1226">
        <v>7</v>
      </c>
    </row>
    <row r="1227" spans="1:6" x14ac:dyDescent="0.2">
      <c r="A1227">
        <v>3495</v>
      </c>
      <c r="B1227" t="s">
        <v>8218</v>
      </c>
      <c r="C1227">
        <v>72</v>
      </c>
      <c r="D1227">
        <v>1550</v>
      </c>
      <c r="E1227" t="s">
        <v>8220</v>
      </c>
      <c r="F1227">
        <v>7</v>
      </c>
    </row>
    <row r="1228" spans="1:6" x14ac:dyDescent="0.2">
      <c r="A1228">
        <v>3507</v>
      </c>
      <c r="B1228" t="s">
        <v>8218</v>
      </c>
      <c r="C1228">
        <v>72</v>
      </c>
      <c r="D1228">
        <v>1595</v>
      </c>
      <c r="E1228" t="s">
        <v>8220</v>
      </c>
      <c r="F1228">
        <v>7</v>
      </c>
    </row>
    <row r="1229" spans="1:6" x14ac:dyDescent="0.2">
      <c r="A1229">
        <v>3615</v>
      </c>
      <c r="B1229" t="s">
        <v>8218</v>
      </c>
      <c r="C1229">
        <v>72</v>
      </c>
      <c r="D1229">
        <v>1728</v>
      </c>
      <c r="E1229" t="s">
        <v>8220</v>
      </c>
      <c r="F1229">
        <v>7</v>
      </c>
    </row>
    <row r="1230" spans="1:6" x14ac:dyDescent="0.2">
      <c r="A1230">
        <v>401</v>
      </c>
      <c r="B1230" t="s">
        <v>8218</v>
      </c>
      <c r="C1230">
        <v>73</v>
      </c>
      <c r="D1230">
        <v>1984</v>
      </c>
      <c r="E1230" t="s">
        <v>8220</v>
      </c>
      <c r="F1230">
        <v>7</v>
      </c>
    </row>
    <row r="1231" spans="1:6" x14ac:dyDescent="0.2">
      <c r="A1231">
        <v>419</v>
      </c>
      <c r="B1231" t="s">
        <v>8218</v>
      </c>
      <c r="C1231">
        <v>73</v>
      </c>
      <c r="D1231">
        <v>1999</v>
      </c>
      <c r="E1231" t="s">
        <v>8220</v>
      </c>
      <c r="F1231">
        <v>7</v>
      </c>
    </row>
    <row r="1232" spans="1:6" x14ac:dyDescent="0.2">
      <c r="A1232">
        <v>1381</v>
      </c>
      <c r="B1232" t="s">
        <v>8218</v>
      </c>
      <c r="C1232">
        <v>73</v>
      </c>
      <c r="D1232">
        <v>2501</v>
      </c>
      <c r="E1232" t="s">
        <v>8220</v>
      </c>
      <c r="F1232">
        <v>7</v>
      </c>
    </row>
    <row r="1233" spans="1:6" x14ac:dyDescent="0.2">
      <c r="A1233">
        <v>1396</v>
      </c>
      <c r="B1233" t="s">
        <v>8218</v>
      </c>
      <c r="C1233">
        <v>73</v>
      </c>
      <c r="D1233">
        <v>2597</v>
      </c>
      <c r="E1233" t="s">
        <v>8220</v>
      </c>
      <c r="F1233">
        <v>7</v>
      </c>
    </row>
    <row r="1234" spans="1:6" x14ac:dyDescent="0.2">
      <c r="A1234">
        <v>1531</v>
      </c>
      <c r="B1234" t="s">
        <v>8218</v>
      </c>
      <c r="C1234">
        <v>73</v>
      </c>
      <c r="D1234">
        <v>2900</v>
      </c>
      <c r="E1234" t="s">
        <v>8220</v>
      </c>
      <c r="F1234">
        <v>7</v>
      </c>
    </row>
    <row r="1235" spans="1:6" x14ac:dyDescent="0.2">
      <c r="A1235">
        <v>2204</v>
      </c>
      <c r="B1235" t="s">
        <v>8218</v>
      </c>
      <c r="C1235">
        <v>73</v>
      </c>
      <c r="D1235">
        <v>2906</v>
      </c>
      <c r="E1235" t="s">
        <v>8220</v>
      </c>
      <c r="F1235">
        <v>7</v>
      </c>
    </row>
    <row r="1236" spans="1:6" x14ac:dyDescent="0.2">
      <c r="A1236">
        <v>2306</v>
      </c>
      <c r="B1236" t="s">
        <v>8218</v>
      </c>
      <c r="C1236">
        <v>73</v>
      </c>
      <c r="D1236">
        <v>2916</v>
      </c>
      <c r="E1236" t="s">
        <v>8220</v>
      </c>
      <c r="F1236">
        <v>7</v>
      </c>
    </row>
    <row r="1237" spans="1:6" x14ac:dyDescent="0.2">
      <c r="A1237">
        <v>2711</v>
      </c>
      <c r="B1237" t="s">
        <v>8218</v>
      </c>
      <c r="C1237">
        <v>73</v>
      </c>
      <c r="D1237">
        <v>3069</v>
      </c>
      <c r="E1237" t="s">
        <v>8220</v>
      </c>
      <c r="F1237">
        <v>7</v>
      </c>
    </row>
    <row r="1238" spans="1:6" x14ac:dyDescent="0.2">
      <c r="A1238">
        <v>2793</v>
      </c>
      <c r="B1238" t="s">
        <v>8218</v>
      </c>
      <c r="C1238">
        <v>73</v>
      </c>
      <c r="D1238">
        <v>3073</v>
      </c>
      <c r="E1238" t="s">
        <v>8220</v>
      </c>
      <c r="F1238">
        <v>7</v>
      </c>
    </row>
    <row r="1239" spans="1:6" x14ac:dyDescent="0.2">
      <c r="A1239">
        <v>3260</v>
      </c>
      <c r="B1239" t="s">
        <v>8218</v>
      </c>
      <c r="C1239">
        <v>73</v>
      </c>
      <c r="D1239">
        <v>3080</v>
      </c>
      <c r="E1239" t="s">
        <v>8220</v>
      </c>
      <c r="F1239">
        <v>7</v>
      </c>
    </row>
    <row r="1240" spans="1:6" x14ac:dyDescent="0.2">
      <c r="A1240">
        <v>3590</v>
      </c>
      <c r="B1240" t="s">
        <v>8218</v>
      </c>
      <c r="C1240">
        <v>73</v>
      </c>
      <c r="D1240">
        <v>3734</v>
      </c>
      <c r="E1240" t="s">
        <v>8220</v>
      </c>
      <c r="F1240">
        <v>7</v>
      </c>
    </row>
    <row r="1241" spans="1:6" x14ac:dyDescent="0.2">
      <c r="A1241">
        <v>3648</v>
      </c>
      <c r="B1241" t="s">
        <v>8218</v>
      </c>
      <c r="C1241">
        <v>73</v>
      </c>
      <c r="D1241">
        <v>3891</v>
      </c>
      <c r="E1241" t="s">
        <v>8220</v>
      </c>
      <c r="F1241">
        <v>7</v>
      </c>
    </row>
    <row r="1242" spans="1:6" x14ac:dyDescent="0.2">
      <c r="A1242">
        <v>304</v>
      </c>
      <c r="B1242" t="s">
        <v>8218</v>
      </c>
      <c r="C1242">
        <v>74</v>
      </c>
      <c r="D1242">
        <v>3905</v>
      </c>
      <c r="E1242" t="s">
        <v>8220</v>
      </c>
      <c r="F1242">
        <v>7</v>
      </c>
    </row>
    <row r="1243" spans="1:6" x14ac:dyDescent="0.2">
      <c r="A1243">
        <v>745</v>
      </c>
      <c r="B1243" t="s">
        <v>8218</v>
      </c>
      <c r="C1243">
        <v>74</v>
      </c>
      <c r="D1243">
        <v>3913</v>
      </c>
      <c r="E1243" t="s">
        <v>8220</v>
      </c>
      <c r="F1243">
        <v>7</v>
      </c>
    </row>
    <row r="1244" spans="1:6" x14ac:dyDescent="0.2">
      <c r="A1244">
        <v>1022</v>
      </c>
      <c r="B1244" t="s">
        <v>8218</v>
      </c>
      <c r="C1244">
        <v>74</v>
      </c>
      <c r="D1244">
        <v>3928</v>
      </c>
      <c r="E1244" t="s">
        <v>8220</v>
      </c>
      <c r="F1244">
        <v>7</v>
      </c>
    </row>
    <row r="1245" spans="1:6" x14ac:dyDescent="0.2">
      <c r="A1245">
        <v>1251</v>
      </c>
      <c r="B1245" t="s">
        <v>8218</v>
      </c>
      <c r="C1245">
        <v>74</v>
      </c>
      <c r="D1245">
        <v>3980</v>
      </c>
      <c r="E1245" t="s">
        <v>8220</v>
      </c>
      <c r="F1245">
        <v>7</v>
      </c>
    </row>
    <row r="1246" spans="1:6" x14ac:dyDescent="0.2">
      <c r="A1246">
        <v>1260</v>
      </c>
      <c r="B1246" t="s">
        <v>8218</v>
      </c>
      <c r="C1246">
        <v>74</v>
      </c>
      <c r="D1246">
        <v>3981</v>
      </c>
      <c r="E1246" t="s">
        <v>8220</v>
      </c>
      <c r="F1246">
        <v>7</v>
      </c>
    </row>
    <row r="1247" spans="1:6" x14ac:dyDescent="0.2">
      <c r="A1247">
        <v>1281</v>
      </c>
      <c r="B1247" t="s">
        <v>8218</v>
      </c>
      <c r="C1247">
        <v>74</v>
      </c>
      <c r="D1247">
        <v>4016</v>
      </c>
      <c r="E1247" t="s">
        <v>8220</v>
      </c>
      <c r="F1247">
        <v>7</v>
      </c>
    </row>
    <row r="1248" spans="1:6" x14ac:dyDescent="0.2">
      <c r="A1248">
        <v>2622</v>
      </c>
      <c r="B1248" t="s">
        <v>8218</v>
      </c>
      <c r="C1248">
        <v>74</v>
      </c>
      <c r="D1248">
        <v>4027</v>
      </c>
      <c r="E1248" t="s">
        <v>8220</v>
      </c>
      <c r="F1248">
        <v>7</v>
      </c>
    </row>
    <row r="1249" spans="1:6" x14ac:dyDescent="0.2">
      <c r="A1249">
        <v>2786</v>
      </c>
      <c r="B1249" t="s">
        <v>8218</v>
      </c>
      <c r="C1249">
        <v>74</v>
      </c>
      <c r="D1249">
        <v>4032</v>
      </c>
      <c r="E1249" t="s">
        <v>8220</v>
      </c>
      <c r="F1249">
        <v>7</v>
      </c>
    </row>
    <row r="1250" spans="1:6" x14ac:dyDescent="0.2">
      <c r="A1250">
        <v>3161</v>
      </c>
      <c r="B1250" t="s">
        <v>8218</v>
      </c>
      <c r="C1250">
        <v>74</v>
      </c>
      <c r="D1250">
        <v>4059</v>
      </c>
      <c r="E1250" t="s">
        <v>8220</v>
      </c>
      <c r="F1250">
        <v>7</v>
      </c>
    </row>
    <row r="1251" spans="1:6" x14ac:dyDescent="0.2">
      <c r="A1251">
        <v>3173</v>
      </c>
      <c r="B1251" t="s">
        <v>8218</v>
      </c>
      <c r="C1251">
        <v>74</v>
      </c>
      <c r="D1251">
        <v>1018</v>
      </c>
      <c r="E1251" t="s">
        <v>8219</v>
      </c>
      <c r="F1251">
        <v>7</v>
      </c>
    </row>
    <row r="1252" spans="1:6" x14ac:dyDescent="0.2">
      <c r="A1252">
        <v>3223</v>
      </c>
      <c r="B1252" t="s">
        <v>8218</v>
      </c>
      <c r="C1252">
        <v>74</v>
      </c>
      <c r="D1252">
        <v>1321</v>
      </c>
      <c r="E1252" t="s">
        <v>8219</v>
      </c>
      <c r="F1252">
        <v>7</v>
      </c>
    </row>
    <row r="1253" spans="1:6" x14ac:dyDescent="0.2">
      <c r="A1253">
        <v>3524</v>
      </c>
      <c r="B1253" t="s">
        <v>8218</v>
      </c>
      <c r="C1253">
        <v>74</v>
      </c>
      <c r="D1253">
        <v>1455</v>
      </c>
      <c r="E1253" t="s">
        <v>8219</v>
      </c>
      <c r="F1253">
        <v>7</v>
      </c>
    </row>
    <row r="1254" spans="1:6" x14ac:dyDescent="0.2">
      <c r="A1254">
        <v>3560</v>
      </c>
      <c r="B1254" t="s">
        <v>8218</v>
      </c>
      <c r="C1254">
        <v>74</v>
      </c>
      <c r="D1254">
        <v>2351</v>
      </c>
      <c r="E1254" t="s">
        <v>8219</v>
      </c>
      <c r="F1254">
        <v>7</v>
      </c>
    </row>
    <row r="1255" spans="1:6" x14ac:dyDescent="0.2">
      <c r="A1255">
        <v>11</v>
      </c>
      <c r="B1255" t="s">
        <v>8218</v>
      </c>
      <c r="C1255">
        <v>75</v>
      </c>
      <c r="D1255">
        <v>2381</v>
      </c>
      <c r="E1255" t="s">
        <v>8219</v>
      </c>
      <c r="F1255">
        <v>7</v>
      </c>
    </row>
    <row r="1256" spans="1:6" x14ac:dyDescent="0.2">
      <c r="A1256">
        <v>58</v>
      </c>
      <c r="B1256" t="s">
        <v>8218</v>
      </c>
      <c r="C1256">
        <v>75</v>
      </c>
      <c r="D1256">
        <v>2385</v>
      </c>
      <c r="E1256" t="s">
        <v>8219</v>
      </c>
      <c r="F1256">
        <v>7</v>
      </c>
    </row>
    <row r="1257" spans="1:6" x14ac:dyDescent="0.2">
      <c r="A1257">
        <v>802</v>
      </c>
      <c r="B1257" t="s">
        <v>8218</v>
      </c>
      <c r="C1257">
        <v>75</v>
      </c>
      <c r="D1257">
        <v>197</v>
      </c>
      <c r="E1257" t="s">
        <v>8220</v>
      </c>
      <c r="F1257">
        <v>8</v>
      </c>
    </row>
    <row r="1258" spans="1:6" x14ac:dyDescent="0.2">
      <c r="A1258">
        <v>834</v>
      </c>
      <c r="B1258" t="s">
        <v>8218</v>
      </c>
      <c r="C1258">
        <v>75</v>
      </c>
      <c r="D1258">
        <v>203</v>
      </c>
      <c r="E1258" t="s">
        <v>8220</v>
      </c>
      <c r="F1258">
        <v>8</v>
      </c>
    </row>
    <row r="1259" spans="1:6" x14ac:dyDescent="0.2">
      <c r="A1259">
        <v>1208</v>
      </c>
      <c r="B1259" t="s">
        <v>8218</v>
      </c>
      <c r="C1259">
        <v>75</v>
      </c>
      <c r="D1259">
        <v>426</v>
      </c>
      <c r="E1259" t="s">
        <v>8220</v>
      </c>
      <c r="F1259">
        <v>8</v>
      </c>
    </row>
    <row r="1260" spans="1:6" x14ac:dyDescent="0.2">
      <c r="A1260">
        <v>1929</v>
      </c>
      <c r="B1260" t="s">
        <v>8218</v>
      </c>
      <c r="C1260">
        <v>75</v>
      </c>
      <c r="D1260">
        <v>431</v>
      </c>
      <c r="E1260" t="s">
        <v>8220</v>
      </c>
      <c r="F1260">
        <v>8</v>
      </c>
    </row>
    <row r="1261" spans="1:6" x14ac:dyDescent="0.2">
      <c r="A1261">
        <v>2088</v>
      </c>
      <c r="B1261" t="s">
        <v>8218</v>
      </c>
      <c r="C1261">
        <v>75</v>
      </c>
      <c r="D1261">
        <v>432</v>
      </c>
      <c r="E1261" t="s">
        <v>8220</v>
      </c>
      <c r="F1261">
        <v>8</v>
      </c>
    </row>
    <row r="1262" spans="1:6" x14ac:dyDescent="0.2">
      <c r="A1262">
        <v>2276</v>
      </c>
      <c r="B1262" t="s">
        <v>8218</v>
      </c>
      <c r="C1262">
        <v>75</v>
      </c>
      <c r="D1262">
        <v>465</v>
      </c>
      <c r="E1262" t="s">
        <v>8220</v>
      </c>
      <c r="F1262">
        <v>8</v>
      </c>
    </row>
    <row r="1263" spans="1:6" x14ac:dyDescent="0.2">
      <c r="A1263">
        <v>2307</v>
      </c>
      <c r="B1263" t="s">
        <v>8218</v>
      </c>
      <c r="C1263">
        <v>75</v>
      </c>
      <c r="D1263">
        <v>549</v>
      </c>
      <c r="E1263" t="s">
        <v>8220</v>
      </c>
      <c r="F1263">
        <v>8</v>
      </c>
    </row>
    <row r="1264" spans="1:6" x14ac:dyDescent="0.2">
      <c r="A1264">
        <v>2463</v>
      </c>
      <c r="B1264" t="s">
        <v>8218</v>
      </c>
      <c r="C1264">
        <v>75</v>
      </c>
      <c r="D1264">
        <v>595</v>
      </c>
      <c r="E1264" t="s">
        <v>8220</v>
      </c>
      <c r="F1264">
        <v>8</v>
      </c>
    </row>
    <row r="1265" spans="1:6" x14ac:dyDescent="0.2">
      <c r="A1265">
        <v>2489</v>
      </c>
      <c r="B1265" t="s">
        <v>8218</v>
      </c>
      <c r="C1265">
        <v>75</v>
      </c>
      <c r="D1265">
        <v>880</v>
      </c>
      <c r="E1265" t="s">
        <v>8220</v>
      </c>
      <c r="F1265">
        <v>8</v>
      </c>
    </row>
    <row r="1266" spans="1:6" x14ac:dyDescent="0.2">
      <c r="A1266">
        <v>3258</v>
      </c>
      <c r="B1266" t="s">
        <v>8218</v>
      </c>
      <c r="C1266">
        <v>75</v>
      </c>
      <c r="D1266">
        <v>899</v>
      </c>
      <c r="E1266" t="s">
        <v>8220</v>
      </c>
      <c r="F1266">
        <v>8</v>
      </c>
    </row>
    <row r="1267" spans="1:6" x14ac:dyDescent="0.2">
      <c r="A1267">
        <v>858</v>
      </c>
      <c r="B1267" t="s">
        <v>8218</v>
      </c>
      <c r="C1267">
        <v>76</v>
      </c>
      <c r="D1267">
        <v>909</v>
      </c>
      <c r="E1267" t="s">
        <v>8220</v>
      </c>
      <c r="F1267">
        <v>8</v>
      </c>
    </row>
    <row r="1268" spans="1:6" x14ac:dyDescent="0.2">
      <c r="A1268">
        <v>1035</v>
      </c>
      <c r="B1268" t="s">
        <v>8218</v>
      </c>
      <c r="C1268">
        <v>76</v>
      </c>
      <c r="D1268">
        <v>948</v>
      </c>
      <c r="E1268" t="s">
        <v>8220</v>
      </c>
      <c r="F1268">
        <v>8</v>
      </c>
    </row>
    <row r="1269" spans="1:6" x14ac:dyDescent="0.2">
      <c r="A1269">
        <v>1474</v>
      </c>
      <c r="B1269" t="s">
        <v>8218</v>
      </c>
      <c r="C1269">
        <v>76</v>
      </c>
      <c r="D1269">
        <v>973</v>
      </c>
      <c r="E1269" t="s">
        <v>8220</v>
      </c>
      <c r="F1269">
        <v>8</v>
      </c>
    </row>
    <row r="1270" spans="1:6" x14ac:dyDescent="0.2">
      <c r="A1270">
        <v>2068</v>
      </c>
      <c r="B1270" t="s">
        <v>8218</v>
      </c>
      <c r="C1270">
        <v>76</v>
      </c>
      <c r="D1270">
        <v>997</v>
      </c>
      <c r="E1270" t="s">
        <v>8220</v>
      </c>
      <c r="F1270">
        <v>8</v>
      </c>
    </row>
    <row r="1271" spans="1:6" x14ac:dyDescent="0.2">
      <c r="A1271">
        <v>2218</v>
      </c>
      <c r="B1271" t="s">
        <v>8218</v>
      </c>
      <c r="C1271">
        <v>76</v>
      </c>
      <c r="D1271">
        <v>1117</v>
      </c>
      <c r="E1271" t="s">
        <v>8220</v>
      </c>
      <c r="F1271">
        <v>8</v>
      </c>
    </row>
    <row r="1272" spans="1:6" x14ac:dyDescent="0.2">
      <c r="A1272">
        <v>2529</v>
      </c>
      <c r="B1272" t="s">
        <v>8218</v>
      </c>
      <c r="C1272">
        <v>76</v>
      </c>
      <c r="D1272">
        <v>1143</v>
      </c>
      <c r="E1272" t="s">
        <v>8220</v>
      </c>
      <c r="F1272">
        <v>8</v>
      </c>
    </row>
    <row r="1273" spans="1:6" x14ac:dyDescent="0.2">
      <c r="A1273">
        <v>2806</v>
      </c>
      <c r="B1273" t="s">
        <v>8218</v>
      </c>
      <c r="C1273">
        <v>76</v>
      </c>
      <c r="D1273">
        <v>1155</v>
      </c>
      <c r="E1273" t="s">
        <v>8220</v>
      </c>
      <c r="F1273">
        <v>8</v>
      </c>
    </row>
    <row r="1274" spans="1:6" x14ac:dyDescent="0.2">
      <c r="A1274">
        <v>2829</v>
      </c>
      <c r="B1274" t="s">
        <v>8218</v>
      </c>
      <c r="C1274">
        <v>76</v>
      </c>
      <c r="D1274">
        <v>1166</v>
      </c>
      <c r="E1274" t="s">
        <v>8220</v>
      </c>
      <c r="F1274">
        <v>8</v>
      </c>
    </row>
    <row r="1275" spans="1:6" x14ac:dyDescent="0.2">
      <c r="A1275">
        <v>3424</v>
      </c>
      <c r="B1275" t="s">
        <v>8218</v>
      </c>
      <c r="C1275">
        <v>76</v>
      </c>
      <c r="D1275">
        <v>1438</v>
      </c>
      <c r="E1275" t="s">
        <v>8220</v>
      </c>
      <c r="F1275">
        <v>8</v>
      </c>
    </row>
    <row r="1276" spans="1:6" x14ac:dyDescent="0.2">
      <c r="A1276">
        <v>3822</v>
      </c>
      <c r="B1276" t="s">
        <v>8218</v>
      </c>
      <c r="C1276">
        <v>76</v>
      </c>
      <c r="D1276">
        <v>1720</v>
      </c>
      <c r="E1276" t="s">
        <v>8220</v>
      </c>
      <c r="F1276">
        <v>8</v>
      </c>
    </row>
    <row r="1277" spans="1:6" x14ac:dyDescent="0.2">
      <c r="A1277">
        <v>251</v>
      </c>
      <c r="B1277" t="s">
        <v>8218</v>
      </c>
      <c r="C1277">
        <v>77</v>
      </c>
      <c r="D1277">
        <v>1806</v>
      </c>
      <c r="E1277" t="s">
        <v>8220</v>
      </c>
      <c r="F1277">
        <v>8</v>
      </c>
    </row>
    <row r="1278" spans="1:6" x14ac:dyDescent="0.2">
      <c r="A1278">
        <v>1614</v>
      </c>
      <c r="B1278" t="s">
        <v>8218</v>
      </c>
      <c r="C1278">
        <v>77</v>
      </c>
      <c r="D1278">
        <v>1807</v>
      </c>
      <c r="E1278" t="s">
        <v>8220</v>
      </c>
      <c r="F1278">
        <v>8</v>
      </c>
    </row>
    <row r="1279" spans="1:6" x14ac:dyDescent="0.2">
      <c r="A1279">
        <v>1671</v>
      </c>
      <c r="B1279" t="s">
        <v>8218</v>
      </c>
      <c r="C1279">
        <v>77</v>
      </c>
      <c r="D1279">
        <v>1820</v>
      </c>
      <c r="E1279" t="s">
        <v>8220</v>
      </c>
      <c r="F1279">
        <v>8</v>
      </c>
    </row>
    <row r="1280" spans="1:6" x14ac:dyDescent="0.2">
      <c r="A1280">
        <v>1934</v>
      </c>
      <c r="B1280" t="s">
        <v>8218</v>
      </c>
      <c r="C1280">
        <v>77</v>
      </c>
      <c r="D1280">
        <v>1919</v>
      </c>
      <c r="E1280" t="s">
        <v>8220</v>
      </c>
      <c r="F1280">
        <v>8</v>
      </c>
    </row>
    <row r="1281" spans="1:6" x14ac:dyDescent="0.2">
      <c r="A1281">
        <v>2319</v>
      </c>
      <c r="B1281" t="s">
        <v>8218</v>
      </c>
      <c r="C1281">
        <v>77</v>
      </c>
      <c r="D1281">
        <v>2588</v>
      </c>
      <c r="E1281" t="s">
        <v>8220</v>
      </c>
      <c r="F1281">
        <v>8</v>
      </c>
    </row>
    <row r="1282" spans="1:6" x14ac:dyDescent="0.2">
      <c r="A1282">
        <v>2618</v>
      </c>
      <c r="B1282" t="s">
        <v>8218</v>
      </c>
      <c r="C1282">
        <v>77</v>
      </c>
      <c r="D1282">
        <v>2753</v>
      </c>
      <c r="E1282" t="s">
        <v>8220</v>
      </c>
      <c r="F1282">
        <v>8</v>
      </c>
    </row>
    <row r="1283" spans="1:6" x14ac:dyDescent="0.2">
      <c r="A1283">
        <v>3377</v>
      </c>
      <c r="B1283" t="s">
        <v>8218</v>
      </c>
      <c r="C1283">
        <v>77</v>
      </c>
      <c r="D1283">
        <v>2873</v>
      </c>
      <c r="E1283" t="s">
        <v>8220</v>
      </c>
      <c r="F1283">
        <v>8</v>
      </c>
    </row>
    <row r="1284" spans="1:6" x14ac:dyDescent="0.2">
      <c r="A1284">
        <v>3763</v>
      </c>
      <c r="B1284" t="s">
        <v>8218</v>
      </c>
      <c r="C1284">
        <v>77</v>
      </c>
      <c r="D1284">
        <v>3192</v>
      </c>
      <c r="E1284" t="s">
        <v>8220</v>
      </c>
      <c r="F1284">
        <v>8</v>
      </c>
    </row>
    <row r="1285" spans="1:6" x14ac:dyDescent="0.2">
      <c r="A1285">
        <v>113</v>
      </c>
      <c r="B1285" t="s">
        <v>8218</v>
      </c>
      <c r="C1285">
        <v>78</v>
      </c>
      <c r="D1285">
        <v>3646</v>
      </c>
      <c r="E1285" t="s">
        <v>8220</v>
      </c>
      <c r="F1285">
        <v>8</v>
      </c>
    </row>
    <row r="1286" spans="1:6" x14ac:dyDescent="0.2">
      <c r="A1286">
        <v>821</v>
      </c>
      <c r="B1286" t="s">
        <v>8218</v>
      </c>
      <c r="C1286">
        <v>78</v>
      </c>
      <c r="D1286">
        <v>3739</v>
      </c>
      <c r="E1286" t="s">
        <v>8220</v>
      </c>
      <c r="F1286">
        <v>8</v>
      </c>
    </row>
    <row r="1287" spans="1:6" x14ac:dyDescent="0.2">
      <c r="A1287">
        <v>1350</v>
      </c>
      <c r="B1287" t="s">
        <v>8218</v>
      </c>
      <c r="C1287">
        <v>78</v>
      </c>
      <c r="D1287">
        <v>3846</v>
      </c>
      <c r="E1287" t="s">
        <v>8220</v>
      </c>
      <c r="F1287">
        <v>8</v>
      </c>
    </row>
    <row r="1288" spans="1:6" x14ac:dyDescent="0.2">
      <c r="A1288">
        <v>1387</v>
      </c>
      <c r="B1288" t="s">
        <v>8218</v>
      </c>
      <c r="C1288">
        <v>78</v>
      </c>
      <c r="D1288">
        <v>3890</v>
      </c>
      <c r="E1288" t="s">
        <v>8220</v>
      </c>
      <c r="F1288">
        <v>8</v>
      </c>
    </row>
    <row r="1289" spans="1:6" x14ac:dyDescent="0.2">
      <c r="A1289">
        <v>2180</v>
      </c>
      <c r="B1289" t="s">
        <v>8218</v>
      </c>
      <c r="C1289">
        <v>78</v>
      </c>
      <c r="D1289">
        <v>3955</v>
      </c>
      <c r="E1289" t="s">
        <v>8220</v>
      </c>
      <c r="F1289">
        <v>8</v>
      </c>
    </row>
    <row r="1290" spans="1:6" x14ac:dyDescent="0.2">
      <c r="A1290">
        <v>2535</v>
      </c>
      <c r="B1290" t="s">
        <v>8218</v>
      </c>
      <c r="C1290">
        <v>78</v>
      </c>
      <c r="D1290">
        <v>3972</v>
      </c>
      <c r="E1290" t="s">
        <v>8220</v>
      </c>
      <c r="F1290">
        <v>8</v>
      </c>
    </row>
    <row r="1291" spans="1:6" x14ac:dyDescent="0.2">
      <c r="A1291">
        <v>3178</v>
      </c>
      <c r="B1291" t="s">
        <v>8218</v>
      </c>
      <c r="C1291">
        <v>78</v>
      </c>
      <c r="D1291">
        <v>3978</v>
      </c>
      <c r="E1291" t="s">
        <v>8220</v>
      </c>
      <c r="F1291">
        <v>8</v>
      </c>
    </row>
    <row r="1292" spans="1:6" x14ac:dyDescent="0.2">
      <c r="A1292">
        <v>3342</v>
      </c>
      <c r="B1292" t="s">
        <v>8218</v>
      </c>
      <c r="C1292">
        <v>78</v>
      </c>
      <c r="D1292">
        <v>4089</v>
      </c>
      <c r="E1292" t="s">
        <v>8220</v>
      </c>
      <c r="F1292">
        <v>8</v>
      </c>
    </row>
    <row r="1293" spans="1:6" x14ac:dyDescent="0.2">
      <c r="A1293">
        <v>3411</v>
      </c>
      <c r="B1293" t="s">
        <v>8218</v>
      </c>
      <c r="C1293">
        <v>78</v>
      </c>
      <c r="D1293">
        <v>4091</v>
      </c>
      <c r="E1293" t="s">
        <v>8220</v>
      </c>
      <c r="F1293">
        <v>8</v>
      </c>
    </row>
    <row r="1294" spans="1:6" x14ac:dyDescent="0.2">
      <c r="A1294">
        <v>3496</v>
      </c>
      <c r="B1294" t="s">
        <v>8218</v>
      </c>
      <c r="C1294">
        <v>78</v>
      </c>
      <c r="D1294">
        <v>4094</v>
      </c>
      <c r="E1294" t="s">
        <v>8220</v>
      </c>
      <c r="F1294">
        <v>8</v>
      </c>
    </row>
    <row r="1295" spans="1:6" x14ac:dyDescent="0.2">
      <c r="A1295">
        <v>3573</v>
      </c>
      <c r="B1295" t="s">
        <v>8218</v>
      </c>
      <c r="C1295">
        <v>78</v>
      </c>
      <c r="D1295">
        <v>605</v>
      </c>
      <c r="E1295" t="s">
        <v>8219</v>
      </c>
      <c r="F1295">
        <v>8</v>
      </c>
    </row>
    <row r="1296" spans="1:6" x14ac:dyDescent="0.2">
      <c r="A1296">
        <v>3625</v>
      </c>
      <c r="B1296" t="s">
        <v>8218</v>
      </c>
      <c r="C1296">
        <v>78</v>
      </c>
      <c r="D1296">
        <v>1006</v>
      </c>
      <c r="E1296" t="s">
        <v>8219</v>
      </c>
      <c r="F1296">
        <v>8</v>
      </c>
    </row>
    <row r="1297" spans="1:6" x14ac:dyDescent="0.2">
      <c r="A1297">
        <v>3696</v>
      </c>
      <c r="B1297" t="s">
        <v>8218</v>
      </c>
      <c r="C1297">
        <v>78</v>
      </c>
      <c r="D1297">
        <v>1045</v>
      </c>
      <c r="E1297" t="s">
        <v>8219</v>
      </c>
      <c r="F1297">
        <v>8</v>
      </c>
    </row>
    <row r="1298" spans="1:6" x14ac:dyDescent="0.2">
      <c r="A1298">
        <v>1</v>
      </c>
      <c r="B1298" t="s">
        <v>8218</v>
      </c>
      <c r="C1298">
        <v>79</v>
      </c>
      <c r="D1298">
        <v>1240</v>
      </c>
      <c r="E1298" t="s">
        <v>8219</v>
      </c>
      <c r="F1298">
        <v>8</v>
      </c>
    </row>
    <row r="1299" spans="1:6" x14ac:dyDescent="0.2">
      <c r="A1299">
        <v>281</v>
      </c>
      <c r="B1299" t="s">
        <v>8218</v>
      </c>
      <c r="C1299">
        <v>79</v>
      </c>
      <c r="D1299">
        <v>1325</v>
      </c>
      <c r="E1299" t="s">
        <v>8219</v>
      </c>
      <c r="F1299">
        <v>8</v>
      </c>
    </row>
    <row r="1300" spans="1:6" x14ac:dyDescent="0.2">
      <c r="A1300">
        <v>2028</v>
      </c>
      <c r="B1300" t="s">
        <v>8218</v>
      </c>
      <c r="C1300">
        <v>79</v>
      </c>
      <c r="D1300">
        <v>2384</v>
      </c>
      <c r="E1300" t="s">
        <v>8219</v>
      </c>
      <c r="F1300">
        <v>8</v>
      </c>
    </row>
    <row r="1301" spans="1:6" x14ac:dyDescent="0.2">
      <c r="A1301">
        <v>2238</v>
      </c>
      <c r="B1301" t="s">
        <v>8218</v>
      </c>
      <c r="C1301">
        <v>79</v>
      </c>
      <c r="D1301">
        <v>2388</v>
      </c>
      <c r="E1301" t="s">
        <v>8219</v>
      </c>
      <c r="F1301">
        <v>8</v>
      </c>
    </row>
    <row r="1302" spans="1:6" x14ac:dyDescent="0.2">
      <c r="A1302">
        <v>2275</v>
      </c>
      <c r="B1302" t="s">
        <v>8218</v>
      </c>
      <c r="C1302">
        <v>79</v>
      </c>
      <c r="D1302">
        <v>2952</v>
      </c>
      <c r="E1302" t="s">
        <v>8219</v>
      </c>
      <c r="F1302">
        <v>8</v>
      </c>
    </row>
    <row r="1303" spans="1:6" x14ac:dyDescent="0.2">
      <c r="A1303">
        <v>2285</v>
      </c>
      <c r="B1303" t="s">
        <v>8218</v>
      </c>
      <c r="C1303">
        <v>79</v>
      </c>
      <c r="D1303">
        <v>503</v>
      </c>
      <c r="E1303" t="s">
        <v>8220</v>
      </c>
      <c r="F1303">
        <v>9</v>
      </c>
    </row>
    <row r="1304" spans="1:6" x14ac:dyDescent="0.2">
      <c r="A1304">
        <v>2312</v>
      </c>
      <c r="B1304" t="s">
        <v>8218</v>
      </c>
      <c r="C1304">
        <v>79</v>
      </c>
      <c r="D1304">
        <v>573</v>
      </c>
      <c r="E1304" t="s">
        <v>8220</v>
      </c>
      <c r="F1304">
        <v>9</v>
      </c>
    </row>
    <row r="1305" spans="1:6" x14ac:dyDescent="0.2">
      <c r="A1305">
        <v>2478</v>
      </c>
      <c r="B1305" t="s">
        <v>8218</v>
      </c>
      <c r="C1305">
        <v>79</v>
      </c>
      <c r="D1305">
        <v>590</v>
      </c>
      <c r="E1305" t="s">
        <v>8220</v>
      </c>
      <c r="F1305">
        <v>9</v>
      </c>
    </row>
    <row r="1306" spans="1:6" x14ac:dyDescent="0.2">
      <c r="A1306">
        <v>3238</v>
      </c>
      <c r="B1306" t="s">
        <v>8218</v>
      </c>
      <c r="C1306">
        <v>79</v>
      </c>
      <c r="D1306">
        <v>661</v>
      </c>
      <c r="E1306" t="s">
        <v>8220</v>
      </c>
      <c r="F1306">
        <v>9</v>
      </c>
    </row>
    <row r="1307" spans="1:6" x14ac:dyDescent="0.2">
      <c r="A1307">
        <v>3348</v>
      </c>
      <c r="B1307" t="s">
        <v>8218</v>
      </c>
      <c r="C1307">
        <v>79</v>
      </c>
      <c r="D1307">
        <v>774</v>
      </c>
      <c r="E1307" t="s">
        <v>8220</v>
      </c>
      <c r="F1307">
        <v>9</v>
      </c>
    </row>
    <row r="1308" spans="1:6" x14ac:dyDescent="0.2">
      <c r="A1308">
        <v>3655</v>
      </c>
      <c r="B1308" t="s">
        <v>8218</v>
      </c>
      <c r="C1308">
        <v>79</v>
      </c>
      <c r="D1308">
        <v>891</v>
      </c>
      <c r="E1308" t="s">
        <v>8220</v>
      </c>
      <c r="F1308">
        <v>9</v>
      </c>
    </row>
    <row r="1309" spans="1:6" x14ac:dyDescent="0.2">
      <c r="A1309">
        <v>306</v>
      </c>
      <c r="B1309" t="s">
        <v>8218</v>
      </c>
      <c r="C1309">
        <v>80</v>
      </c>
      <c r="D1309">
        <v>915</v>
      </c>
      <c r="E1309" t="s">
        <v>8220</v>
      </c>
      <c r="F1309">
        <v>9</v>
      </c>
    </row>
    <row r="1310" spans="1:6" x14ac:dyDescent="0.2">
      <c r="A1310">
        <v>335</v>
      </c>
      <c r="B1310" t="s">
        <v>8218</v>
      </c>
      <c r="C1310">
        <v>80</v>
      </c>
      <c r="D1310">
        <v>963</v>
      </c>
      <c r="E1310" t="s">
        <v>8220</v>
      </c>
      <c r="F1310">
        <v>9</v>
      </c>
    </row>
    <row r="1311" spans="1:6" x14ac:dyDescent="0.2">
      <c r="A1311">
        <v>1932</v>
      </c>
      <c r="B1311" t="s">
        <v>8218</v>
      </c>
      <c r="C1311">
        <v>80</v>
      </c>
      <c r="D1311">
        <v>995</v>
      </c>
      <c r="E1311" t="s">
        <v>8220</v>
      </c>
      <c r="F1311">
        <v>9</v>
      </c>
    </row>
    <row r="1312" spans="1:6" x14ac:dyDescent="0.2">
      <c r="A1312">
        <v>2458</v>
      </c>
      <c r="B1312" t="s">
        <v>8218</v>
      </c>
      <c r="C1312">
        <v>80</v>
      </c>
      <c r="D1312">
        <v>1085</v>
      </c>
      <c r="E1312" t="s">
        <v>8220</v>
      </c>
      <c r="F1312">
        <v>9</v>
      </c>
    </row>
    <row r="1313" spans="1:6" x14ac:dyDescent="0.2">
      <c r="A1313">
        <v>2525</v>
      </c>
      <c r="B1313" t="s">
        <v>8218</v>
      </c>
      <c r="C1313">
        <v>80</v>
      </c>
      <c r="D1313">
        <v>1175</v>
      </c>
      <c r="E1313" t="s">
        <v>8220</v>
      </c>
      <c r="F1313">
        <v>9</v>
      </c>
    </row>
    <row r="1314" spans="1:6" x14ac:dyDescent="0.2">
      <c r="A1314">
        <v>2662</v>
      </c>
      <c r="B1314" t="s">
        <v>8218</v>
      </c>
      <c r="C1314">
        <v>80</v>
      </c>
      <c r="D1314">
        <v>1415</v>
      </c>
      <c r="E1314" t="s">
        <v>8220</v>
      </c>
      <c r="F1314">
        <v>9</v>
      </c>
    </row>
    <row r="1315" spans="1:6" x14ac:dyDescent="0.2">
      <c r="A1315">
        <v>3482</v>
      </c>
      <c r="B1315" t="s">
        <v>8218</v>
      </c>
      <c r="C1315">
        <v>80</v>
      </c>
      <c r="D1315">
        <v>1600</v>
      </c>
      <c r="E1315" t="s">
        <v>8220</v>
      </c>
      <c r="F1315">
        <v>9</v>
      </c>
    </row>
    <row r="1316" spans="1:6" x14ac:dyDescent="0.2">
      <c r="A1316">
        <v>3523</v>
      </c>
      <c r="B1316" t="s">
        <v>8218</v>
      </c>
      <c r="C1316">
        <v>80</v>
      </c>
      <c r="D1316">
        <v>1707</v>
      </c>
      <c r="E1316" t="s">
        <v>8220</v>
      </c>
      <c r="F1316">
        <v>9</v>
      </c>
    </row>
    <row r="1317" spans="1:6" x14ac:dyDescent="0.2">
      <c r="A1317">
        <v>112</v>
      </c>
      <c r="B1317" t="s">
        <v>8218</v>
      </c>
      <c r="C1317">
        <v>81</v>
      </c>
      <c r="D1317">
        <v>1725</v>
      </c>
      <c r="E1317" t="s">
        <v>8220</v>
      </c>
      <c r="F1317">
        <v>9</v>
      </c>
    </row>
    <row r="1318" spans="1:6" x14ac:dyDescent="0.2">
      <c r="A1318">
        <v>1249</v>
      </c>
      <c r="B1318" t="s">
        <v>8218</v>
      </c>
      <c r="C1318">
        <v>81</v>
      </c>
      <c r="D1318">
        <v>1809</v>
      </c>
      <c r="E1318" t="s">
        <v>8220</v>
      </c>
      <c r="F1318">
        <v>9</v>
      </c>
    </row>
    <row r="1319" spans="1:6" x14ac:dyDescent="0.2">
      <c r="A1319">
        <v>1360</v>
      </c>
      <c r="B1319" t="s">
        <v>8218</v>
      </c>
      <c r="C1319">
        <v>81</v>
      </c>
      <c r="D1319">
        <v>1918</v>
      </c>
      <c r="E1319" t="s">
        <v>8220</v>
      </c>
      <c r="F1319">
        <v>9</v>
      </c>
    </row>
    <row r="1320" spans="1:6" x14ac:dyDescent="0.2">
      <c r="A1320">
        <v>1470</v>
      </c>
      <c r="B1320" t="s">
        <v>8218</v>
      </c>
      <c r="C1320">
        <v>81</v>
      </c>
      <c r="D1320">
        <v>2401</v>
      </c>
      <c r="E1320" t="s">
        <v>8220</v>
      </c>
      <c r="F1320">
        <v>9</v>
      </c>
    </row>
    <row r="1321" spans="1:6" x14ac:dyDescent="0.2">
      <c r="A1321">
        <v>1649</v>
      </c>
      <c r="B1321" t="s">
        <v>8218</v>
      </c>
      <c r="C1321">
        <v>81</v>
      </c>
      <c r="D1321">
        <v>2424</v>
      </c>
      <c r="E1321" t="s">
        <v>8220</v>
      </c>
      <c r="F1321">
        <v>9</v>
      </c>
    </row>
    <row r="1322" spans="1:6" x14ac:dyDescent="0.2">
      <c r="A1322">
        <v>1882</v>
      </c>
      <c r="B1322" t="s">
        <v>8218</v>
      </c>
      <c r="C1322">
        <v>81</v>
      </c>
      <c r="D1322">
        <v>2676</v>
      </c>
      <c r="E1322" t="s">
        <v>8220</v>
      </c>
      <c r="F1322">
        <v>9</v>
      </c>
    </row>
    <row r="1323" spans="1:6" x14ac:dyDescent="0.2">
      <c r="A1323">
        <v>2475</v>
      </c>
      <c r="B1323" t="s">
        <v>8218</v>
      </c>
      <c r="C1323">
        <v>81</v>
      </c>
      <c r="D1323">
        <v>2860</v>
      </c>
      <c r="E1323" t="s">
        <v>8220</v>
      </c>
      <c r="F1323">
        <v>9</v>
      </c>
    </row>
    <row r="1324" spans="1:6" x14ac:dyDescent="0.2">
      <c r="A1324">
        <v>2528</v>
      </c>
      <c r="B1324" t="s">
        <v>8218</v>
      </c>
      <c r="C1324">
        <v>81</v>
      </c>
      <c r="D1324">
        <v>2870</v>
      </c>
      <c r="E1324" t="s">
        <v>8220</v>
      </c>
      <c r="F1324">
        <v>9</v>
      </c>
    </row>
    <row r="1325" spans="1:6" x14ac:dyDescent="0.2">
      <c r="A1325">
        <v>2630</v>
      </c>
      <c r="B1325" t="s">
        <v>8218</v>
      </c>
      <c r="C1325">
        <v>81</v>
      </c>
      <c r="D1325">
        <v>2917</v>
      </c>
      <c r="E1325" t="s">
        <v>8220</v>
      </c>
      <c r="F1325">
        <v>9</v>
      </c>
    </row>
    <row r="1326" spans="1:6" x14ac:dyDescent="0.2">
      <c r="A1326">
        <v>3285</v>
      </c>
      <c r="B1326" t="s">
        <v>8218</v>
      </c>
      <c r="C1326">
        <v>81</v>
      </c>
      <c r="D1326">
        <v>2948</v>
      </c>
      <c r="E1326" t="s">
        <v>8220</v>
      </c>
      <c r="F1326">
        <v>9</v>
      </c>
    </row>
    <row r="1327" spans="1:6" x14ac:dyDescent="0.2">
      <c r="A1327">
        <v>303</v>
      </c>
      <c r="B1327" t="s">
        <v>8218</v>
      </c>
      <c r="C1327">
        <v>82</v>
      </c>
      <c r="D1327">
        <v>3085</v>
      </c>
      <c r="E1327" t="s">
        <v>8220</v>
      </c>
      <c r="F1327">
        <v>9</v>
      </c>
    </row>
    <row r="1328" spans="1:6" x14ac:dyDescent="0.2">
      <c r="A1328">
        <v>324</v>
      </c>
      <c r="B1328" t="s">
        <v>8218</v>
      </c>
      <c r="C1328">
        <v>82</v>
      </c>
      <c r="D1328">
        <v>3090</v>
      </c>
      <c r="E1328" t="s">
        <v>8220</v>
      </c>
      <c r="F1328">
        <v>9</v>
      </c>
    </row>
    <row r="1329" spans="1:6" x14ac:dyDescent="0.2">
      <c r="A1329">
        <v>649</v>
      </c>
      <c r="B1329" t="s">
        <v>8218</v>
      </c>
      <c r="C1329">
        <v>82</v>
      </c>
      <c r="D1329">
        <v>3091</v>
      </c>
      <c r="E1329" t="s">
        <v>8220</v>
      </c>
      <c r="F1329">
        <v>9</v>
      </c>
    </row>
    <row r="1330" spans="1:6" x14ac:dyDescent="0.2">
      <c r="A1330">
        <v>1395</v>
      </c>
      <c r="B1330" t="s">
        <v>8218</v>
      </c>
      <c r="C1330">
        <v>82</v>
      </c>
      <c r="D1330">
        <v>3112</v>
      </c>
      <c r="E1330" t="s">
        <v>8220</v>
      </c>
      <c r="F1330">
        <v>9</v>
      </c>
    </row>
    <row r="1331" spans="1:6" x14ac:dyDescent="0.2">
      <c r="A1331">
        <v>1629</v>
      </c>
      <c r="B1331" t="s">
        <v>8218</v>
      </c>
      <c r="C1331">
        <v>82</v>
      </c>
      <c r="D1331">
        <v>3188</v>
      </c>
      <c r="E1331" t="s">
        <v>8220</v>
      </c>
      <c r="F1331">
        <v>9</v>
      </c>
    </row>
    <row r="1332" spans="1:6" x14ac:dyDescent="0.2">
      <c r="A1332">
        <v>1667</v>
      </c>
      <c r="B1332" t="s">
        <v>8218</v>
      </c>
      <c r="C1332">
        <v>82</v>
      </c>
      <c r="D1332">
        <v>3801</v>
      </c>
      <c r="E1332" t="s">
        <v>8220</v>
      </c>
      <c r="F1332">
        <v>9</v>
      </c>
    </row>
    <row r="1333" spans="1:6" x14ac:dyDescent="0.2">
      <c r="A1333">
        <v>3169</v>
      </c>
      <c r="B1333" t="s">
        <v>8218</v>
      </c>
      <c r="C1333">
        <v>82</v>
      </c>
      <c r="D1333">
        <v>3807</v>
      </c>
      <c r="E1333" t="s">
        <v>8220</v>
      </c>
      <c r="F1333">
        <v>9</v>
      </c>
    </row>
    <row r="1334" spans="1:6" x14ac:dyDescent="0.2">
      <c r="A1334">
        <v>3208</v>
      </c>
      <c r="B1334" t="s">
        <v>8218</v>
      </c>
      <c r="C1334">
        <v>82</v>
      </c>
      <c r="D1334">
        <v>3847</v>
      </c>
      <c r="E1334" t="s">
        <v>8220</v>
      </c>
      <c r="F1334">
        <v>9</v>
      </c>
    </row>
    <row r="1335" spans="1:6" x14ac:dyDescent="0.2">
      <c r="A1335">
        <v>3440</v>
      </c>
      <c r="B1335" t="s">
        <v>8218</v>
      </c>
      <c r="C1335">
        <v>82</v>
      </c>
      <c r="D1335">
        <v>3889</v>
      </c>
      <c r="E1335" t="s">
        <v>8220</v>
      </c>
      <c r="F1335">
        <v>9</v>
      </c>
    </row>
    <row r="1336" spans="1:6" x14ac:dyDescent="0.2">
      <c r="A1336">
        <v>378</v>
      </c>
      <c r="B1336" t="s">
        <v>8218</v>
      </c>
      <c r="C1336">
        <v>83</v>
      </c>
      <c r="D1336">
        <v>3992</v>
      </c>
      <c r="E1336" t="s">
        <v>8220</v>
      </c>
      <c r="F1336">
        <v>9</v>
      </c>
    </row>
    <row r="1337" spans="1:6" x14ac:dyDescent="0.2">
      <c r="A1337">
        <v>1212</v>
      </c>
      <c r="B1337" t="s">
        <v>8218</v>
      </c>
      <c r="C1337">
        <v>83</v>
      </c>
      <c r="D1337">
        <v>4056</v>
      </c>
      <c r="E1337" t="s">
        <v>8220</v>
      </c>
      <c r="F1337">
        <v>9</v>
      </c>
    </row>
    <row r="1338" spans="1:6" x14ac:dyDescent="0.2">
      <c r="A1338">
        <v>1646</v>
      </c>
      <c r="B1338" t="s">
        <v>8218</v>
      </c>
      <c r="C1338">
        <v>83</v>
      </c>
      <c r="D1338">
        <v>4063</v>
      </c>
      <c r="E1338" t="s">
        <v>8220</v>
      </c>
      <c r="F1338">
        <v>9</v>
      </c>
    </row>
    <row r="1339" spans="1:6" x14ac:dyDescent="0.2">
      <c r="A1339">
        <v>2085</v>
      </c>
      <c r="B1339" t="s">
        <v>8218</v>
      </c>
      <c r="C1339">
        <v>83</v>
      </c>
      <c r="D1339">
        <v>145</v>
      </c>
      <c r="E1339" t="s">
        <v>8219</v>
      </c>
      <c r="F1339">
        <v>9</v>
      </c>
    </row>
    <row r="1340" spans="1:6" x14ac:dyDescent="0.2">
      <c r="A1340">
        <v>2164</v>
      </c>
      <c r="B1340" t="s">
        <v>8218</v>
      </c>
      <c r="C1340">
        <v>83</v>
      </c>
      <c r="D1340">
        <v>622</v>
      </c>
      <c r="E1340" t="s">
        <v>8219</v>
      </c>
      <c r="F1340">
        <v>9</v>
      </c>
    </row>
    <row r="1341" spans="1:6" x14ac:dyDescent="0.2">
      <c r="A1341">
        <v>2812</v>
      </c>
      <c r="B1341" t="s">
        <v>8218</v>
      </c>
      <c r="C1341">
        <v>83</v>
      </c>
      <c r="D1341">
        <v>631</v>
      </c>
      <c r="E1341" t="s">
        <v>8219</v>
      </c>
      <c r="F1341">
        <v>9</v>
      </c>
    </row>
    <row r="1342" spans="1:6" x14ac:dyDescent="0.2">
      <c r="A1342">
        <v>3332</v>
      </c>
      <c r="B1342" t="s">
        <v>8218</v>
      </c>
      <c r="C1342">
        <v>83</v>
      </c>
      <c r="D1342">
        <v>1319</v>
      </c>
      <c r="E1342" t="s">
        <v>8219</v>
      </c>
      <c r="F1342">
        <v>9</v>
      </c>
    </row>
    <row r="1343" spans="1:6" x14ac:dyDescent="0.2">
      <c r="A1343">
        <v>3538</v>
      </c>
      <c r="B1343" t="s">
        <v>8218</v>
      </c>
      <c r="C1343">
        <v>83</v>
      </c>
      <c r="D1343">
        <v>1329</v>
      </c>
      <c r="E1343" t="s">
        <v>8219</v>
      </c>
      <c r="F1343">
        <v>9</v>
      </c>
    </row>
    <row r="1344" spans="1:6" x14ac:dyDescent="0.2">
      <c r="A1344">
        <v>244</v>
      </c>
      <c r="B1344" t="s">
        <v>8218</v>
      </c>
      <c r="C1344">
        <v>84</v>
      </c>
      <c r="D1344">
        <v>162</v>
      </c>
      <c r="E1344" t="s">
        <v>8220</v>
      </c>
      <c r="F1344">
        <v>10</v>
      </c>
    </row>
    <row r="1345" spans="1:6" x14ac:dyDescent="0.2">
      <c r="A1345">
        <v>523</v>
      </c>
      <c r="B1345" t="s">
        <v>8218</v>
      </c>
      <c r="C1345">
        <v>84</v>
      </c>
      <c r="D1345">
        <v>169</v>
      </c>
      <c r="E1345" t="s">
        <v>8220</v>
      </c>
      <c r="F1345">
        <v>10</v>
      </c>
    </row>
    <row r="1346" spans="1:6" x14ac:dyDescent="0.2">
      <c r="A1346">
        <v>2253</v>
      </c>
      <c r="B1346" t="s">
        <v>8218</v>
      </c>
      <c r="C1346">
        <v>84</v>
      </c>
      <c r="D1346">
        <v>170</v>
      </c>
      <c r="E1346" t="s">
        <v>8220</v>
      </c>
      <c r="F1346">
        <v>10</v>
      </c>
    </row>
    <row r="1347" spans="1:6" x14ac:dyDescent="0.2">
      <c r="A1347">
        <v>2260</v>
      </c>
      <c r="B1347" t="s">
        <v>8218</v>
      </c>
      <c r="C1347">
        <v>84</v>
      </c>
      <c r="D1347">
        <v>185</v>
      </c>
      <c r="E1347" t="s">
        <v>8220</v>
      </c>
      <c r="F1347">
        <v>10</v>
      </c>
    </row>
    <row r="1348" spans="1:6" x14ac:dyDescent="0.2">
      <c r="A1348">
        <v>2635</v>
      </c>
      <c r="B1348" t="s">
        <v>8218</v>
      </c>
      <c r="C1348">
        <v>84</v>
      </c>
      <c r="D1348">
        <v>507</v>
      </c>
      <c r="E1348" t="s">
        <v>8220</v>
      </c>
      <c r="F1348">
        <v>10</v>
      </c>
    </row>
    <row r="1349" spans="1:6" x14ac:dyDescent="0.2">
      <c r="A1349">
        <v>3222</v>
      </c>
      <c r="B1349" t="s">
        <v>8218</v>
      </c>
      <c r="C1349">
        <v>84</v>
      </c>
      <c r="D1349">
        <v>685</v>
      </c>
      <c r="E1349" t="s">
        <v>8220</v>
      </c>
      <c r="F1349">
        <v>10</v>
      </c>
    </row>
    <row r="1350" spans="1:6" x14ac:dyDescent="0.2">
      <c r="A1350">
        <v>1188</v>
      </c>
      <c r="B1350" t="s">
        <v>8218</v>
      </c>
      <c r="C1350">
        <v>85</v>
      </c>
      <c r="D1350">
        <v>691</v>
      </c>
      <c r="E1350" t="s">
        <v>8220</v>
      </c>
      <c r="F1350">
        <v>10</v>
      </c>
    </row>
    <row r="1351" spans="1:6" x14ac:dyDescent="0.2">
      <c r="A1351">
        <v>2302</v>
      </c>
      <c r="B1351" t="s">
        <v>8218</v>
      </c>
      <c r="C1351">
        <v>85</v>
      </c>
      <c r="D1351">
        <v>719</v>
      </c>
      <c r="E1351" t="s">
        <v>8220</v>
      </c>
      <c r="F1351">
        <v>10</v>
      </c>
    </row>
    <row r="1352" spans="1:6" x14ac:dyDescent="0.2">
      <c r="A1352">
        <v>3400</v>
      </c>
      <c r="B1352" t="s">
        <v>8218</v>
      </c>
      <c r="C1352">
        <v>85</v>
      </c>
      <c r="D1352">
        <v>918</v>
      </c>
      <c r="E1352" t="s">
        <v>8220</v>
      </c>
      <c r="F1352">
        <v>10</v>
      </c>
    </row>
    <row r="1353" spans="1:6" x14ac:dyDescent="0.2">
      <c r="A1353">
        <v>3542</v>
      </c>
      <c r="B1353" t="s">
        <v>8218</v>
      </c>
      <c r="C1353">
        <v>85</v>
      </c>
      <c r="D1353">
        <v>1067</v>
      </c>
      <c r="E1353" t="s">
        <v>8220</v>
      </c>
      <c r="F1353">
        <v>10</v>
      </c>
    </row>
    <row r="1354" spans="1:6" x14ac:dyDescent="0.2">
      <c r="A1354">
        <v>55</v>
      </c>
      <c r="B1354" t="s">
        <v>8218</v>
      </c>
      <c r="C1354">
        <v>86</v>
      </c>
      <c r="D1354">
        <v>1100</v>
      </c>
      <c r="E1354" t="s">
        <v>8220</v>
      </c>
      <c r="F1354">
        <v>10</v>
      </c>
    </row>
    <row r="1355" spans="1:6" x14ac:dyDescent="0.2">
      <c r="A1355">
        <v>362</v>
      </c>
      <c r="B1355" t="s">
        <v>8218</v>
      </c>
      <c r="C1355">
        <v>86</v>
      </c>
      <c r="D1355">
        <v>1116</v>
      </c>
      <c r="E1355" t="s">
        <v>8220</v>
      </c>
      <c r="F1355">
        <v>10</v>
      </c>
    </row>
    <row r="1356" spans="1:6" x14ac:dyDescent="0.2">
      <c r="A1356">
        <v>1189</v>
      </c>
      <c r="B1356" t="s">
        <v>8218</v>
      </c>
      <c r="C1356">
        <v>86</v>
      </c>
      <c r="D1356">
        <v>1419</v>
      </c>
      <c r="E1356" t="s">
        <v>8220</v>
      </c>
      <c r="F1356">
        <v>10</v>
      </c>
    </row>
    <row r="1357" spans="1:6" x14ac:dyDescent="0.2">
      <c r="A1357">
        <v>1290</v>
      </c>
      <c r="B1357" t="s">
        <v>8218</v>
      </c>
      <c r="C1357">
        <v>86</v>
      </c>
      <c r="D1357">
        <v>1433</v>
      </c>
      <c r="E1357" t="s">
        <v>8220</v>
      </c>
      <c r="F1357">
        <v>10</v>
      </c>
    </row>
    <row r="1358" spans="1:6" x14ac:dyDescent="0.2">
      <c r="A1358">
        <v>2461</v>
      </c>
      <c r="B1358" t="s">
        <v>8218</v>
      </c>
      <c r="C1358">
        <v>86</v>
      </c>
      <c r="D1358">
        <v>1594</v>
      </c>
      <c r="E1358" t="s">
        <v>8220</v>
      </c>
      <c r="F1358">
        <v>10</v>
      </c>
    </row>
    <row r="1359" spans="1:6" x14ac:dyDescent="0.2">
      <c r="A1359">
        <v>3527</v>
      </c>
      <c r="B1359" t="s">
        <v>8218</v>
      </c>
      <c r="C1359">
        <v>86</v>
      </c>
      <c r="D1359">
        <v>1777</v>
      </c>
      <c r="E1359" t="s">
        <v>8220</v>
      </c>
      <c r="F1359">
        <v>10</v>
      </c>
    </row>
    <row r="1360" spans="1:6" x14ac:dyDescent="0.2">
      <c r="A1360">
        <v>49</v>
      </c>
      <c r="B1360" t="s">
        <v>8218</v>
      </c>
      <c r="C1360">
        <v>87</v>
      </c>
      <c r="D1360">
        <v>2121</v>
      </c>
      <c r="E1360" t="s">
        <v>8220</v>
      </c>
      <c r="F1360">
        <v>10</v>
      </c>
    </row>
    <row r="1361" spans="1:6" x14ac:dyDescent="0.2">
      <c r="A1361">
        <v>360</v>
      </c>
      <c r="B1361" t="s">
        <v>8218</v>
      </c>
      <c r="C1361">
        <v>87</v>
      </c>
      <c r="D1361">
        <v>2867</v>
      </c>
      <c r="E1361" t="s">
        <v>8220</v>
      </c>
      <c r="F1361">
        <v>10</v>
      </c>
    </row>
    <row r="1362" spans="1:6" x14ac:dyDescent="0.2">
      <c r="A1362">
        <v>656</v>
      </c>
      <c r="B1362" t="s">
        <v>8218</v>
      </c>
      <c r="C1362">
        <v>87</v>
      </c>
      <c r="D1362">
        <v>2891</v>
      </c>
      <c r="E1362" t="s">
        <v>8220</v>
      </c>
      <c r="F1362">
        <v>10</v>
      </c>
    </row>
    <row r="1363" spans="1:6" x14ac:dyDescent="0.2">
      <c r="A1363">
        <v>798</v>
      </c>
      <c r="B1363" t="s">
        <v>8218</v>
      </c>
      <c r="C1363">
        <v>87</v>
      </c>
      <c r="D1363">
        <v>3116</v>
      </c>
      <c r="E1363" t="s">
        <v>8220</v>
      </c>
      <c r="F1363">
        <v>10</v>
      </c>
    </row>
    <row r="1364" spans="1:6" x14ac:dyDescent="0.2">
      <c r="A1364">
        <v>1356</v>
      </c>
      <c r="B1364" t="s">
        <v>8218</v>
      </c>
      <c r="C1364">
        <v>87</v>
      </c>
      <c r="D1364">
        <v>3120</v>
      </c>
      <c r="E1364" t="s">
        <v>8220</v>
      </c>
      <c r="F1364">
        <v>10</v>
      </c>
    </row>
    <row r="1365" spans="1:6" x14ac:dyDescent="0.2">
      <c r="A1365">
        <v>1368</v>
      </c>
      <c r="B1365" t="s">
        <v>8218</v>
      </c>
      <c r="C1365">
        <v>87</v>
      </c>
      <c r="D1365">
        <v>3635</v>
      </c>
      <c r="E1365" t="s">
        <v>8220</v>
      </c>
      <c r="F1365">
        <v>10</v>
      </c>
    </row>
    <row r="1366" spans="1:6" x14ac:dyDescent="0.2">
      <c r="A1366">
        <v>1636</v>
      </c>
      <c r="B1366" t="s">
        <v>8218</v>
      </c>
      <c r="C1366">
        <v>87</v>
      </c>
      <c r="D1366">
        <v>3897</v>
      </c>
      <c r="E1366" t="s">
        <v>8220</v>
      </c>
      <c r="F1366">
        <v>10</v>
      </c>
    </row>
    <row r="1367" spans="1:6" x14ac:dyDescent="0.2">
      <c r="A1367">
        <v>2974</v>
      </c>
      <c r="B1367" t="s">
        <v>8218</v>
      </c>
      <c r="C1367">
        <v>87</v>
      </c>
      <c r="D1367">
        <v>3937</v>
      </c>
      <c r="E1367" t="s">
        <v>8220</v>
      </c>
      <c r="F1367">
        <v>10</v>
      </c>
    </row>
    <row r="1368" spans="1:6" x14ac:dyDescent="0.2">
      <c r="A1368">
        <v>3426</v>
      </c>
      <c r="B1368" t="s">
        <v>8218</v>
      </c>
      <c r="C1368">
        <v>87</v>
      </c>
      <c r="D1368">
        <v>3967</v>
      </c>
      <c r="E1368" t="s">
        <v>8220</v>
      </c>
      <c r="F1368">
        <v>10</v>
      </c>
    </row>
    <row r="1369" spans="1:6" x14ac:dyDescent="0.2">
      <c r="A1369">
        <v>260</v>
      </c>
      <c r="B1369" t="s">
        <v>8218</v>
      </c>
      <c r="C1369">
        <v>88</v>
      </c>
      <c r="D1369">
        <v>3976</v>
      </c>
      <c r="E1369" t="s">
        <v>8220</v>
      </c>
      <c r="F1369">
        <v>10</v>
      </c>
    </row>
    <row r="1370" spans="1:6" x14ac:dyDescent="0.2">
      <c r="A1370">
        <v>1628</v>
      </c>
      <c r="B1370" t="s">
        <v>8218</v>
      </c>
      <c r="C1370">
        <v>88</v>
      </c>
      <c r="D1370">
        <v>3984</v>
      </c>
      <c r="E1370" t="s">
        <v>8220</v>
      </c>
      <c r="F1370">
        <v>10</v>
      </c>
    </row>
    <row r="1371" spans="1:6" x14ac:dyDescent="0.2">
      <c r="A1371">
        <v>2189</v>
      </c>
      <c r="B1371" t="s">
        <v>8218</v>
      </c>
      <c r="C1371">
        <v>88</v>
      </c>
      <c r="D1371">
        <v>153</v>
      </c>
      <c r="E1371" t="s">
        <v>8219</v>
      </c>
      <c r="F1371">
        <v>10</v>
      </c>
    </row>
    <row r="1372" spans="1:6" x14ac:dyDescent="0.2">
      <c r="A1372">
        <v>3249</v>
      </c>
      <c r="B1372" t="s">
        <v>8218</v>
      </c>
      <c r="C1372">
        <v>88</v>
      </c>
      <c r="D1372">
        <v>1576</v>
      </c>
      <c r="E1372" t="s">
        <v>8219</v>
      </c>
      <c r="F1372">
        <v>10</v>
      </c>
    </row>
    <row r="1373" spans="1:6" x14ac:dyDescent="0.2">
      <c r="A1373">
        <v>3300</v>
      </c>
      <c r="B1373" t="s">
        <v>8218</v>
      </c>
      <c r="C1373">
        <v>88</v>
      </c>
      <c r="D1373">
        <v>2659</v>
      </c>
      <c r="E1373" t="s">
        <v>8219</v>
      </c>
      <c r="F1373">
        <v>10</v>
      </c>
    </row>
    <row r="1374" spans="1:6" x14ac:dyDescent="0.2">
      <c r="A1374">
        <v>3759</v>
      </c>
      <c r="B1374" t="s">
        <v>8218</v>
      </c>
      <c r="C1374">
        <v>88</v>
      </c>
      <c r="D1374">
        <v>3870</v>
      </c>
      <c r="E1374" t="s">
        <v>8219</v>
      </c>
      <c r="F1374">
        <v>10</v>
      </c>
    </row>
    <row r="1375" spans="1:6" x14ac:dyDescent="0.2">
      <c r="A1375">
        <v>32</v>
      </c>
      <c r="B1375" t="s">
        <v>8218</v>
      </c>
      <c r="C1375">
        <v>89</v>
      </c>
      <c r="D1375">
        <v>438</v>
      </c>
      <c r="E1375" t="s">
        <v>8220</v>
      </c>
      <c r="F1375">
        <v>11</v>
      </c>
    </row>
    <row r="1376" spans="1:6" x14ac:dyDescent="0.2">
      <c r="A1376">
        <v>339</v>
      </c>
      <c r="B1376" t="s">
        <v>8218</v>
      </c>
      <c r="C1376">
        <v>89</v>
      </c>
      <c r="D1376">
        <v>463</v>
      </c>
      <c r="E1376" t="s">
        <v>8220</v>
      </c>
      <c r="F1376">
        <v>11</v>
      </c>
    </row>
    <row r="1377" spans="1:6" x14ac:dyDescent="0.2">
      <c r="A1377">
        <v>373</v>
      </c>
      <c r="B1377" t="s">
        <v>8218</v>
      </c>
      <c r="C1377">
        <v>89</v>
      </c>
      <c r="D1377">
        <v>484</v>
      </c>
      <c r="E1377" t="s">
        <v>8220</v>
      </c>
      <c r="F1377">
        <v>11</v>
      </c>
    </row>
    <row r="1378" spans="1:6" x14ac:dyDescent="0.2">
      <c r="A1378">
        <v>1218</v>
      </c>
      <c r="B1378" t="s">
        <v>8218</v>
      </c>
      <c r="C1378">
        <v>89</v>
      </c>
      <c r="D1378">
        <v>866</v>
      </c>
      <c r="E1378" t="s">
        <v>8220</v>
      </c>
      <c r="F1378">
        <v>11</v>
      </c>
    </row>
    <row r="1379" spans="1:6" x14ac:dyDescent="0.2">
      <c r="A1379">
        <v>1664</v>
      </c>
      <c r="B1379" t="s">
        <v>8218</v>
      </c>
      <c r="C1379">
        <v>89</v>
      </c>
      <c r="D1379">
        <v>867</v>
      </c>
      <c r="E1379" t="s">
        <v>8220</v>
      </c>
      <c r="F1379">
        <v>11</v>
      </c>
    </row>
    <row r="1380" spans="1:6" x14ac:dyDescent="0.2">
      <c r="A1380">
        <v>1745</v>
      </c>
      <c r="B1380" t="s">
        <v>8218</v>
      </c>
      <c r="C1380">
        <v>89</v>
      </c>
      <c r="D1380">
        <v>969</v>
      </c>
      <c r="E1380" t="s">
        <v>8220</v>
      </c>
      <c r="F1380">
        <v>11</v>
      </c>
    </row>
    <row r="1381" spans="1:6" x14ac:dyDescent="0.2">
      <c r="A1381">
        <v>1888</v>
      </c>
      <c r="B1381" t="s">
        <v>8218</v>
      </c>
      <c r="C1381">
        <v>89</v>
      </c>
      <c r="D1381">
        <v>994</v>
      </c>
      <c r="E1381" t="s">
        <v>8220</v>
      </c>
      <c r="F1381">
        <v>11</v>
      </c>
    </row>
    <row r="1382" spans="1:6" x14ac:dyDescent="0.2">
      <c r="A1382">
        <v>2320</v>
      </c>
      <c r="B1382" t="s">
        <v>8218</v>
      </c>
      <c r="C1382">
        <v>89</v>
      </c>
      <c r="D1382">
        <v>1110</v>
      </c>
      <c r="E1382" t="s">
        <v>8220</v>
      </c>
      <c r="F1382">
        <v>11</v>
      </c>
    </row>
    <row r="1383" spans="1:6" x14ac:dyDescent="0.2">
      <c r="A1383">
        <v>3156</v>
      </c>
      <c r="B1383" t="s">
        <v>8218</v>
      </c>
      <c r="C1383">
        <v>89</v>
      </c>
      <c r="D1383">
        <v>1434</v>
      </c>
      <c r="E1383" t="s">
        <v>8220</v>
      </c>
      <c r="F1383">
        <v>11</v>
      </c>
    </row>
    <row r="1384" spans="1:6" x14ac:dyDescent="0.2">
      <c r="A1384">
        <v>3315</v>
      </c>
      <c r="B1384" t="s">
        <v>8218</v>
      </c>
      <c r="C1384">
        <v>89</v>
      </c>
      <c r="D1384">
        <v>1494</v>
      </c>
      <c r="E1384" t="s">
        <v>8220</v>
      </c>
      <c r="F1384">
        <v>11</v>
      </c>
    </row>
    <row r="1385" spans="1:6" x14ac:dyDescent="0.2">
      <c r="A1385">
        <v>3724</v>
      </c>
      <c r="B1385" t="s">
        <v>8218</v>
      </c>
      <c r="C1385">
        <v>89</v>
      </c>
      <c r="D1385">
        <v>1546</v>
      </c>
      <c r="E1385" t="s">
        <v>8220</v>
      </c>
      <c r="F1385">
        <v>11</v>
      </c>
    </row>
    <row r="1386" spans="1:6" x14ac:dyDescent="0.2">
      <c r="A1386">
        <v>796</v>
      </c>
      <c r="B1386" t="s">
        <v>8218</v>
      </c>
      <c r="C1386">
        <v>90</v>
      </c>
      <c r="D1386">
        <v>1704</v>
      </c>
      <c r="E1386" t="s">
        <v>8220</v>
      </c>
      <c r="F1386">
        <v>11</v>
      </c>
    </row>
    <row r="1387" spans="1:6" x14ac:dyDescent="0.2">
      <c r="A1387">
        <v>1367</v>
      </c>
      <c r="B1387" t="s">
        <v>8218</v>
      </c>
      <c r="C1387">
        <v>90</v>
      </c>
      <c r="D1387">
        <v>1870</v>
      </c>
      <c r="E1387" t="s">
        <v>8220</v>
      </c>
      <c r="F1387">
        <v>11</v>
      </c>
    </row>
    <row r="1388" spans="1:6" x14ac:dyDescent="0.2">
      <c r="A1388">
        <v>1648</v>
      </c>
      <c r="B1388" t="s">
        <v>8218</v>
      </c>
      <c r="C1388">
        <v>90</v>
      </c>
      <c r="D1388">
        <v>2140</v>
      </c>
      <c r="E1388" t="s">
        <v>8220</v>
      </c>
      <c r="F1388">
        <v>11</v>
      </c>
    </row>
    <row r="1389" spans="1:6" x14ac:dyDescent="0.2">
      <c r="A1389">
        <v>1752</v>
      </c>
      <c r="B1389" t="s">
        <v>8218</v>
      </c>
      <c r="C1389">
        <v>90</v>
      </c>
      <c r="D1389">
        <v>2581</v>
      </c>
      <c r="E1389" t="s">
        <v>8220</v>
      </c>
      <c r="F1389">
        <v>11</v>
      </c>
    </row>
    <row r="1390" spans="1:6" x14ac:dyDescent="0.2">
      <c r="A1390">
        <v>1754</v>
      </c>
      <c r="B1390" t="s">
        <v>8218</v>
      </c>
      <c r="C1390">
        <v>90</v>
      </c>
      <c r="D1390">
        <v>3059</v>
      </c>
      <c r="E1390" t="s">
        <v>8220</v>
      </c>
      <c r="F1390">
        <v>11</v>
      </c>
    </row>
    <row r="1391" spans="1:6" x14ac:dyDescent="0.2">
      <c r="A1391">
        <v>1834</v>
      </c>
      <c r="B1391" t="s">
        <v>8218</v>
      </c>
      <c r="C1391">
        <v>90</v>
      </c>
      <c r="D1391">
        <v>3894</v>
      </c>
      <c r="E1391" t="s">
        <v>8220</v>
      </c>
      <c r="F1391">
        <v>11</v>
      </c>
    </row>
    <row r="1392" spans="1:6" x14ac:dyDescent="0.2">
      <c r="A1392">
        <v>2173</v>
      </c>
      <c r="B1392" t="s">
        <v>8218</v>
      </c>
      <c r="C1392">
        <v>90</v>
      </c>
      <c r="D1392">
        <v>3968</v>
      </c>
      <c r="E1392" t="s">
        <v>8220</v>
      </c>
      <c r="F1392">
        <v>11</v>
      </c>
    </row>
    <row r="1393" spans="1:6" x14ac:dyDescent="0.2">
      <c r="A1393">
        <v>2484</v>
      </c>
      <c r="B1393" t="s">
        <v>8218</v>
      </c>
      <c r="C1393">
        <v>90</v>
      </c>
      <c r="D1393">
        <v>3974</v>
      </c>
      <c r="E1393" t="s">
        <v>8220</v>
      </c>
      <c r="F1393">
        <v>11</v>
      </c>
    </row>
    <row r="1394" spans="1:6" x14ac:dyDescent="0.2">
      <c r="A1394">
        <v>2802</v>
      </c>
      <c r="B1394" t="s">
        <v>8218</v>
      </c>
      <c r="C1394">
        <v>90</v>
      </c>
      <c r="D1394">
        <v>4028</v>
      </c>
      <c r="E1394" t="s">
        <v>8220</v>
      </c>
      <c r="F1394">
        <v>11</v>
      </c>
    </row>
    <row r="1395" spans="1:6" x14ac:dyDescent="0.2">
      <c r="A1395">
        <v>264</v>
      </c>
      <c r="B1395" t="s">
        <v>8218</v>
      </c>
      <c r="C1395">
        <v>91</v>
      </c>
      <c r="D1395">
        <v>1314</v>
      </c>
      <c r="E1395" t="s">
        <v>8219</v>
      </c>
      <c r="F1395">
        <v>11</v>
      </c>
    </row>
    <row r="1396" spans="1:6" x14ac:dyDescent="0.2">
      <c r="A1396">
        <v>2970</v>
      </c>
      <c r="B1396" t="s">
        <v>8218</v>
      </c>
      <c r="C1396">
        <v>91</v>
      </c>
      <c r="D1396">
        <v>1326</v>
      </c>
      <c r="E1396" t="s">
        <v>8219</v>
      </c>
      <c r="F1396">
        <v>11</v>
      </c>
    </row>
    <row r="1397" spans="1:6" x14ac:dyDescent="0.2">
      <c r="A1397">
        <v>3293</v>
      </c>
      <c r="B1397" t="s">
        <v>8218</v>
      </c>
      <c r="C1397">
        <v>91</v>
      </c>
      <c r="D1397">
        <v>2652</v>
      </c>
      <c r="E1397" t="s">
        <v>8219</v>
      </c>
      <c r="F1397">
        <v>11</v>
      </c>
    </row>
    <row r="1398" spans="1:6" x14ac:dyDescent="0.2">
      <c r="A1398">
        <v>3406</v>
      </c>
      <c r="B1398" t="s">
        <v>8218</v>
      </c>
      <c r="C1398">
        <v>91</v>
      </c>
      <c r="D1398">
        <v>2955</v>
      </c>
      <c r="E1398" t="s">
        <v>8219</v>
      </c>
      <c r="F1398">
        <v>11</v>
      </c>
    </row>
    <row r="1399" spans="1:6" x14ac:dyDescent="0.2">
      <c r="A1399">
        <v>3760</v>
      </c>
      <c r="B1399" t="s">
        <v>8218</v>
      </c>
      <c r="C1399">
        <v>91</v>
      </c>
      <c r="D1399">
        <v>183</v>
      </c>
      <c r="E1399" t="s">
        <v>8220</v>
      </c>
      <c r="F1399">
        <v>12</v>
      </c>
    </row>
    <row r="1400" spans="1:6" x14ac:dyDescent="0.2">
      <c r="A1400">
        <v>1365</v>
      </c>
      <c r="B1400" t="s">
        <v>8218</v>
      </c>
      <c r="C1400">
        <v>92</v>
      </c>
      <c r="D1400">
        <v>211</v>
      </c>
      <c r="E1400" t="s">
        <v>8220</v>
      </c>
      <c r="F1400">
        <v>12</v>
      </c>
    </row>
    <row r="1401" spans="1:6" x14ac:dyDescent="0.2">
      <c r="A1401">
        <v>1606</v>
      </c>
      <c r="B1401" t="s">
        <v>8218</v>
      </c>
      <c r="C1401">
        <v>92</v>
      </c>
      <c r="D1401">
        <v>422</v>
      </c>
      <c r="E1401" t="s">
        <v>8220</v>
      </c>
      <c r="F1401">
        <v>12</v>
      </c>
    </row>
    <row r="1402" spans="1:6" x14ac:dyDescent="0.2">
      <c r="A1402">
        <v>2116</v>
      </c>
      <c r="B1402" t="s">
        <v>8218</v>
      </c>
      <c r="C1402">
        <v>92</v>
      </c>
      <c r="D1402">
        <v>452</v>
      </c>
      <c r="E1402" t="s">
        <v>8220</v>
      </c>
      <c r="F1402">
        <v>12</v>
      </c>
    </row>
    <row r="1403" spans="1:6" x14ac:dyDescent="0.2">
      <c r="A1403">
        <v>1383</v>
      </c>
      <c r="B1403" t="s">
        <v>8218</v>
      </c>
      <c r="C1403">
        <v>93</v>
      </c>
      <c r="D1403">
        <v>665</v>
      </c>
      <c r="E1403" t="s">
        <v>8220</v>
      </c>
      <c r="F1403">
        <v>12</v>
      </c>
    </row>
    <row r="1404" spans="1:6" x14ac:dyDescent="0.2">
      <c r="A1404">
        <v>1665</v>
      </c>
      <c r="B1404" t="s">
        <v>8218</v>
      </c>
      <c r="C1404">
        <v>93</v>
      </c>
      <c r="D1404">
        <v>715</v>
      </c>
      <c r="E1404" t="s">
        <v>8220</v>
      </c>
      <c r="F1404">
        <v>12</v>
      </c>
    </row>
    <row r="1405" spans="1:6" x14ac:dyDescent="0.2">
      <c r="A1405">
        <v>2807</v>
      </c>
      <c r="B1405" t="s">
        <v>8218</v>
      </c>
      <c r="C1405">
        <v>93</v>
      </c>
      <c r="D1405">
        <v>871</v>
      </c>
      <c r="E1405" t="s">
        <v>8220</v>
      </c>
      <c r="F1405">
        <v>12</v>
      </c>
    </row>
    <row r="1406" spans="1:6" x14ac:dyDescent="0.2">
      <c r="A1406">
        <v>2835</v>
      </c>
      <c r="B1406" t="s">
        <v>8218</v>
      </c>
      <c r="C1406">
        <v>93</v>
      </c>
      <c r="D1406">
        <v>943</v>
      </c>
      <c r="E1406" t="s">
        <v>8220</v>
      </c>
      <c r="F1406">
        <v>12</v>
      </c>
    </row>
    <row r="1407" spans="1:6" x14ac:dyDescent="0.2">
      <c r="A1407">
        <v>2991</v>
      </c>
      <c r="B1407" t="s">
        <v>8218</v>
      </c>
      <c r="C1407">
        <v>93</v>
      </c>
      <c r="D1407">
        <v>977</v>
      </c>
      <c r="E1407" t="s">
        <v>8220</v>
      </c>
      <c r="F1407">
        <v>12</v>
      </c>
    </row>
    <row r="1408" spans="1:6" x14ac:dyDescent="0.2">
      <c r="A1408">
        <v>3464</v>
      </c>
      <c r="B1408" t="s">
        <v>8218</v>
      </c>
      <c r="C1408">
        <v>93</v>
      </c>
      <c r="D1408">
        <v>1146</v>
      </c>
      <c r="E1408" t="s">
        <v>8220</v>
      </c>
      <c r="F1408">
        <v>12</v>
      </c>
    </row>
    <row r="1409" spans="1:6" x14ac:dyDescent="0.2">
      <c r="A1409">
        <v>741</v>
      </c>
      <c r="B1409" t="s">
        <v>8218</v>
      </c>
      <c r="C1409">
        <v>94</v>
      </c>
      <c r="D1409">
        <v>1556</v>
      </c>
      <c r="E1409" t="s">
        <v>8220</v>
      </c>
      <c r="F1409">
        <v>12</v>
      </c>
    </row>
    <row r="1410" spans="1:6" x14ac:dyDescent="0.2">
      <c r="A1410">
        <v>841</v>
      </c>
      <c r="B1410" t="s">
        <v>8218</v>
      </c>
      <c r="C1410">
        <v>94</v>
      </c>
      <c r="D1410">
        <v>1585</v>
      </c>
      <c r="E1410" t="s">
        <v>8220</v>
      </c>
      <c r="F1410">
        <v>12</v>
      </c>
    </row>
    <row r="1411" spans="1:6" x14ac:dyDescent="0.2">
      <c r="A1411">
        <v>2029</v>
      </c>
      <c r="B1411" t="s">
        <v>8218</v>
      </c>
      <c r="C1411">
        <v>94</v>
      </c>
      <c r="D1411">
        <v>1981</v>
      </c>
      <c r="E1411" t="s">
        <v>8220</v>
      </c>
      <c r="F1411">
        <v>12</v>
      </c>
    </row>
    <row r="1412" spans="1:6" x14ac:dyDescent="0.2">
      <c r="A1412">
        <v>2333</v>
      </c>
      <c r="B1412" t="s">
        <v>8218</v>
      </c>
      <c r="C1412">
        <v>94</v>
      </c>
      <c r="D1412">
        <v>2129</v>
      </c>
      <c r="E1412" t="s">
        <v>8220</v>
      </c>
      <c r="F1412">
        <v>12</v>
      </c>
    </row>
    <row r="1413" spans="1:6" x14ac:dyDescent="0.2">
      <c r="A1413">
        <v>2797</v>
      </c>
      <c r="B1413" t="s">
        <v>8218</v>
      </c>
      <c r="C1413">
        <v>94</v>
      </c>
      <c r="D1413">
        <v>2138</v>
      </c>
      <c r="E1413" t="s">
        <v>8220</v>
      </c>
      <c r="F1413">
        <v>12</v>
      </c>
    </row>
    <row r="1414" spans="1:6" x14ac:dyDescent="0.2">
      <c r="A1414">
        <v>2822</v>
      </c>
      <c r="B1414" t="s">
        <v>8218</v>
      </c>
      <c r="C1414">
        <v>94</v>
      </c>
      <c r="D1414">
        <v>2142</v>
      </c>
      <c r="E1414" t="s">
        <v>8220</v>
      </c>
      <c r="F1414">
        <v>12</v>
      </c>
    </row>
    <row r="1415" spans="1:6" x14ac:dyDescent="0.2">
      <c r="A1415">
        <v>3212</v>
      </c>
      <c r="B1415" t="s">
        <v>8218</v>
      </c>
      <c r="C1415">
        <v>94</v>
      </c>
      <c r="D1415">
        <v>2403</v>
      </c>
      <c r="E1415" t="s">
        <v>8220</v>
      </c>
      <c r="F1415">
        <v>12</v>
      </c>
    </row>
    <row r="1416" spans="1:6" x14ac:dyDescent="0.2">
      <c r="A1416">
        <v>3776</v>
      </c>
      <c r="B1416" t="s">
        <v>8218</v>
      </c>
      <c r="C1416">
        <v>94</v>
      </c>
      <c r="D1416">
        <v>2515</v>
      </c>
      <c r="E1416" t="s">
        <v>8220</v>
      </c>
      <c r="F1416">
        <v>12</v>
      </c>
    </row>
    <row r="1417" spans="1:6" x14ac:dyDescent="0.2">
      <c r="A1417">
        <v>399</v>
      </c>
      <c r="B1417" t="s">
        <v>8218</v>
      </c>
      <c r="C1417">
        <v>95</v>
      </c>
      <c r="D1417">
        <v>2896</v>
      </c>
      <c r="E1417" t="s">
        <v>8220</v>
      </c>
      <c r="F1417">
        <v>12</v>
      </c>
    </row>
    <row r="1418" spans="1:6" x14ac:dyDescent="0.2">
      <c r="A1418">
        <v>1942</v>
      </c>
      <c r="B1418" t="s">
        <v>8218</v>
      </c>
      <c r="C1418">
        <v>95</v>
      </c>
      <c r="D1418">
        <v>2898</v>
      </c>
      <c r="E1418" t="s">
        <v>8220</v>
      </c>
      <c r="F1418">
        <v>12</v>
      </c>
    </row>
    <row r="1419" spans="1:6" x14ac:dyDescent="0.2">
      <c r="A1419">
        <v>2021</v>
      </c>
      <c r="B1419" t="s">
        <v>8218</v>
      </c>
      <c r="C1419">
        <v>95</v>
      </c>
      <c r="D1419">
        <v>3101</v>
      </c>
      <c r="E1419" t="s">
        <v>8220</v>
      </c>
      <c r="F1419">
        <v>12</v>
      </c>
    </row>
    <row r="1420" spans="1:6" x14ac:dyDescent="0.2">
      <c r="A1420">
        <v>2481</v>
      </c>
      <c r="B1420" t="s">
        <v>8218</v>
      </c>
      <c r="C1420">
        <v>95</v>
      </c>
      <c r="D1420">
        <v>3205</v>
      </c>
      <c r="E1420" t="s">
        <v>8220</v>
      </c>
      <c r="F1420">
        <v>12</v>
      </c>
    </row>
    <row r="1421" spans="1:6" x14ac:dyDescent="0.2">
      <c r="A1421">
        <v>2832</v>
      </c>
      <c r="B1421" t="s">
        <v>8218</v>
      </c>
      <c r="C1421">
        <v>95</v>
      </c>
      <c r="D1421">
        <v>3644</v>
      </c>
      <c r="E1421" t="s">
        <v>8220</v>
      </c>
      <c r="F1421">
        <v>12</v>
      </c>
    </row>
    <row r="1422" spans="1:6" x14ac:dyDescent="0.2">
      <c r="A1422">
        <v>3041</v>
      </c>
      <c r="B1422" t="s">
        <v>8218</v>
      </c>
      <c r="C1422">
        <v>95</v>
      </c>
      <c r="D1422">
        <v>3731</v>
      </c>
      <c r="E1422" t="s">
        <v>8220</v>
      </c>
      <c r="F1422">
        <v>12</v>
      </c>
    </row>
    <row r="1423" spans="1:6" x14ac:dyDescent="0.2">
      <c r="A1423">
        <v>3481</v>
      </c>
      <c r="B1423" t="s">
        <v>8218</v>
      </c>
      <c r="C1423">
        <v>95</v>
      </c>
      <c r="D1423">
        <v>3845</v>
      </c>
      <c r="E1423" t="s">
        <v>8220</v>
      </c>
      <c r="F1423">
        <v>12</v>
      </c>
    </row>
    <row r="1424" spans="1:6" x14ac:dyDescent="0.2">
      <c r="A1424">
        <v>245</v>
      </c>
      <c r="B1424" t="s">
        <v>8218</v>
      </c>
      <c r="C1424">
        <v>96</v>
      </c>
      <c r="D1424">
        <v>3933</v>
      </c>
      <c r="E1424" t="s">
        <v>8220</v>
      </c>
      <c r="F1424">
        <v>12</v>
      </c>
    </row>
    <row r="1425" spans="1:6" x14ac:dyDescent="0.2">
      <c r="A1425">
        <v>813</v>
      </c>
      <c r="B1425" t="s">
        <v>8218</v>
      </c>
      <c r="C1425">
        <v>96</v>
      </c>
      <c r="D1425">
        <v>3934</v>
      </c>
      <c r="E1425" t="s">
        <v>8220</v>
      </c>
      <c r="F1425">
        <v>12</v>
      </c>
    </row>
    <row r="1426" spans="1:6" x14ac:dyDescent="0.2">
      <c r="A1426">
        <v>839</v>
      </c>
      <c r="B1426" t="s">
        <v>8218</v>
      </c>
      <c r="C1426">
        <v>96</v>
      </c>
      <c r="D1426">
        <v>3959</v>
      </c>
      <c r="E1426" t="s">
        <v>8220</v>
      </c>
      <c r="F1426">
        <v>12</v>
      </c>
    </row>
    <row r="1427" spans="1:6" x14ac:dyDescent="0.2">
      <c r="A1427">
        <v>1032</v>
      </c>
      <c r="B1427" t="s">
        <v>8218</v>
      </c>
      <c r="C1427">
        <v>96</v>
      </c>
      <c r="D1427">
        <v>3998</v>
      </c>
      <c r="E1427" t="s">
        <v>8220</v>
      </c>
      <c r="F1427">
        <v>12</v>
      </c>
    </row>
    <row r="1428" spans="1:6" x14ac:dyDescent="0.2">
      <c r="A1428">
        <v>1259</v>
      </c>
      <c r="B1428" t="s">
        <v>8218</v>
      </c>
      <c r="C1428">
        <v>96</v>
      </c>
      <c r="D1428">
        <v>4046</v>
      </c>
      <c r="E1428" t="s">
        <v>8220</v>
      </c>
      <c r="F1428">
        <v>12</v>
      </c>
    </row>
    <row r="1429" spans="1:6" x14ac:dyDescent="0.2">
      <c r="A1429">
        <v>1827</v>
      </c>
      <c r="B1429" t="s">
        <v>8218</v>
      </c>
      <c r="C1429">
        <v>96</v>
      </c>
      <c r="D1429">
        <v>4081</v>
      </c>
      <c r="E1429" t="s">
        <v>8220</v>
      </c>
      <c r="F1429">
        <v>12</v>
      </c>
    </row>
    <row r="1430" spans="1:6" x14ac:dyDescent="0.2">
      <c r="A1430">
        <v>1939</v>
      </c>
      <c r="B1430" t="s">
        <v>8218</v>
      </c>
      <c r="C1430">
        <v>96</v>
      </c>
      <c r="D1430">
        <v>2579</v>
      </c>
      <c r="E1430" t="s">
        <v>8219</v>
      </c>
      <c r="F1430">
        <v>12</v>
      </c>
    </row>
    <row r="1431" spans="1:6" x14ac:dyDescent="0.2">
      <c r="A1431">
        <v>2240</v>
      </c>
      <c r="B1431" t="s">
        <v>8218</v>
      </c>
      <c r="C1431">
        <v>96</v>
      </c>
      <c r="D1431">
        <v>180</v>
      </c>
      <c r="E1431" t="s">
        <v>8220</v>
      </c>
      <c r="F1431">
        <v>13</v>
      </c>
    </row>
    <row r="1432" spans="1:6" x14ac:dyDescent="0.2">
      <c r="A1432">
        <v>2813</v>
      </c>
      <c r="B1432" t="s">
        <v>8218</v>
      </c>
      <c r="C1432">
        <v>96</v>
      </c>
      <c r="D1432">
        <v>207</v>
      </c>
      <c r="E1432" t="s">
        <v>8220</v>
      </c>
      <c r="F1432">
        <v>13</v>
      </c>
    </row>
    <row r="1433" spans="1:6" x14ac:dyDescent="0.2">
      <c r="A1433">
        <v>3766</v>
      </c>
      <c r="B1433" t="s">
        <v>8218</v>
      </c>
      <c r="C1433">
        <v>96</v>
      </c>
      <c r="D1433">
        <v>423</v>
      </c>
      <c r="E1433" t="s">
        <v>8220</v>
      </c>
      <c r="F1433">
        <v>13</v>
      </c>
    </row>
    <row r="1434" spans="1:6" x14ac:dyDescent="0.2">
      <c r="A1434">
        <v>356</v>
      </c>
      <c r="B1434" t="s">
        <v>8218</v>
      </c>
      <c r="C1434">
        <v>97</v>
      </c>
      <c r="D1434">
        <v>428</v>
      </c>
      <c r="E1434" t="s">
        <v>8220</v>
      </c>
      <c r="F1434">
        <v>13</v>
      </c>
    </row>
    <row r="1435" spans="1:6" x14ac:dyDescent="0.2">
      <c r="A1435">
        <v>746</v>
      </c>
      <c r="B1435" t="s">
        <v>8218</v>
      </c>
      <c r="C1435">
        <v>97</v>
      </c>
      <c r="D1435">
        <v>1132</v>
      </c>
      <c r="E1435" t="s">
        <v>8220</v>
      </c>
      <c r="F1435">
        <v>13</v>
      </c>
    </row>
    <row r="1436" spans="1:6" x14ac:dyDescent="0.2">
      <c r="A1436">
        <v>2828</v>
      </c>
      <c r="B1436" t="s">
        <v>8218</v>
      </c>
      <c r="C1436">
        <v>97</v>
      </c>
      <c r="D1436">
        <v>1412</v>
      </c>
      <c r="E1436" t="s">
        <v>8220</v>
      </c>
      <c r="F1436">
        <v>13</v>
      </c>
    </row>
    <row r="1437" spans="1:6" x14ac:dyDescent="0.2">
      <c r="A1437">
        <v>2981</v>
      </c>
      <c r="B1437" t="s">
        <v>8218</v>
      </c>
      <c r="C1437">
        <v>97</v>
      </c>
      <c r="D1437">
        <v>1774</v>
      </c>
      <c r="E1437" t="s">
        <v>8220</v>
      </c>
      <c r="F1437">
        <v>13</v>
      </c>
    </row>
    <row r="1438" spans="1:6" x14ac:dyDescent="0.2">
      <c r="A1438">
        <v>3006</v>
      </c>
      <c r="B1438" t="s">
        <v>8218</v>
      </c>
      <c r="C1438">
        <v>97</v>
      </c>
      <c r="D1438">
        <v>1872</v>
      </c>
      <c r="E1438" t="s">
        <v>8220</v>
      </c>
      <c r="F1438">
        <v>13</v>
      </c>
    </row>
    <row r="1439" spans="1:6" x14ac:dyDescent="0.2">
      <c r="A1439">
        <v>3259</v>
      </c>
      <c r="B1439" t="s">
        <v>8218</v>
      </c>
      <c r="C1439">
        <v>97</v>
      </c>
      <c r="D1439">
        <v>2414</v>
      </c>
      <c r="E1439" t="s">
        <v>8220</v>
      </c>
      <c r="F1439">
        <v>13</v>
      </c>
    </row>
    <row r="1440" spans="1:6" x14ac:dyDescent="0.2">
      <c r="A1440">
        <v>3714</v>
      </c>
      <c r="B1440" t="s">
        <v>8218</v>
      </c>
      <c r="C1440">
        <v>97</v>
      </c>
      <c r="D1440">
        <v>2774</v>
      </c>
      <c r="E1440" t="s">
        <v>8220</v>
      </c>
      <c r="F1440">
        <v>13</v>
      </c>
    </row>
    <row r="1441" spans="1:6" x14ac:dyDescent="0.2">
      <c r="A1441">
        <v>15</v>
      </c>
      <c r="B1441" t="s">
        <v>8218</v>
      </c>
      <c r="C1441">
        <v>98</v>
      </c>
      <c r="D1441">
        <v>2850</v>
      </c>
      <c r="E1441" t="s">
        <v>8220</v>
      </c>
      <c r="F1441">
        <v>13</v>
      </c>
    </row>
    <row r="1442" spans="1:6" x14ac:dyDescent="0.2">
      <c r="A1442">
        <v>859</v>
      </c>
      <c r="B1442" t="s">
        <v>8218</v>
      </c>
      <c r="C1442">
        <v>98</v>
      </c>
      <c r="D1442">
        <v>2871</v>
      </c>
      <c r="E1442" t="s">
        <v>8220</v>
      </c>
      <c r="F1442">
        <v>13</v>
      </c>
    </row>
    <row r="1443" spans="1:6" x14ac:dyDescent="0.2">
      <c r="A1443">
        <v>1540</v>
      </c>
      <c r="B1443" t="s">
        <v>8218</v>
      </c>
      <c r="C1443">
        <v>98</v>
      </c>
      <c r="D1443">
        <v>2920</v>
      </c>
      <c r="E1443" t="s">
        <v>8220</v>
      </c>
      <c r="F1443">
        <v>13</v>
      </c>
    </row>
    <row r="1444" spans="1:6" x14ac:dyDescent="0.2">
      <c r="A1444">
        <v>1666</v>
      </c>
      <c r="B1444" t="s">
        <v>8218</v>
      </c>
      <c r="C1444">
        <v>98</v>
      </c>
      <c r="D1444">
        <v>2947</v>
      </c>
      <c r="E1444" t="s">
        <v>8220</v>
      </c>
      <c r="F1444">
        <v>13</v>
      </c>
    </row>
    <row r="1445" spans="1:6" x14ac:dyDescent="0.2">
      <c r="A1445">
        <v>2963</v>
      </c>
      <c r="B1445" t="s">
        <v>8218</v>
      </c>
      <c r="C1445">
        <v>98</v>
      </c>
      <c r="D1445">
        <v>3100</v>
      </c>
      <c r="E1445" t="s">
        <v>8220</v>
      </c>
      <c r="F1445">
        <v>13</v>
      </c>
    </row>
    <row r="1446" spans="1:6" x14ac:dyDescent="0.2">
      <c r="A1446">
        <v>3421</v>
      </c>
      <c r="B1446" t="s">
        <v>8218</v>
      </c>
      <c r="C1446">
        <v>98</v>
      </c>
      <c r="D1446">
        <v>3860</v>
      </c>
      <c r="E1446" t="s">
        <v>8220</v>
      </c>
      <c r="F1446">
        <v>13</v>
      </c>
    </row>
    <row r="1447" spans="1:6" x14ac:dyDescent="0.2">
      <c r="A1447">
        <v>657</v>
      </c>
      <c r="B1447" t="s">
        <v>8218</v>
      </c>
      <c r="C1447">
        <v>99</v>
      </c>
      <c r="D1447">
        <v>3943</v>
      </c>
      <c r="E1447" t="s">
        <v>8220</v>
      </c>
      <c r="F1447">
        <v>13</v>
      </c>
    </row>
    <row r="1448" spans="1:6" x14ac:dyDescent="0.2">
      <c r="A1448">
        <v>759</v>
      </c>
      <c r="B1448" t="s">
        <v>8218</v>
      </c>
      <c r="C1448">
        <v>99</v>
      </c>
      <c r="D1448">
        <v>3986</v>
      </c>
      <c r="E1448" t="s">
        <v>8220</v>
      </c>
      <c r="F1448">
        <v>13</v>
      </c>
    </row>
    <row r="1449" spans="1:6" x14ac:dyDescent="0.2">
      <c r="A1449">
        <v>825</v>
      </c>
      <c r="B1449" t="s">
        <v>8218</v>
      </c>
      <c r="C1449">
        <v>99</v>
      </c>
      <c r="D1449">
        <v>3987</v>
      </c>
      <c r="E1449" t="s">
        <v>8220</v>
      </c>
      <c r="F1449">
        <v>13</v>
      </c>
    </row>
    <row r="1450" spans="1:6" x14ac:dyDescent="0.2">
      <c r="A1450">
        <v>1031</v>
      </c>
      <c r="B1450" t="s">
        <v>8218</v>
      </c>
      <c r="C1450">
        <v>99</v>
      </c>
      <c r="D1450">
        <v>4052</v>
      </c>
      <c r="E1450" t="s">
        <v>8220</v>
      </c>
      <c r="F1450">
        <v>13</v>
      </c>
    </row>
    <row r="1451" spans="1:6" x14ac:dyDescent="0.2">
      <c r="A1451">
        <v>2105</v>
      </c>
      <c r="B1451" t="s">
        <v>8218</v>
      </c>
      <c r="C1451">
        <v>99</v>
      </c>
      <c r="D1451">
        <v>4069</v>
      </c>
      <c r="E1451" t="s">
        <v>8220</v>
      </c>
      <c r="F1451">
        <v>13</v>
      </c>
    </row>
    <row r="1452" spans="1:6" x14ac:dyDescent="0.2">
      <c r="A1452">
        <v>2274</v>
      </c>
      <c r="B1452" t="s">
        <v>8218</v>
      </c>
      <c r="C1452">
        <v>99</v>
      </c>
      <c r="D1452">
        <v>4075</v>
      </c>
      <c r="E1452" t="s">
        <v>8220</v>
      </c>
      <c r="F1452">
        <v>13</v>
      </c>
    </row>
    <row r="1453" spans="1:6" x14ac:dyDescent="0.2">
      <c r="A1453">
        <v>3028</v>
      </c>
      <c r="B1453" t="s">
        <v>8218</v>
      </c>
      <c r="C1453">
        <v>99</v>
      </c>
      <c r="D1453">
        <v>126</v>
      </c>
      <c r="E1453" t="s">
        <v>8219</v>
      </c>
      <c r="F1453">
        <v>13</v>
      </c>
    </row>
    <row r="1454" spans="1:6" x14ac:dyDescent="0.2">
      <c r="A1454">
        <v>82</v>
      </c>
      <c r="B1454" t="s">
        <v>8218</v>
      </c>
      <c r="C1454">
        <v>100</v>
      </c>
      <c r="D1454">
        <v>603</v>
      </c>
      <c r="E1454" t="s">
        <v>8219</v>
      </c>
      <c r="F1454">
        <v>13</v>
      </c>
    </row>
    <row r="1455" spans="1:6" x14ac:dyDescent="0.2">
      <c r="A1455">
        <v>723</v>
      </c>
      <c r="B1455" t="s">
        <v>8218</v>
      </c>
      <c r="C1455">
        <v>100</v>
      </c>
      <c r="D1455">
        <v>1567</v>
      </c>
      <c r="E1455" t="s">
        <v>8219</v>
      </c>
      <c r="F1455">
        <v>13</v>
      </c>
    </row>
    <row r="1456" spans="1:6" x14ac:dyDescent="0.2">
      <c r="A1456">
        <v>2223</v>
      </c>
      <c r="B1456" t="s">
        <v>8218</v>
      </c>
      <c r="C1456">
        <v>100</v>
      </c>
      <c r="D1456">
        <v>473</v>
      </c>
      <c r="E1456" t="s">
        <v>8220</v>
      </c>
      <c r="F1456">
        <v>14</v>
      </c>
    </row>
    <row r="1457" spans="1:6" x14ac:dyDescent="0.2">
      <c r="A1457">
        <v>2614</v>
      </c>
      <c r="B1457" t="s">
        <v>8218</v>
      </c>
      <c r="C1457">
        <v>100</v>
      </c>
      <c r="D1457">
        <v>505</v>
      </c>
      <c r="E1457" t="s">
        <v>8220</v>
      </c>
      <c r="F1457">
        <v>14</v>
      </c>
    </row>
    <row r="1458" spans="1:6" x14ac:dyDescent="0.2">
      <c r="A1458">
        <v>2629</v>
      </c>
      <c r="B1458" t="s">
        <v>8218</v>
      </c>
      <c r="C1458">
        <v>100</v>
      </c>
      <c r="D1458">
        <v>882</v>
      </c>
      <c r="E1458" t="s">
        <v>8220</v>
      </c>
      <c r="F1458">
        <v>14</v>
      </c>
    </row>
    <row r="1459" spans="1:6" x14ac:dyDescent="0.2">
      <c r="A1459">
        <v>3276</v>
      </c>
      <c r="B1459" t="s">
        <v>8218</v>
      </c>
      <c r="C1459">
        <v>100</v>
      </c>
      <c r="D1459">
        <v>940</v>
      </c>
      <c r="E1459" t="s">
        <v>8220</v>
      </c>
      <c r="F1459">
        <v>14</v>
      </c>
    </row>
    <row r="1460" spans="1:6" x14ac:dyDescent="0.2">
      <c r="A1460">
        <v>3277</v>
      </c>
      <c r="B1460" t="s">
        <v>8218</v>
      </c>
      <c r="C1460">
        <v>100</v>
      </c>
      <c r="D1460">
        <v>970</v>
      </c>
      <c r="E1460" t="s">
        <v>8220</v>
      </c>
      <c r="F1460">
        <v>14</v>
      </c>
    </row>
    <row r="1461" spans="1:6" x14ac:dyDescent="0.2">
      <c r="A1461">
        <v>3838</v>
      </c>
      <c r="B1461" t="s">
        <v>8218</v>
      </c>
      <c r="C1461">
        <v>100</v>
      </c>
      <c r="D1461">
        <v>1424</v>
      </c>
      <c r="E1461" t="s">
        <v>8220</v>
      </c>
      <c r="F1461">
        <v>14</v>
      </c>
    </row>
    <row r="1462" spans="1:6" x14ac:dyDescent="0.2">
      <c r="A1462">
        <v>21</v>
      </c>
      <c r="B1462" t="s">
        <v>8218</v>
      </c>
      <c r="C1462">
        <v>101</v>
      </c>
      <c r="D1462">
        <v>2598</v>
      </c>
      <c r="E1462" t="s">
        <v>8220</v>
      </c>
      <c r="F1462">
        <v>14</v>
      </c>
    </row>
    <row r="1463" spans="1:6" x14ac:dyDescent="0.2">
      <c r="A1463">
        <v>1203</v>
      </c>
      <c r="B1463" t="s">
        <v>8218</v>
      </c>
      <c r="C1463">
        <v>101</v>
      </c>
      <c r="D1463">
        <v>2688</v>
      </c>
      <c r="E1463" t="s">
        <v>8220</v>
      </c>
      <c r="F1463">
        <v>14</v>
      </c>
    </row>
    <row r="1464" spans="1:6" x14ac:dyDescent="0.2">
      <c r="A1464">
        <v>1661</v>
      </c>
      <c r="B1464" t="s">
        <v>8218</v>
      </c>
      <c r="C1464">
        <v>101</v>
      </c>
      <c r="D1464">
        <v>2752</v>
      </c>
      <c r="E1464" t="s">
        <v>8220</v>
      </c>
      <c r="F1464">
        <v>14</v>
      </c>
    </row>
    <row r="1465" spans="1:6" x14ac:dyDescent="0.2">
      <c r="A1465">
        <v>2055</v>
      </c>
      <c r="B1465" t="s">
        <v>8218</v>
      </c>
      <c r="C1465">
        <v>101</v>
      </c>
      <c r="D1465">
        <v>2854</v>
      </c>
      <c r="E1465" t="s">
        <v>8220</v>
      </c>
      <c r="F1465">
        <v>14</v>
      </c>
    </row>
    <row r="1466" spans="1:6" x14ac:dyDescent="0.2">
      <c r="A1466">
        <v>1760</v>
      </c>
      <c r="B1466" t="s">
        <v>8218</v>
      </c>
      <c r="C1466">
        <v>102</v>
      </c>
      <c r="D1466">
        <v>2889</v>
      </c>
      <c r="E1466" t="s">
        <v>8220</v>
      </c>
      <c r="F1466">
        <v>14</v>
      </c>
    </row>
    <row r="1467" spans="1:6" x14ac:dyDescent="0.2">
      <c r="A1467">
        <v>2278</v>
      </c>
      <c r="B1467" t="s">
        <v>8218</v>
      </c>
      <c r="C1467">
        <v>102</v>
      </c>
      <c r="D1467">
        <v>2911</v>
      </c>
      <c r="E1467" t="s">
        <v>8220</v>
      </c>
      <c r="F1467">
        <v>14</v>
      </c>
    </row>
    <row r="1468" spans="1:6" x14ac:dyDescent="0.2">
      <c r="A1468">
        <v>2450</v>
      </c>
      <c r="B1468" t="s">
        <v>8218</v>
      </c>
      <c r="C1468">
        <v>102</v>
      </c>
      <c r="D1468">
        <v>3096</v>
      </c>
      <c r="E1468" t="s">
        <v>8220</v>
      </c>
      <c r="F1468">
        <v>14</v>
      </c>
    </row>
    <row r="1469" spans="1:6" x14ac:dyDescent="0.2">
      <c r="A1469">
        <v>2818</v>
      </c>
      <c r="B1469" t="s">
        <v>8218</v>
      </c>
      <c r="C1469">
        <v>102</v>
      </c>
      <c r="D1469">
        <v>3637</v>
      </c>
      <c r="E1469" t="s">
        <v>8220</v>
      </c>
      <c r="F1469">
        <v>14</v>
      </c>
    </row>
    <row r="1470" spans="1:6" x14ac:dyDescent="0.2">
      <c r="A1470">
        <v>3575</v>
      </c>
      <c r="B1470" t="s">
        <v>8218</v>
      </c>
      <c r="C1470">
        <v>102</v>
      </c>
      <c r="D1470">
        <v>3740</v>
      </c>
      <c r="E1470" t="s">
        <v>8220</v>
      </c>
      <c r="F1470">
        <v>14</v>
      </c>
    </row>
    <row r="1471" spans="1:6" x14ac:dyDescent="0.2">
      <c r="A1471">
        <v>1200</v>
      </c>
      <c r="B1471" t="s">
        <v>8218</v>
      </c>
      <c r="C1471">
        <v>103</v>
      </c>
      <c r="D1471">
        <v>3865</v>
      </c>
      <c r="E1471" t="s">
        <v>8220</v>
      </c>
      <c r="F1471">
        <v>14</v>
      </c>
    </row>
    <row r="1472" spans="1:6" x14ac:dyDescent="0.2">
      <c r="A1472">
        <v>1210</v>
      </c>
      <c r="B1472" t="s">
        <v>8218</v>
      </c>
      <c r="C1472">
        <v>103</v>
      </c>
      <c r="D1472">
        <v>3888</v>
      </c>
      <c r="E1472" t="s">
        <v>8220</v>
      </c>
      <c r="F1472">
        <v>14</v>
      </c>
    </row>
    <row r="1473" spans="1:6" x14ac:dyDescent="0.2">
      <c r="A1473">
        <v>1221</v>
      </c>
      <c r="B1473" t="s">
        <v>8218</v>
      </c>
      <c r="C1473">
        <v>103</v>
      </c>
      <c r="D1473">
        <v>3929</v>
      </c>
      <c r="E1473" t="s">
        <v>8220</v>
      </c>
      <c r="F1473">
        <v>14</v>
      </c>
    </row>
    <row r="1474" spans="1:6" x14ac:dyDescent="0.2">
      <c r="A1474">
        <v>1965</v>
      </c>
      <c r="B1474" t="s">
        <v>8218</v>
      </c>
      <c r="C1474">
        <v>103</v>
      </c>
      <c r="D1474">
        <v>3999</v>
      </c>
      <c r="E1474" t="s">
        <v>8220</v>
      </c>
      <c r="F1474">
        <v>14</v>
      </c>
    </row>
    <row r="1475" spans="1:6" x14ac:dyDescent="0.2">
      <c r="A1475">
        <v>2303</v>
      </c>
      <c r="B1475" t="s">
        <v>8218</v>
      </c>
      <c r="C1475">
        <v>103</v>
      </c>
      <c r="D1475">
        <v>4001</v>
      </c>
      <c r="E1475" t="s">
        <v>8220</v>
      </c>
      <c r="F1475">
        <v>14</v>
      </c>
    </row>
    <row r="1476" spans="1:6" x14ac:dyDescent="0.2">
      <c r="A1476">
        <v>3021</v>
      </c>
      <c r="B1476" t="s">
        <v>8218</v>
      </c>
      <c r="C1476">
        <v>103</v>
      </c>
      <c r="D1476">
        <v>4104</v>
      </c>
      <c r="E1476" t="s">
        <v>8220</v>
      </c>
      <c r="F1476">
        <v>14</v>
      </c>
    </row>
    <row r="1477" spans="1:6" x14ac:dyDescent="0.2">
      <c r="A1477">
        <v>418</v>
      </c>
      <c r="B1477" t="s">
        <v>8218</v>
      </c>
      <c r="C1477">
        <v>104</v>
      </c>
      <c r="D1477">
        <v>2367</v>
      </c>
      <c r="E1477" t="s">
        <v>8219</v>
      </c>
      <c r="F1477">
        <v>14</v>
      </c>
    </row>
    <row r="1478" spans="1:6" x14ac:dyDescent="0.2">
      <c r="A1478">
        <v>1392</v>
      </c>
      <c r="B1478" t="s">
        <v>8218</v>
      </c>
      <c r="C1478">
        <v>104</v>
      </c>
      <c r="D1478">
        <v>3877</v>
      </c>
      <c r="E1478" t="s">
        <v>8219</v>
      </c>
      <c r="F1478">
        <v>14</v>
      </c>
    </row>
    <row r="1479" spans="1:6" x14ac:dyDescent="0.2">
      <c r="A1479">
        <v>1625</v>
      </c>
      <c r="B1479" t="s">
        <v>8218</v>
      </c>
      <c r="C1479">
        <v>104</v>
      </c>
      <c r="D1479">
        <v>671</v>
      </c>
      <c r="E1479" t="s">
        <v>8220</v>
      </c>
      <c r="F1479">
        <v>15</v>
      </c>
    </row>
    <row r="1480" spans="1:6" x14ac:dyDescent="0.2">
      <c r="A1480">
        <v>2311</v>
      </c>
      <c r="B1480" t="s">
        <v>8218</v>
      </c>
      <c r="C1480">
        <v>104</v>
      </c>
      <c r="D1480">
        <v>924</v>
      </c>
      <c r="E1480" t="s">
        <v>8220</v>
      </c>
      <c r="F1480">
        <v>15</v>
      </c>
    </row>
    <row r="1481" spans="1:6" x14ac:dyDescent="0.2">
      <c r="A1481">
        <v>2472</v>
      </c>
      <c r="B1481" t="s">
        <v>8218</v>
      </c>
      <c r="C1481">
        <v>104</v>
      </c>
      <c r="D1481">
        <v>1103</v>
      </c>
      <c r="E1481" t="s">
        <v>8220</v>
      </c>
      <c r="F1481">
        <v>15</v>
      </c>
    </row>
    <row r="1482" spans="1:6" x14ac:dyDescent="0.2">
      <c r="A1482">
        <v>2664</v>
      </c>
      <c r="B1482" t="s">
        <v>8218</v>
      </c>
      <c r="C1482">
        <v>104</v>
      </c>
      <c r="D1482">
        <v>1152</v>
      </c>
      <c r="E1482" t="s">
        <v>8220</v>
      </c>
      <c r="F1482">
        <v>15</v>
      </c>
    </row>
    <row r="1483" spans="1:6" x14ac:dyDescent="0.2">
      <c r="A1483">
        <v>2819</v>
      </c>
      <c r="B1483" t="s">
        <v>8218</v>
      </c>
      <c r="C1483">
        <v>104</v>
      </c>
      <c r="D1483">
        <v>1500</v>
      </c>
      <c r="E1483" t="s">
        <v>8220</v>
      </c>
      <c r="F1483">
        <v>15</v>
      </c>
    </row>
    <row r="1484" spans="1:6" x14ac:dyDescent="0.2">
      <c r="A1484">
        <v>3002</v>
      </c>
      <c r="B1484" t="s">
        <v>8218</v>
      </c>
      <c r="C1484">
        <v>104</v>
      </c>
      <c r="D1484">
        <v>1737</v>
      </c>
      <c r="E1484" t="s">
        <v>8220</v>
      </c>
      <c r="F1484">
        <v>15</v>
      </c>
    </row>
    <row r="1485" spans="1:6" x14ac:dyDescent="0.2">
      <c r="A1485">
        <v>3150</v>
      </c>
      <c r="B1485" t="s">
        <v>8218</v>
      </c>
      <c r="C1485">
        <v>104</v>
      </c>
      <c r="D1485">
        <v>1768</v>
      </c>
      <c r="E1485" t="s">
        <v>8220</v>
      </c>
      <c r="F1485">
        <v>15</v>
      </c>
    </row>
    <row r="1486" spans="1:6" x14ac:dyDescent="0.2">
      <c r="A1486">
        <v>3217</v>
      </c>
      <c r="B1486" t="s">
        <v>8218</v>
      </c>
      <c r="C1486">
        <v>104</v>
      </c>
      <c r="D1486">
        <v>1778</v>
      </c>
      <c r="E1486" t="s">
        <v>8220</v>
      </c>
      <c r="F1486">
        <v>15</v>
      </c>
    </row>
    <row r="1487" spans="1:6" x14ac:dyDescent="0.2">
      <c r="A1487">
        <v>3239</v>
      </c>
      <c r="B1487" t="s">
        <v>8218</v>
      </c>
      <c r="C1487">
        <v>104</v>
      </c>
      <c r="D1487">
        <v>1790</v>
      </c>
      <c r="E1487" t="s">
        <v>8220</v>
      </c>
      <c r="F1487">
        <v>15</v>
      </c>
    </row>
    <row r="1488" spans="1:6" x14ac:dyDescent="0.2">
      <c r="A1488">
        <v>3425</v>
      </c>
      <c r="B1488" t="s">
        <v>8218</v>
      </c>
      <c r="C1488">
        <v>104</v>
      </c>
      <c r="D1488">
        <v>2755</v>
      </c>
      <c r="E1488" t="s">
        <v>8220</v>
      </c>
      <c r="F1488">
        <v>15</v>
      </c>
    </row>
    <row r="1489" spans="1:6" x14ac:dyDescent="0.2">
      <c r="A1489">
        <v>3553</v>
      </c>
      <c r="B1489" t="s">
        <v>8218</v>
      </c>
      <c r="C1489">
        <v>104</v>
      </c>
      <c r="D1489">
        <v>2778</v>
      </c>
      <c r="E1489" t="s">
        <v>8220</v>
      </c>
      <c r="F1489">
        <v>15</v>
      </c>
    </row>
    <row r="1490" spans="1:6" x14ac:dyDescent="0.2">
      <c r="A1490">
        <v>3712</v>
      </c>
      <c r="B1490" t="s">
        <v>8218</v>
      </c>
      <c r="C1490">
        <v>104</v>
      </c>
      <c r="D1490">
        <v>2857</v>
      </c>
      <c r="E1490" t="s">
        <v>8220</v>
      </c>
      <c r="F1490">
        <v>15</v>
      </c>
    </row>
    <row r="1491" spans="1:6" x14ac:dyDescent="0.2">
      <c r="A1491">
        <v>651</v>
      </c>
      <c r="B1491" t="s">
        <v>8218</v>
      </c>
      <c r="C1491">
        <v>105</v>
      </c>
      <c r="D1491">
        <v>3066</v>
      </c>
      <c r="E1491" t="s">
        <v>8220</v>
      </c>
      <c r="F1491">
        <v>15</v>
      </c>
    </row>
    <row r="1492" spans="1:6" x14ac:dyDescent="0.2">
      <c r="A1492">
        <v>752</v>
      </c>
      <c r="B1492" t="s">
        <v>8218</v>
      </c>
      <c r="C1492">
        <v>105</v>
      </c>
      <c r="D1492">
        <v>156</v>
      </c>
      <c r="E1492" t="s">
        <v>8219</v>
      </c>
      <c r="F1492">
        <v>15</v>
      </c>
    </row>
    <row r="1493" spans="1:6" x14ac:dyDescent="0.2">
      <c r="A1493">
        <v>1262</v>
      </c>
      <c r="B1493" t="s">
        <v>8218</v>
      </c>
      <c r="C1493">
        <v>105</v>
      </c>
      <c r="D1493">
        <v>1003</v>
      </c>
      <c r="E1493" t="s">
        <v>8219</v>
      </c>
      <c r="F1493">
        <v>15</v>
      </c>
    </row>
    <row r="1494" spans="1:6" x14ac:dyDescent="0.2">
      <c r="A1494">
        <v>1885</v>
      </c>
      <c r="B1494" t="s">
        <v>8218</v>
      </c>
      <c r="C1494">
        <v>105</v>
      </c>
      <c r="D1494">
        <v>1328</v>
      </c>
      <c r="E1494" t="s">
        <v>8219</v>
      </c>
      <c r="F1494">
        <v>15</v>
      </c>
    </row>
    <row r="1495" spans="1:6" x14ac:dyDescent="0.2">
      <c r="A1495">
        <v>2024</v>
      </c>
      <c r="B1495" t="s">
        <v>8218</v>
      </c>
      <c r="C1495">
        <v>105</v>
      </c>
      <c r="D1495">
        <v>1338</v>
      </c>
      <c r="E1495" t="s">
        <v>8219</v>
      </c>
      <c r="F1495">
        <v>15</v>
      </c>
    </row>
    <row r="1496" spans="1:6" x14ac:dyDescent="0.2">
      <c r="A1496">
        <v>2287</v>
      </c>
      <c r="B1496" t="s">
        <v>8218</v>
      </c>
      <c r="C1496">
        <v>106</v>
      </c>
      <c r="D1496">
        <v>3869</v>
      </c>
      <c r="E1496" t="s">
        <v>8219</v>
      </c>
      <c r="F1496">
        <v>15</v>
      </c>
    </row>
    <row r="1497" spans="1:6" x14ac:dyDescent="0.2">
      <c r="A1497">
        <v>1658</v>
      </c>
      <c r="B1497" t="s">
        <v>8218</v>
      </c>
      <c r="C1497">
        <v>107</v>
      </c>
      <c r="D1497">
        <v>446</v>
      </c>
      <c r="E1497" t="s">
        <v>8220</v>
      </c>
      <c r="F1497">
        <v>16</v>
      </c>
    </row>
    <row r="1498" spans="1:6" x14ac:dyDescent="0.2">
      <c r="A1498">
        <v>1746</v>
      </c>
      <c r="B1498" t="s">
        <v>8218</v>
      </c>
      <c r="C1498">
        <v>107</v>
      </c>
      <c r="D1498">
        <v>716</v>
      </c>
      <c r="E1498" t="s">
        <v>8220</v>
      </c>
      <c r="F1498">
        <v>16</v>
      </c>
    </row>
    <row r="1499" spans="1:6" x14ac:dyDescent="0.2">
      <c r="A1499">
        <v>1926</v>
      </c>
      <c r="B1499" t="s">
        <v>8218</v>
      </c>
      <c r="C1499">
        <v>107</v>
      </c>
      <c r="D1499">
        <v>942</v>
      </c>
      <c r="E1499" t="s">
        <v>8220</v>
      </c>
      <c r="F1499">
        <v>16</v>
      </c>
    </row>
    <row r="1500" spans="1:6" x14ac:dyDescent="0.2">
      <c r="A1500">
        <v>2113</v>
      </c>
      <c r="B1500" t="s">
        <v>8218</v>
      </c>
      <c r="C1500">
        <v>107</v>
      </c>
      <c r="D1500">
        <v>945</v>
      </c>
      <c r="E1500" t="s">
        <v>8220</v>
      </c>
      <c r="F1500">
        <v>16</v>
      </c>
    </row>
    <row r="1501" spans="1:6" x14ac:dyDescent="0.2">
      <c r="A1501">
        <v>2309</v>
      </c>
      <c r="B1501" t="s">
        <v>8218</v>
      </c>
      <c r="C1501">
        <v>107</v>
      </c>
      <c r="D1501">
        <v>1167</v>
      </c>
      <c r="E1501" t="s">
        <v>8220</v>
      </c>
      <c r="F1501">
        <v>16</v>
      </c>
    </row>
    <row r="1502" spans="1:6" x14ac:dyDescent="0.2">
      <c r="A1502">
        <v>3013</v>
      </c>
      <c r="B1502" t="s">
        <v>8218</v>
      </c>
      <c r="C1502">
        <v>107</v>
      </c>
      <c r="D1502">
        <v>1552</v>
      </c>
      <c r="E1502" t="s">
        <v>8220</v>
      </c>
      <c r="F1502">
        <v>16</v>
      </c>
    </row>
    <row r="1503" spans="1:6" x14ac:dyDescent="0.2">
      <c r="A1503">
        <v>3765</v>
      </c>
      <c r="B1503" t="s">
        <v>8218</v>
      </c>
      <c r="C1503">
        <v>107</v>
      </c>
      <c r="D1503">
        <v>1726</v>
      </c>
      <c r="E1503" t="s">
        <v>8220</v>
      </c>
      <c r="F1503">
        <v>16</v>
      </c>
    </row>
    <row r="1504" spans="1:6" x14ac:dyDescent="0.2">
      <c r="A1504">
        <v>60</v>
      </c>
      <c r="B1504" t="s">
        <v>8218</v>
      </c>
      <c r="C1504">
        <v>108</v>
      </c>
      <c r="D1504">
        <v>1862</v>
      </c>
      <c r="E1504" t="s">
        <v>8220</v>
      </c>
      <c r="F1504">
        <v>16</v>
      </c>
    </row>
    <row r="1505" spans="1:6" x14ac:dyDescent="0.2">
      <c r="A1505">
        <v>252</v>
      </c>
      <c r="B1505" t="s">
        <v>8218</v>
      </c>
      <c r="C1505">
        <v>108</v>
      </c>
      <c r="D1505">
        <v>1983</v>
      </c>
      <c r="E1505" t="s">
        <v>8220</v>
      </c>
      <c r="F1505">
        <v>16</v>
      </c>
    </row>
    <row r="1506" spans="1:6" x14ac:dyDescent="0.2">
      <c r="A1506">
        <v>302</v>
      </c>
      <c r="B1506" t="s">
        <v>8218</v>
      </c>
      <c r="C1506">
        <v>108</v>
      </c>
      <c r="D1506">
        <v>2160</v>
      </c>
      <c r="E1506" t="s">
        <v>8220</v>
      </c>
      <c r="F1506">
        <v>16</v>
      </c>
    </row>
    <row r="1507" spans="1:6" x14ac:dyDescent="0.2">
      <c r="A1507">
        <v>736</v>
      </c>
      <c r="B1507" t="s">
        <v>8218</v>
      </c>
      <c r="C1507">
        <v>108</v>
      </c>
      <c r="D1507">
        <v>2406</v>
      </c>
      <c r="E1507" t="s">
        <v>8220</v>
      </c>
      <c r="F1507">
        <v>16</v>
      </c>
    </row>
    <row r="1508" spans="1:6" x14ac:dyDescent="0.2">
      <c r="A1508">
        <v>737</v>
      </c>
      <c r="B1508" t="s">
        <v>8218</v>
      </c>
      <c r="C1508">
        <v>108</v>
      </c>
      <c r="D1508">
        <v>3070</v>
      </c>
      <c r="E1508" t="s">
        <v>8220</v>
      </c>
      <c r="F1508">
        <v>16</v>
      </c>
    </row>
    <row r="1509" spans="1:6" x14ac:dyDescent="0.2">
      <c r="A1509">
        <v>1213</v>
      </c>
      <c r="B1509" t="s">
        <v>8218</v>
      </c>
      <c r="C1509">
        <v>108</v>
      </c>
      <c r="D1509">
        <v>3800</v>
      </c>
      <c r="E1509" t="s">
        <v>8220</v>
      </c>
      <c r="F1509">
        <v>16</v>
      </c>
    </row>
    <row r="1510" spans="1:6" x14ac:dyDescent="0.2">
      <c r="A1510">
        <v>1303</v>
      </c>
      <c r="B1510" t="s">
        <v>8218</v>
      </c>
      <c r="C1510">
        <v>108</v>
      </c>
      <c r="D1510">
        <v>3898</v>
      </c>
      <c r="E1510" t="s">
        <v>8220</v>
      </c>
      <c r="F1510">
        <v>16</v>
      </c>
    </row>
    <row r="1511" spans="1:6" x14ac:dyDescent="0.2">
      <c r="A1511">
        <v>1626</v>
      </c>
      <c r="B1511" t="s">
        <v>8218</v>
      </c>
      <c r="C1511">
        <v>108</v>
      </c>
      <c r="D1511">
        <v>3906</v>
      </c>
      <c r="E1511" t="s">
        <v>8220</v>
      </c>
      <c r="F1511">
        <v>16</v>
      </c>
    </row>
    <row r="1512" spans="1:6" x14ac:dyDescent="0.2">
      <c r="A1512">
        <v>2784</v>
      </c>
      <c r="B1512" t="s">
        <v>8218</v>
      </c>
      <c r="C1512">
        <v>108</v>
      </c>
      <c r="D1512">
        <v>3958</v>
      </c>
      <c r="E1512" t="s">
        <v>8220</v>
      </c>
      <c r="F1512">
        <v>16</v>
      </c>
    </row>
    <row r="1513" spans="1:6" x14ac:dyDescent="0.2">
      <c r="A1513">
        <v>2811</v>
      </c>
      <c r="B1513" t="s">
        <v>8218</v>
      </c>
      <c r="C1513">
        <v>108</v>
      </c>
      <c r="D1513">
        <v>1014</v>
      </c>
      <c r="E1513" t="s">
        <v>8219</v>
      </c>
      <c r="F1513">
        <v>16</v>
      </c>
    </row>
    <row r="1514" spans="1:6" x14ac:dyDescent="0.2">
      <c r="A1514">
        <v>2961</v>
      </c>
      <c r="B1514" t="s">
        <v>8218</v>
      </c>
      <c r="C1514">
        <v>108</v>
      </c>
      <c r="D1514">
        <v>1335</v>
      </c>
      <c r="E1514" t="s">
        <v>8219</v>
      </c>
      <c r="F1514">
        <v>16</v>
      </c>
    </row>
    <row r="1515" spans="1:6" x14ac:dyDescent="0.2">
      <c r="A1515">
        <v>1255</v>
      </c>
      <c r="B1515" t="s">
        <v>8218</v>
      </c>
      <c r="C1515">
        <v>109</v>
      </c>
      <c r="D1515">
        <v>205</v>
      </c>
      <c r="E1515" t="s">
        <v>8220</v>
      </c>
      <c r="F1515">
        <v>17</v>
      </c>
    </row>
    <row r="1516" spans="1:6" x14ac:dyDescent="0.2">
      <c r="A1516">
        <v>1375</v>
      </c>
      <c r="B1516" t="s">
        <v>8218</v>
      </c>
      <c r="C1516">
        <v>109</v>
      </c>
      <c r="D1516">
        <v>442</v>
      </c>
      <c r="E1516" t="s">
        <v>8220</v>
      </c>
      <c r="F1516">
        <v>17</v>
      </c>
    </row>
    <row r="1517" spans="1:6" x14ac:dyDescent="0.2">
      <c r="A1517">
        <v>2441</v>
      </c>
      <c r="B1517" t="s">
        <v>8218</v>
      </c>
      <c r="C1517">
        <v>109</v>
      </c>
      <c r="D1517">
        <v>678</v>
      </c>
      <c r="E1517" t="s">
        <v>8220</v>
      </c>
      <c r="F1517">
        <v>17</v>
      </c>
    </row>
    <row r="1518" spans="1:6" x14ac:dyDescent="0.2">
      <c r="A1518">
        <v>749</v>
      </c>
      <c r="B1518" t="s">
        <v>8218</v>
      </c>
      <c r="C1518">
        <v>110</v>
      </c>
      <c r="D1518">
        <v>892</v>
      </c>
      <c r="E1518" t="s">
        <v>8220</v>
      </c>
      <c r="F1518">
        <v>17</v>
      </c>
    </row>
    <row r="1519" spans="1:6" x14ac:dyDescent="0.2">
      <c r="A1519">
        <v>1535</v>
      </c>
      <c r="B1519" t="s">
        <v>8218</v>
      </c>
      <c r="C1519">
        <v>110</v>
      </c>
      <c r="D1519">
        <v>956</v>
      </c>
      <c r="E1519" t="s">
        <v>8220</v>
      </c>
      <c r="F1519">
        <v>17</v>
      </c>
    </row>
    <row r="1520" spans="1:6" x14ac:dyDescent="0.2">
      <c r="A1520">
        <v>1933</v>
      </c>
      <c r="B1520" t="s">
        <v>8218</v>
      </c>
      <c r="C1520">
        <v>110</v>
      </c>
      <c r="D1520">
        <v>958</v>
      </c>
      <c r="E1520" t="s">
        <v>8220</v>
      </c>
      <c r="F1520">
        <v>17</v>
      </c>
    </row>
    <row r="1521" spans="1:6" x14ac:dyDescent="0.2">
      <c r="A1521">
        <v>3236</v>
      </c>
      <c r="B1521" t="s">
        <v>8218</v>
      </c>
      <c r="C1521">
        <v>110</v>
      </c>
      <c r="D1521">
        <v>1405</v>
      </c>
      <c r="E1521" t="s">
        <v>8220</v>
      </c>
      <c r="F1521">
        <v>17</v>
      </c>
    </row>
    <row r="1522" spans="1:6" x14ac:dyDescent="0.2">
      <c r="A1522">
        <v>268</v>
      </c>
      <c r="B1522" t="s">
        <v>8218</v>
      </c>
      <c r="C1522">
        <v>111</v>
      </c>
      <c r="D1522">
        <v>1714</v>
      </c>
      <c r="E1522" t="s">
        <v>8220</v>
      </c>
      <c r="F1522">
        <v>17</v>
      </c>
    </row>
    <row r="1523" spans="1:6" x14ac:dyDescent="0.2">
      <c r="A1523">
        <v>1027</v>
      </c>
      <c r="B1523" t="s">
        <v>8218</v>
      </c>
      <c r="C1523">
        <v>111</v>
      </c>
      <c r="D1523">
        <v>1868</v>
      </c>
      <c r="E1523" t="s">
        <v>8220</v>
      </c>
      <c r="F1523">
        <v>17</v>
      </c>
    </row>
    <row r="1524" spans="1:6" x14ac:dyDescent="0.2">
      <c r="A1524">
        <v>1185</v>
      </c>
      <c r="B1524" t="s">
        <v>8218</v>
      </c>
      <c r="C1524">
        <v>111</v>
      </c>
      <c r="D1524">
        <v>2892</v>
      </c>
      <c r="E1524" t="s">
        <v>8220</v>
      </c>
      <c r="F1524">
        <v>17</v>
      </c>
    </row>
    <row r="1525" spans="1:6" x14ac:dyDescent="0.2">
      <c r="A1525">
        <v>1201</v>
      </c>
      <c r="B1525" t="s">
        <v>8218</v>
      </c>
      <c r="C1525">
        <v>111</v>
      </c>
      <c r="D1525">
        <v>2905</v>
      </c>
      <c r="E1525" t="s">
        <v>8220</v>
      </c>
      <c r="F1525">
        <v>17</v>
      </c>
    </row>
    <row r="1526" spans="1:6" x14ac:dyDescent="0.2">
      <c r="A1526">
        <v>2446</v>
      </c>
      <c r="B1526" t="s">
        <v>8218</v>
      </c>
      <c r="C1526">
        <v>111</v>
      </c>
      <c r="D1526">
        <v>3093</v>
      </c>
      <c r="E1526" t="s">
        <v>8220</v>
      </c>
      <c r="F1526">
        <v>17</v>
      </c>
    </row>
    <row r="1527" spans="1:6" x14ac:dyDescent="0.2">
      <c r="A1527">
        <v>2985</v>
      </c>
      <c r="B1527" t="s">
        <v>8218</v>
      </c>
      <c r="C1527">
        <v>111</v>
      </c>
      <c r="D1527">
        <v>3923</v>
      </c>
      <c r="E1527" t="s">
        <v>8220</v>
      </c>
      <c r="F1527">
        <v>17</v>
      </c>
    </row>
    <row r="1528" spans="1:6" x14ac:dyDescent="0.2">
      <c r="A1528">
        <v>3333</v>
      </c>
      <c r="B1528" t="s">
        <v>8218</v>
      </c>
      <c r="C1528">
        <v>111</v>
      </c>
      <c r="D1528">
        <v>3996</v>
      </c>
      <c r="E1528" t="s">
        <v>8220</v>
      </c>
      <c r="F1528">
        <v>17</v>
      </c>
    </row>
    <row r="1529" spans="1:6" x14ac:dyDescent="0.2">
      <c r="A1529">
        <v>1388</v>
      </c>
      <c r="B1529" t="s">
        <v>8218</v>
      </c>
      <c r="C1529">
        <v>112</v>
      </c>
      <c r="D1529">
        <v>4036</v>
      </c>
      <c r="E1529" t="s">
        <v>8220</v>
      </c>
      <c r="F1529">
        <v>17</v>
      </c>
    </row>
    <row r="1530" spans="1:6" x14ac:dyDescent="0.2">
      <c r="A1530">
        <v>1610</v>
      </c>
      <c r="B1530" t="s">
        <v>8218</v>
      </c>
      <c r="C1530">
        <v>112</v>
      </c>
      <c r="D1530">
        <v>4067</v>
      </c>
      <c r="E1530" t="s">
        <v>8220</v>
      </c>
      <c r="F1530">
        <v>17</v>
      </c>
    </row>
    <row r="1531" spans="1:6" x14ac:dyDescent="0.2">
      <c r="A1531">
        <v>2294</v>
      </c>
      <c r="B1531" t="s">
        <v>8218</v>
      </c>
      <c r="C1531">
        <v>112</v>
      </c>
      <c r="D1531">
        <v>2651</v>
      </c>
      <c r="E1531" t="s">
        <v>8219</v>
      </c>
      <c r="F1531">
        <v>17</v>
      </c>
    </row>
    <row r="1532" spans="1:6" x14ac:dyDescent="0.2">
      <c r="A1532">
        <v>3338</v>
      </c>
      <c r="B1532" t="s">
        <v>8218</v>
      </c>
      <c r="C1532">
        <v>112</v>
      </c>
      <c r="D1532">
        <v>3126</v>
      </c>
      <c r="E1532" t="s">
        <v>8219</v>
      </c>
      <c r="F1532">
        <v>17</v>
      </c>
    </row>
    <row r="1533" spans="1:6" x14ac:dyDescent="0.2">
      <c r="A1533">
        <v>3584</v>
      </c>
      <c r="B1533" t="s">
        <v>8218</v>
      </c>
      <c r="C1533">
        <v>112</v>
      </c>
      <c r="D1533">
        <v>3880</v>
      </c>
      <c r="E1533" t="s">
        <v>8219</v>
      </c>
      <c r="F1533">
        <v>17</v>
      </c>
    </row>
    <row r="1534" spans="1:6" x14ac:dyDescent="0.2">
      <c r="A1534">
        <v>274</v>
      </c>
      <c r="B1534" t="s">
        <v>8218</v>
      </c>
      <c r="C1534">
        <v>113</v>
      </c>
      <c r="D1534">
        <v>200</v>
      </c>
      <c r="E1534" t="s">
        <v>8220</v>
      </c>
      <c r="F1534">
        <v>18</v>
      </c>
    </row>
    <row r="1535" spans="1:6" x14ac:dyDescent="0.2">
      <c r="A1535">
        <v>364</v>
      </c>
      <c r="B1535" t="s">
        <v>8218</v>
      </c>
      <c r="C1535">
        <v>113</v>
      </c>
      <c r="D1535">
        <v>660</v>
      </c>
      <c r="E1535" t="s">
        <v>8220</v>
      </c>
      <c r="F1535">
        <v>18</v>
      </c>
    </row>
    <row r="1536" spans="1:6" x14ac:dyDescent="0.2">
      <c r="A1536">
        <v>1402</v>
      </c>
      <c r="B1536" t="s">
        <v>8218</v>
      </c>
      <c r="C1536">
        <v>113</v>
      </c>
      <c r="D1536">
        <v>976</v>
      </c>
      <c r="E1536" t="s">
        <v>8220</v>
      </c>
      <c r="F1536">
        <v>18</v>
      </c>
    </row>
    <row r="1537" spans="1:6" x14ac:dyDescent="0.2">
      <c r="A1537">
        <v>1674</v>
      </c>
      <c r="B1537" t="s">
        <v>8218</v>
      </c>
      <c r="C1537">
        <v>113</v>
      </c>
      <c r="D1537">
        <v>1079</v>
      </c>
      <c r="E1537" t="s">
        <v>8220</v>
      </c>
      <c r="F1537">
        <v>18</v>
      </c>
    </row>
    <row r="1538" spans="1:6" x14ac:dyDescent="0.2">
      <c r="A1538">
        <v>2304</v>
      </c>
      <c r="B1538" t="s">
        <v>8218</v>
      </c>
      <c r="C1538">
        <v>113</v>
      </c>
      <c r="D1538">
        <v>1794</v>
      </c>
      <c r="E1538" t="s">
        <v>8220</v>
      </c>
      <c r="F1538">
        <v>18</v>
      </c>
    </row>
    <row r="1539" spans="1:6" x14ac:dyDescent="0.2">
      <c r="A1539">
        <v>2725</v>
      </c>
      <c r="B1539" t="s">
        <v>8218</v>
      </c>
      <c r="C1539">
        <v>113</v>
      </c>
      <c r="D1539">
        <v>1802</v>
      </c>
      <c r="E1539" t="s">
        <v>8220</v>
      </c>
      <c r="F1539">
        <v>18</v>
      </c>
    </row>
    <row r="1540" spans="1:6" x14ac:dyDescent="0.2">
      <c r="A1540">
        <v>2975</v>
      </c>
      <c r="B1540" t="s">
        <v>8218</v>
      </c>
      <c r="C1540">
        <v>113</v>
      </c>
      <c r="D1540">
        <v>2742</v>
      </c>
      <c r="E1540" t="s">
        <v>8220</v>
      </c>
      <c r="F1540">
        <v>18</v>
      </c>
    </row>
    <row r="1541" spans="1:6" x14ac:dyDescent="0.2">
      <c r="A1541">
        <v>3221</v>
      </c>
      <c r="B1541" t="s">
        <v>8218</v>
      </c>
      <c r="C1541">
        <v>113</v>
      </c>
      <c r="D1541">
        <v>3634</v>
      </c>
      <c r="E1541" t="s">
        <v>8220</v>
      </c>
      <c r="F1541">
        <v>18</v>
      </c>
    </row>
    <row r="1542" spans="1:6" x14ac:dyDescent="0.2">
      <c r="A1542">
        <v>1938</v>
      </c>
      <c r="B1542" t="s">
        <v>8218</v>
      </c>
      <c r="C1542">
        <v>114</v>
      </c>
      <c r="D1542">
        <v>1224</v>
      </c>
      <c r="E1542" t="s">
        <v>8219</v>
      </c>
      <c r="F1542">
        <v>18</v>
      </c>
    </row>
    <row r="1543" spans="1:6" x14ac:dyDescent="0.2">
      <c r="A1543">
        <v>3463</v>
      </c>
      <c r="B1543" t="s">
        <v>8218</v>
      </c>
      <c r="C1543">
        <v>114</v>
      </c>
      <c r="D1543">
        <v>196</v>
      </c>
      <c r="E1543" t="s">
        <v>8220</v>
      </c>
      <c r="F1543">
        <v>19</v>
      </c>
    </row>
    <row r="1544" spans="1:6" x14ac:dyDescent="0.2">
      <c r="A1544">
        <v>3673</v>
      </c>
      <c r="B1544" t="s">
        <v>8218</v>
      </c>
      <c r="C1544">
        <v>114</v>
      </c>
      <c r="D1544">
        <v>1160</v>
      </c>
      <c r="E1544" t="s">
        <v>8220</v>
      </c>
      <c r="F1544">
        <v>19</v>
      </c>
    </row>
    <row r="1545" spans="1:6" x14ac:dyDescent="0.2">
      <c r="A1545">
        <v>849</v>
      </c>
      <c r="B1545" t="s">
        <v>8218</v>
      </c>
      <c r="C1545">
        <v>115</v>
      </c>
      <c r="D1545">
        <v>1174</v>
      </c>
      <c r="E1545" t="s">
        <v>8220</v>
      </c>
      <c r="F1545">
        <v>19</v>
      </c>
    </row>
    <row r="1546" spans="1:6" x14ac:dyDescent="0.2">
      <c r="A1546">
        <v>2103</v>
      </c>
      <c r="B1546" t="s">
        <v>8218</v>
      </c>
      <c r="C1546">
        <v>115</v>
      </c>
      <c r="D1546">
        <v>1490</v>
      </c>
      <c r="E1546" t="s">
        <v>8220</v>
      </c>
      <c r="F1546">
        <v>19</v>
      </c>
    </row>
    <row r="1547" spans="1:6" x14ac:dyDescent="0.2">
      <c r="A1547">
        <v>2195</v>
      </c>
      <c r="B1547" t="s">
        <v>8218</v>
      </c>
      <c r="C1547">
        <v>115</v>
      </c>
      <c r="D1547">
        <v>1772</v>
      </c>
      <c r="E1547" t="s">
        <v>8220</v>
      </c>
      <c r="F1547">
        <v>19</v>
      </c>
    </row>
    <row r="1548" spans="1:6" x14ac:dyDescent="0.2">
      <c r="A1548">
        <v>2445</v>
      </c>
      <c r="B1548" t="s">
        <v>8218</v>
      </c>
      <c r="C1548">
        <v>115</v>
      </c>
      <c r="D1548">
        <v>1773</v>
      </c>
      <c r="E1548" t="s">
        <v>8220</v>
      </c>
      <c r="F1548">
        <v>19</v>
      </c>
    </row>
    <row r="1549" spans="1:6" x14ac:dyDescent="0.2">
      <c r="A1549">
        <v>2462</v>
      </c>
      <c r="B1549" t="s">
        <v>8218</v>
      </c>
      <c r="C1549">
        <v>115</v>
      </c>
      <c r="D1549">
        <v>2595</v>
      </c>
      <c r="E1549" t="s">
        <v>8220</v>
      </c>
      <c r="F1549">
        <v>19</v>
      </c>
    </row>
    <row r="1550" spans="1:6" x14ac:dyDescent="0.2">
      <c r="A1550">
        <v>2997</v>
      </c>
      <c r="B1550" t="s">
        <v>8218</v>
      </c>
      <c r="C1550">
        <v>115</v>
      </c>
      <c r="D1550">
        <v>2746</v>
      </c>
      <c r="E1550" t="s">
        <v>8220</v>
      </c>
      <c r="F1550">
        <v>19</v>
      </c>
    </row>
    <row r="1551" spans="1:6" x14ac:dyDescent="0.2">
      <c r="A1551">
        <v>3214</v>
      </c>
      <c r="B1551" t="s">
        <v>8218</v>
      </c>
      <c r="C1551">
        <v>115</v>
      </c>
      <c r="D1551">
        <v>3189</v>
      </c>
      <c r="E1551" t="s">
        <v>8220</v>
      </c>
      <c r="F1551">
        <v>19</v>
      </c>
    </row>
    <row r="1552" spans="1:6" x14ac:dyDescent="0.2">
      <c r="A1552">
        <v>3234</v>
      </c>
      <c r="B1552" t="s">
        <v>8218</v>
      </c>
      <c r="C1552">
        <v>115</v>
      </c>
      <c r="D1552">
        <v>3843</v>
      </c>
      <c r="E1552" t="s">
        <v>8220</v>
      </c>
      <c r="F1552">
        <v>19</v>
      </c>
    </row>
    <row r="1553" spans="1:6" x14ac:dyDescent="0.2">
      <c r="A1553">
        <v>3253</v>
      </c>
      <c r="B1553" t="s">
        <v>8218</v>
      </c>
      <c r="C1553">
        <v>115</v>
      </c>
      <c r="D1553">
        <v>3985</v>
      </c>
      <c r="E1553" t="s">
        <v>8220</v>
      </c>
      <c r="F1553">
        <v>19</v>
      </c>
    </row>
    <row r="1554" spans="1:6" x14ac:dyDescent="0.2">
      <c r="A1554">
        <v>3779</v>
      </c>
      <c r="B1554" t="s">
        <v>8218</v>
      </c>
      <c r="C1554">
        <v>115</v>
      </c>
      <c r="D1554">
        <v>1317</v>
      </c>
      <c r="E1554" t="s">
        <v>8219</v>
      </c>
      <c r="F1554">
        <v>19</v>
      </c>
    </row>
    <row r="1555" spans="1:6" x14ac:dyDescent="0.2">
      <c r="A1555">
        <v>1516</v>
      </c>
      <c r="B1555" t="s">
        <v>8218</v>
      </c>
      <c r="C1555">
        <v>116</v>
      </c>
      <c r="D1555">
        <v>557</v>
      </c>
      <c r="E1555" t="s">
        <v>8220</v>
      </c>
      <c r="F1555">
        <v>20</v>
      </c>
    </row>
    <row r="1556" spans="1:6" x14ac:dyDescent="0.2">
      <c r="A1556">
        <v>1668</v>
      </c>
      <c r="B1556" t="s">
        <v>8218</v>
      </c>
      <c r="C1556">
        <v>116</v>
      </c>
      <c r="D1556">
        <v>921</v>
      </c>
      <c r="E1556" t="s">
        <v>8220</v>
      </c>
      <c r="F1556">
        <v>20</v>
      </c>
    </row>
    <row r="1557" spans="1:6" x14ac:dyDescent="0.2">
      <c r="A1557">
        <v>29</v>
      </c>
      <c r="B1557" t="s">
        <v>8218</v>
      </c>
      <c r="C1557">
        <v>117</v>
      </c>
      <c r="D1557">
        <v>1105</v>
      </c>
      <c r="E1557" t="s">
        <v>8220</v>
      </c>
      <c r="F1557">
        <v>20</v>
      </c>
    </row>
    <row r="1558" spans="1:6" x14ac:dyDescent="0.2">
      <c r="A1558">
        <v>53</v>
      </c>
      <c r="B1558" t="s">
        <v>8218</v>
      </c>
      <c r="C1558">
        <v>117</v>
      </c>
      <c r="D1558">
        <v>2405</v>
      </c>
      <c r="E1558" t="s">
        <v>8220</v>
      </c>
      <c r="F1558">
        <v>20</v>
      </c>
    </row>
    <row r="1559" spans="1:6" x14ac:dyDescent="0.2">
      <c r="A1559">
        <v>2165</v>
      </c>
      <c r="B1559" t="s">
        <v>8218</v>
      </c>
      <c r="C1559">
        <v>117</v>
      </c>
      <c r="D1559">
        <v>2682</v>
      </c>
      <c r="E1559" t="s">
        <v>8220</v>
      </c>
      <c r="F1559">
        <v>20</v>
      </c>
    </row>
    <row r="1560" spans="1:6" x14ac:dyDescent="0.2">
      <c r="A1560">
        <v>3171</v>
      </c>
      <c r="B1560" t="s">
        <v>8218</v>
      </c>
      <c r="C1560">
        <v>117</v>
      </c>
      <c r="D1560">
        <v>2918</v>
      </c>
      <c r="E1560" t="s">
        <v>8220</v>
      </c>
      <c r="F1560">
        <v>20</v>
      </c>
    </row>
    <row r="1561" spans="1:6" x14ac:dyDescent="0.2">
      <c r="A1561">
        <v>273</v>
      </c>
      <c r="B1561" t="s">
        <v>8218</v>
      </c>
      <c r="C1561">
        <v>118</v>
      </c>
      <c r="D1561">
        <v>3075</v>
      </c>
      <c r="E1561" t="s">
        <v>8220</v>
      </c>
      <c r="F1561">
        <v>20</v>
      </c>
    </row>
    <row r="1562" spans="1:6" x14ac:dyDescent="0.2">
      <c r="A1562">
        <v>1763</v>
      </c>
      <c r="B1562" t="s">
        <v>8218</v>
      </c>
      <c r="C1562">
        <v>118</v>
      </c>
      <c r="D1562">
        <v>3854</v>
      </c>
      <c r="E1562" t="s">
        <v>8220</v>
      </c>
      <c r="F1562">
        <v>20</v>
      </c>
    </row>
    <row r="1563" spans="1:6" x14ac:dyDescent="0.2">
      <c r="A1563">
        <v>3005</v>
      </c>
      <c r="B1563" t="s">
        <v>8218</v>
      </c>
      <c r="C1563">
        <v>118</v>
      </c>
      <c r="D1563">
        <v>2956</v>
      </c>
      <c r="E1563" t="s">
        <v>8219</v>
      </c>
      <c r="F1563">
        <v>20</v>
      </c>
    </row>
    <row r="1564" spans="1:6" x14ac:dyDescent="0.2">
      <c r="A1564">
        <v>51</v>
      </c>
      <c r="B1564" t="s">
        <v>8218</v>
      </c>
      <c r="C1564">
        <v>119</v>
      </c>
      <c r="D1564">
        <v>481</v>
      </c>
      <c r="E1564" t="s">
        <v>8220</v>
      </c>
      <c r="F1564">
        <v>21</v>
      </c>
    </row>
    <row r="1565" spans="1:6" x14ac:dyDescent="0.2">
      <c r="A1565">
        <v>348</v>
      </c>
      <c r="B1565" t="s">
        <v>8218</v>
      </c>
      <c r="C1565">
        <v>119</v>
      </c>
      <c r="D1565">
        <v>701</v>
      </c>
      <c r="E1565" t="s">
        <v>8220</v>
      </c>
      <c r="F1565">
        <v>21</v>
      </c>
    </row>
    <row r="1566" spans="1:6" x14ac:dyDescent="0.2">
      <c r="A1566">
        <v>367</v>
      </c>
      <c r="B1566" t="s">
        <v>8218</v>
      </c>
      <c r="C1566">
        <v>119</v>
      </c>
      <c r="D1566">
        <v>874</v>
      </c>
      <c r="E1566" t="s">
        <v>8220</v>
      </c>
      <c r="F1566">
        <v>21</v>
      </c>
    </row>
    <row r="1567" spans="1:6" x14ac:dyDescent="0.2">
      <c r="A1567">
        <v>721</v>
      </c>
      <c r="B1567" t="s">
        <v>8218</v>
      </c>
      <c r="C1567">
        <v>119</v>
      </c>
      <c r="D1567">
        <v>885</v>
      </c>
      <c r="E1567" t="s">
        <v>8220</v>
      </c>
      <c r="F1567">
        <v>21</v>
      </c>
    </row>
    <row r="1568" spans="1:6" x14ac:dyDescent="0.2">
      <c r="A1568">
        <v>2733</v>
      </c>
      <c r="B1568" t="s">
        <v>8218</v>
      </c>
      <c r="C1568">
        <v>119</v>
      </c>
      <c r="D1568">
        <v>1069</v>
      </c>
      <c r="E1568" t="s">
        <v>8220</v>
      </c>
      <c r="F1568">
        <v>21</v>
      </c>
    </row>
    <row r="1569" spans="1:6" x14ac:dyDescent="0.2">
      <c r="A1569">
        <v>3219</v>
      </c>
      <c r="B1569" t="s">
        <v>8218</v>
      </c>
      <c r="C1569">
        <v>119</v>
      </c>
      <c r="D1569">
        <v>1108</v>
      </c>
      <c r="E1569" t="s">
        <v>8220</v>
      </c>
      <c r="F1569">
        <v>21</v>
      </c>
    </row>
    <row r="1570" spans="1:6" x14ac:dyDescent="0.2">
      <c r="A1570">
        <v>314</v>
      </c>
      <c r="B1570" t="s">
        <v>8218</v>
      </c>
      <c r="C1570">
        <v>120</v>
      </c>
      <c r="D1570">
        <v>3092</v>
      </c>
      <c r="E1570" t="s">
        <v>8220</v>
      </c>
      <c r="F1570">
        <v>21</v>
      </c>
    </row>
    <row r="1571" spans="1:6" x14ac:dyDescent="0.2">
      <c r="A1571">
        <v>729</v>
      </c>
      <c r="B1571" t="s">
        <v>8218</v>
      </c>
      <c r="C1571">
        <v>120</v>
      </c>
      <c r="D1571">
        <v>4055</v>
      </c>
      <c r="E1571" t="s">
        <v>8220</v>
      </c>
      <c r="F1571">
        <v>21</v>
      </c>
    </row>
    <row r="1572" spans="1:6" x14ac:dyDescent="0.2">
      <c r="A1572">
        <v>1293</v>
      </c>
      <c r="B1572" t="s">
        <v>8218</v>
      </c>
      <c r="C1572">
        <v>120</v>
      </c>
      <c r="D1572">
        <v>4074</v>
      </c>
      <c r="E1572" t="s">
        <v>8220</v>
      </c>
      <c r="F1572">
        <v>21</v>
      </c>
    </row>
    <row r="1573" spans="1:6" x14ac:dyDescent="0.2">
      <c r="A1573">
        <v>1351</v>
      </c>
      <c r="B1573" t="s">
        <v>8218</v>
      </c>
      <c r="C1573">
        <v>120</v>
      </c>
      <c r="D1573">
        <v>498</v>
      </c>
      <c r="E1573" t="s">
        <v>8220</v>
      </c>
      <c r="F1573">
        <v>22</v>
      </c>
    </row>
    <row r="1574" spans="1:6" x14ac:dyDescent="0.2">
      <c r="A1574">
        <v>1756</v>
      </c>
      <c r="B1574" t="s">
        <v>8218</v>
      </c>
      <c r="C1574">
        <v>120</v>
      </c>
      <c r="D1574">
        <v>554</v>
      </c>
      <c r="E1574" t="s">
        <v>8220</v>
      </c>
      <c r="F1574">
        <v>22</v>
      </c>
    </row>
    <row r="1575" spans="1:6" x14ac:dyDescent="0.2">
      <c r="A1575">
        <v>1891</v>
      </c>
      <c r="B1575" t="s">
        <v>8218</v>
      </c>
      <c r="C1575">
        <v>120</v>
      </c>
      <c r="D1575">
        <v>1098</v>
      </c>
      <c r="E1575" t="s">
        <v>8220</v>
      </c>
      <c r="F1575">
        <v>22</v>
      </c>
    </row>
    <row r="1576" spans="1:6" x14ac:dyDescent="0.2">
      <c r="A1576">
        <v>2041</v>
      </c>
      <c r="B1576" t="s">
        <v>8218</v>
      </c>
      <c r="C1576">
        <v>120</v>
      </c>
      <c r="D1576">
        <v>1437</v>
      </c>
      <c r="E1576" t="s">
        <v>8220</v>
      </c>
      <c r="F1576">
        <v>22</v>
      </c>
    </row>
    <row r="1577" spans="1:6" x14ac:dyDescent="0.2">
      <c r="A1577">
        <v>2211</v>
      </c>
      <c r="B1577" t="s">
        <v>8218</v>
      </c>
      <c r="C1577">
        <v>120</v>
      </c>
      <c r="D1577">
        <v>1769</v>
      </c>
      <c r="E1577" t="s">
        <v>8220</v>
      </c>
      <c r="F1577">
        <v>22</v>
      </c>
    </row>
    <row r="1578" spans="1:6" x14ac:dyDescent="0.2">
      <c r="A1578">
        <v>2449</v>
      </c>
      <c r="B1578" t="s">
        <v>8218</v>
      </c>
      <c r="C1578">
        <v>120</v>
      </c>
      <c r="D1578">
        <v>2135</v>
      </c>
      <c r="E1578" t="s">
        <v>8220</v>
      </c>
      <c r="F1578">
        <v>22</v>
      </c>
    </row>
    <row r="1579" spans="1:6" x14ac:dyDescent="0.2">
      <c r="A1579">
        <v>1355</v>
      </c>
      <c r="B1579" t="s">
        <v>8218</v>
      </c>
      <c r="C1579">
        <v>121</v>
      </c>
      <c r="D1579">
        <v>2744</v>
      </c>
      <c r="E1579" t="s">
        <v>8220</v>
      </c>
      <c r="F1579">
        <v>22</v>
      </c>
    </row>
    <row r="1580" spans="1:6" x14ac:dyDescent="0.2">
      <c r="A1580">
        <v>2053</v>
      </c>
      <c r="B1580" t="s">
        <v>8218</v>
      </c>
      <c r="C1580">
        <v>121</v>
      </c>
      <c r="D1580">
        <v>1002</v>
      </c>
      <c r="E1580" t="s">
        <v>8219</v>
      </c>
      <c r="F1580">
        <v>22</v>
      </c>
    </row>
    <row r="1581" spans="1:6" x14ac:dyDescent="0.2">
      <c r="A1581">
        <v>1026</v>
      </c>
      <c r="B1581" t="s">
        <v>8218</v>
      </c>
      <c r="C1581">
        <v>122</v>
      </c>
      <c r="D1581">
        <v>1568</v>
      </c>
      <c r="E1581" t="s">
        <v>8219</v>
      </c>
      <c r="F1581">
        <v>22</v>
      </c>
    </row>
    <row r="1582" spans="1:6" x14ac:dyDescent="0.2">
      <c r="A1582">
        <v>2020</v>
      </c>
      <c r="B1582" t="s">
        <v>8218</v>
      </c>
      <c r="C1582">
        <v>122</v>
      </c>
      <c r="D1582">
        <v>985</v>
      </c>
      <c r="E1582" t="s">
        <v>8220</v>
      </c>
      <c r="F1582">
        <v>23</v>
      </c>
    </row>
    <row r="1583" spans="1:6" x14ac:dyDescent="0.2">
      <c r="A1583">
        <v>3286</v>
      </c>
      <c r="B1583" t="s">
        <v>8218</v>
      </c>
      <c r="C1583">
        <v>122</v>
      </c>
      <c r="D1583">
        <v>986</v>
      </c>
      <c r="E1583" t="s">
        <v>8220</v>
      </c>
      <c r="F1583">
        <v>23</v>
      </c>
    </row>
    <row r="1584" spans="1:6" x14ac:dyDescent="0.2">
      <c r="A1584">
        <v>1186</v>
      </c>
      <c r="B1584" t="s">
        <v>8218</v>
      </c>
      <c r="C1584">
        <v>123</v>
      </c>
      <c r="D1584">
        <v>1127</v>
      </c>
      <c r="E1584" t="s">
        <v>8220</v>
      </c>
      <c r="F1584">
        <v>23</v>
      </c>
    </row>
    <row r="1585" spans="1:6" x14ac:dyDescent="0.2">
      <c r="A1585">
        <v>2212</v>
      </c>
      <c r="B1585" t="s">
        <v>8218</v>
      </c>
      <c r="C1585">
        <v>123</v>
      </c>
      <c r="D1585">
        <v>1812</v>
      </c>
      <c r="E1585" t="s">
        <v>8220</v>
      </c>
      <c r="F1585">
        <v>23</v>
      </c>
    </row>
    <row r="1586" spans="1:6" x14ac:dyDescent="0.2">
      <c r="A1586">
        <v>2338</v>
      </c>
      <c r="B1586" t="s">
        <v>8218</v>
      </c>
      <c r="C1586">
        <v>123</v>
      </c>
      <c r="D1586">
        <v>3063</v>
      </c>
      <c r="E1586" t="s">
        <v>8220</v>
      </c>
      <c r="F1586">
        <v>23</v>
      </c>
    </row>
    <row r="1587" spans="1:6" x14ac:dyDescent="0.2">
      <c r="A1587">
        <v>3154</v>
      </c>
      <c r="B1587" t="s">
        <v>8218</v>
      </c>
      <c r="C1587">
        <v>123</v>
      </c>
      <c r="D1587">
        <v>3842</v>
      </c>
      <c r="E1587" t="s">
        <v>8220</v>
      </c>
      <c r="F1587">
        <v>23</v>
      </c>
    </row>
    <row r="1588" spans="1:6" x14ac:dyDescent="0.2">
      <c r="A1588">
        <v>2457</v>
      </c>
      <c r="B1588" t="s">
        <v>8218</v>
      </c>
      <c r="C1588">
        <v>124</v>
      </c>
      <c r="D1588">
        <v>3935</v>
      </c>
      <c r="E1588" t="s">
        <v>8220</v>
      </c>
      <c r="F1588">
        <v>23</v>
      </c>
    </row>
    <row r="1589" spans="1:6" x14ac:dyDescent="0.2">
      <c r="A1589">
        <v>1750</v>
      </c>
      <c r="B1589" t="s">
        <v>8218</v>
      </c>
      <c r="C1589">
        <v>125</v>
      </c>
      <c r="D1589">
        <v>2645</v>
      </c>
      <c r="E1589" t="s">
        <v>8219</v>
      </c>
      <c r="F1589">
        <v>23</v>
      </c>
    </row>
    <row r="1590" spans="1:6" x14ac:dyDescent="0.2">
      <c r="A1590">
        <v>2329</v>
      </c>
      <c r="B1590" t="s">
        <v>8218</v>
      </c>
      <c r="C1590">
        <v>125</v>
      </c>
      <c r="D1590">
        <v>676</v>
      </c>
      <c r="E1590" t="s">
        <v>8220</v>
      </c>
      <c r="F1590">
        <v>24</v>
      </c>
    </row>
    <row r="1591" spans="1:6" x14ac:dyDescent="0.2">
      <c r="A1591">
        <v>3316</v>
      </c>
      <c r="B1591" t="s">
        <v>8218</v>
      </c>
      <c r="C1591">
        <v>125</v>
      </c>
      <c r="D1591">
        <v>883</v>
      </c>
      <c r="E1591" t="s">
        <v>8220</v>
      </c>
      <c r="F1591">
        <v>24</v>
      </c>
    </row>
    <row r="1592" spans="1:6" x14ac:dyDescent="0.2">
      <c r="A1592">
        <v>315</v>
      </c>
      <c r="B1592" t="s">
        <v>8218</v>
      </c>
      <c r="C1592">
        <v>126</v>
      </c>
      <c r="D1592">
        <v>913</v>
      </c>
      <c r="E1592" t="s">
        <v>8220</v>
      </c>
      <c r="F1592">
        <v>24</v>
      </c>
    </row>
    <row r="1593" spans="1:6" x14ac:dyDescent="0.2">
      <c r="A1593">
        <v>1630</v>
      </c>
      <c r="B1593" t="s">
        <v>8218</v>
      </c>
      <c r="C1593">
        <v>126</v>
      </c>
      <c r="D1593">
        <v>950</v>
      </c>
      <c r="E1593" t="s">
        <v>8220</v>
      </c>
      <c r="F1593">
        <v>24</v>
      </c>
    </row>
    <row r="1594" spans="1:6" x14ac:dyDescent="0.2">
      <c r="A1594">
        <v>3685</v>
      </c>
      <c r="B1594" t="s">
        <v>8218</v>
      </c>
      <c r="C1594">
        <v>126</v>
      </c>
      <c r="D1594">
        <v>975</v>
      </c>
      <c r="E1594" t="s">
        <v>8220</v>
      </c>
      <c r="F1594">
        <v>24</v>
      </c>
    </row>
    <row r="1595" spans="1:6" x14ac:dyDescent="0.2">
      <c r="A1595">
        <v>843</v>
      </c>
      <c r="B1595" t="s">
        <v>8218</v>
      </c>
      <c r="C1595">
        <v>127</v>
      </c>
      <c r="D1595">
        <v>1102</v>
      </c>
      <c r="E1595" t="s">
        <v>8220</v>
      </c>
      <c r="F1595">
        <v>24</v>
      </c>
    </row>
    <row r="1596" spans="1:6" x14ac:dyDescent="0.2">
      <c r="A1596">
        <v>291</v>
      </c>
      <c r="B1596" t="s">
        <v>8218</v>
      </c>
      <c r="C1596">
        <v>128</v>
      </c>
      <c r="D1596">
        <v>1781</v>
      </c>
      <c r="E1596" t="s">
        <v>8220</v>
      </c>
      <c r="F1596">
        <v>24</v>
      </c>
    </row>
    <row r="1597" spans="1:6" x14ac:dyDescent="0.2">
      <c r="A1597">
        <v>791</v>
      </c>
      <c r="B1597" t="s">
        <v>8218</v>
      </c>
      <c r="C1597">
        <v>128</v>
      </c>
      <c r="D1597">
        <v>1787</v>
      </c>
      <c r="E1597" t="s">
        <v>8220</v>
      </c>
      <c r="F1597">
        <v>24</v>
      </c>
    </row>
    <row r="1598" spans="1:6" x14ac:dyDescent="0.2">
      <c r="A1598">
        <v>1644</v>
      </c>
      <c r="B1598" t="s">
        <v>8218</v>
      </c>
      <c r="C1598">
        <v>128</v>
      </c>
      <c r="D1598">
        <v>1880</v>
      </c>
      <c r="E1598" t="s">
        <v>8220</v>
      </c>
      <c r="F1598">
        <v>24</v>
      </c>
    </row>
    <row r="1599" spans="1:6" x14ac:dyDescent="0.2">
      <c r="A1599">
        <v>2248</v>
      </c>
      <c r="B1599" t="s">
        <v>8218</v>
      </c>
      <c r="C1599">
        <v>128</v>
      </c>
      <c r="D1599">
        <v>2144</v>
      </c>
      <c r="E1599" t="s">
        <v>8220</v>
      </c>
      <c r="F1599">
        <v>24</v>
      </c>
    </row>
    <row r="1600" spans="1:6" x14ac:dyDescent="0.2">
      <c r="A1600">
        <v>2966</v>
      </c>
      <c r="B1600" t="s">
        <v>8218</v>
      </c>
      <c r="C1600">
        <v>128</v>
      </c>
      <c r="D1600">
        <v>3193</v>
      </c>
      <c r="E1600" t="s">
        <v>8220</v>
      </c>
      <c r="F1600">
        <v>24</v>
      </c>
    </row>
    <row r="1601" spans="1:6" x14ac:dyDescent="0.2">
      <c r="A1601">
        <v>3009</v>
      </c>
      <c r="B1601" t="s">
        <v>8218</v>
      </c>
      <c r="C1601">
        <v>128</v>
      </c>
      <c r="D1601">
        <v>3793</v>
      </c>
      <c r="E1601" t="s">
        <v>8220</v>
      </c>
      <c r="F1601">
        <v>24</v>
      </c>
    </row>
    <row r="1602" spans="1:6" x14ac:dyDescent="0.2">
      <c r="A1602">
        <v>3043</v>
      </c>
      <c r="B1602" t="s">
        <v>8218</v>
      </c>
      <c r="C1602">
        <v>128</v>
      </c>
      <c r="D1602">
        <v>3851</v>
      </c>
      <c r="E1602" t="s">
        <v>8220</v>
      </c>
      <c r="F1602">
        <v>24</v>
      </c>
    </row>
    <row r="1603" spans="1:6" x14ac:dyDescent="0.2">
      <c r="A1603">
        <v>296</v>
      </c>
      <c r="B1603" t="s">
        <v>8218</v>
      </c>
      <c r="C1603">
        <v>129</v>
      </c>
      <c r="D1603">
        <v>1228</v>
      </c>
      <c r="E1603" t="s">
        <v>8219</v>
      </c>
      <c r="F1603">
        <v>24</v>
      </c>
    </row>
    <row r="1604" spans="1:6" x14ac:dyDescent="0.2">
      <c r="A1604">
        <v>524</v>
      </c>
      <c r="B1604" t="s">
        <v>8218</v>
      </c>
      <c r="C1604">
        <v>130</v>
      </c>
      <c r="D1604">
        <v>1310</v>
      </c>
      <c r="E1604" t="s">
        <v>8219</v>
      </c>
      <c r="F1604">
        <v>24</v>
      </c>
    </row>
    <row r="1605" spans="1:6" x14ac:dyDescent="0.2">
      <c r="A1605">
        <v>728</v>
      </c>
      <c r="B1605" t="s">
        <v>8218</v>
      </c>
      <c r="C1605">
        <v>130</v>
      </c>
      <c r="D1605">
        <v>668</v>
      </c>
      <c r="E1605" t="s">
        <v>8220</v>
      </c>
      <c r="F1605">
        <v>25</v>
      </c>
    </row>
    <row r="1606" spans="1:6" x14ac:dyDescent="0.2">
      <c r="A1606">
        <v>1280</v>
      </c>
      <c r="B1606" t="s">
        <v>8218</v>
      </c>
      <c r="C1606">
        <v>130</v>
      </c>
      <c r="D1606">
        <v>1165</v>
      </c>
      <c r="E1606" t="s">
        <v>8220</v>
      </c>
      <c r="F1606">
        <v>25</v>
      </c>
    </row>
    <row r="1607" spans="1:6" x14ac:dyDescent="0.2">
      <c r="A1607">
        <v>2454</v>
      </c>
      <c r="B1607" t="s">
        <v>8218</v>
      </c>
      <c r="C1607">
        <v>130</v>
      </c>
      <c r="D1607">
        <v>1771</v>
      </c>
      <c r="E1607" t="s">
        <v>8220</v>
      </c>
      <c r="F1607">
        <v>25</v>
      </c>
    </row>
    <row r="1608" spans="1:6" x14ac:dyDescent="0.2">
      <c r="A1608">
        <v>2799</v>
      </c>
      <c r="B1608" t="s">
        <v>8218</v>
      </c>
      <c r="C1608">
        <v>130</v>
      </c>
      <c r="D1608">
        <v>1901</v>
      </c>
      <c r="E1608" t="s">
        <v>8220</v>
      </c>
      <c r="F1608">
        <v>25</v>
      </c>
    </row>
    <row r="1609" spans="1:6" x14ac:dyDescent="0.2">
      <c r="A1609">
        <v>293</v>
      </c>
      <c r="B1609" t="s">
        <v>8218</v>
      </c>
      <c r="C1609">
        <v>131</v>
      </c>
      <c r="D1609">
        <v>2000</v>
      </c>
      <c r="E1609" t="s">
        <v>8220</v>
      </c>
      <c r="F1609">
        <v>25</v>
      </c>
    </row>
    <row r="1610" spans="1:6" x14ac:dyDescent="0.2">
      <c r="A1610">
        <v>1023</v>
      </c>
      <c r="B1610" t="s">
        <v>8218</v>
      </c>
      <c r="C1610">
        <v>131</v>
      </c>
      <c r="D1610">
        <v>3202</v>
      </c>
      <c r="E1610" t="s">
        <v>8220</v>
      </c>
      <c r="F1610">
        <v>25</v>
      </c>
    </row>
    <row r="1611" spans="1:6" x14ac:dyDescent="0.2">
      <c r="A1611">
        <v>1749</v>
      </c>
      <c r="B1611" t="s">
        <v>8218</v>
      </c>
      <c r="C1611">
        <v>131</v>
      </c>
      <c r="D1611">
        <v>4035</v>
      </c>
      <c r="E1611" t="s">
        <v>8220</v>
      </c>
      <c r="F1611">
        <v>25</v>
      </c>
    </row>
    <row r="1612" spans="1:6" x14ac:dyDescent="0.2">
      <c r="A1612">
        <v>1852</v>
      </c>
      <c r="B1612" t="s">
        <v>8218</v>
      </c>
      <c r="C1612">
        <v>131</v>
      </c>
      <c r="D1612">
        <v>633</v>
      </c>
      <c r="E1612" t="s">
        <v>8219</v>
      </c>
      <c r="F1612">
        <v>25</v>
      </c>
    </row>
    <row r="1613" spans="1:6" x14ac:dyDescent="0.2">
      <c r="A1613">
        <v>2521</v>
      </c>
      <c r="B1613" t="s">
        <v>8218</v>
      </c>
      <c r="C1613">
        <v>132</v>
      </c>
      <c r="D1613">
        <v>175</v>
      </c>
      <c r="E1613" t="s">
        <v>8220</v>
      </c>
      <c r="F1613">
        <v>26</v>
      </c>
    </row>
    <row r="1614" spans="1:6" x14ac:dyDescent="0.2">
      <c r="A1614">
        <v>2840</v>
      </c>
      <c r="B1614" t="s">
        <v>8218</v>
      </c>
      <c r="C1614">
        <v>132</v>
      </c>
      <c r="D1614">
        <v>499</v>
      </c>
      <c r="E1614" t="s">
        <v>8220</v>
      </c>
      <c r="F1614">
        <v>26</v>
      </c>
    </row>
    <row r="1615" spans="1:6" x14ac:dyDescent="0.2">
      <c r="A1615">
        <v>377</v>
      </c>
      <c r="B1615" t="s">
        <v>8218</v>
      </c>
      <c r="C1615">
        <v>133</v>
      </c>
      <c r="D1615">
        <v>675</v>
      </c>
      <c r="E1615" t="s">
        <v>8220</v>
      </c>
      <c r="F1615">
        <v>26</v>
      </c>
    </row>
    <row r="1616" spans="1:6" x14ac:dyDescent="0.2">
      <c r="A1616">
        <v>850</v>
      </c>
      <c r="B1616" t="s">
        <v>8218</v>
      </c>
      <c r="C1616">
        <v>133</v>
      </c>
      <c r="D1616">
        <v>1811</v>
      </c>
      <c r="E1616" t="s">
        <v>8220</v>
      </c>
      <c r="F1616">
        <v>26</v>
      </c>
    </row>
    <row r="1617" spans="1:6" x14ac:dyDescent="0.2">
      <c r="A1617">
        <v>1378</v>
      </c>
      <c r="B1617" t="s">
        <v>8218</v>
      </c>
      <c r="C1617">
        <v>133</v>
      </c>
      <c r="D1617">
        <v>1913</v>
      </c>
      <c r="E1617" t="s">
        <v>8220</v>
      </c>
      <c r="F1617">
        <v>26</v>
      </c>
    </row>
    <row r="1618" spans="1:6" x14ac:dyDescent="0.2">
      <c r="A1618">
        <v>1631</v>
      </c>
      <c r="B1618" t="s">
        <v>8218</v>
      </c>
      <c r="C1618">
        <v>133</v>
      </c>
      <c r="D1618">
        <v>2912</v>
      </c>
      <c r="E1618" t="s">
        <v>8220</v>
      </c>
      <c r="F1618">
        <v>26</v>
      </c>
    </row>
    <row r="1619" spans="1:6" x14ac:dyDescent="0.2">
      <c r="A1619">
        <v>3483</v>
      </c>
      <c r="B1619" t="s">
        <v>8218</v>
      </c>
      <c r="C1619">
        <v>133</v>
      </c>
      <c r="D1619">
        <v>1094</v>
      </c>
      <c r="E1619" t="s">
        <v>8220</v>
      </c>
      <c r="F1619">
        <v>27</v>
      </c>
    </row>
    <row r="1620" spans="1:6" x14ac:dyDescent="0.2">
      <c r="A1620">
        <v>366</v>
      </c>
      <c r="B1620" t="s">
        <v>8218</v>
      </c>
      <c r="C1620">
        <v>134</v>
      </c>
      <c r="D1620">
        <v>2125</v>
      </c>
      <c r="E1620" t="s">
        <v>8220</v>
      </c>
      <c r="F1620">
        <v>27</v>
      </c>
    </row>
    <row r="1621" spans="1:6" x14ac:dyDescent="0.2">
      <c r="A1621">
        <v>1385</v>
      </c>
      <c r="B1621" t="s">
        <v>8218</v>
      </c>
      <c r="C1621">
        <v>134</v>
      </c>
      <c r="D1621">
        <v>2596</v>
      </c>
      <c r="E1621" t="s">
        <v>8220</v>
      </c>
      <c r="F1621">
        <v>27</v>
      </c>
    </row>
    <row r="1622" spans="1:6" x14ac:dyDescent="0.2">
      <c r="A1622">
        <v>1843</v>
      </c>
      <c r="B1622" t="s">
        <v>8218</v>
      </c>
      <c r="C1622">
        <v>134</v>
      </c>
      <c r="D1622">
        <v>2677</v>
      </c>
      <c r="E1622" t="s">
        <v>8220</v>
      </c>
      <c r="F1622">
        <v>27</v>
      </c>
    </row>
    <row r="1623" spans="1:6" x14ac:dyDescent="0.2">
      <c r="A1623">
        <v>2547</v>
      </c>
      <c r="B1623" t="s">
        <v>8218</v>
      </c>
      <c r="C1623">
        <v>134</v>
      </c>
      <c r="D1623">
        <v>3079</v>
      </c>
      <c r="E1623" t="s">
        <v>8220</v>
      </c>
      <c r="F1623">
        <v>27</v>
      </c>
    </row>
    <row r="1624" spans="1:6" x14ac:dyDescent="0.2">
      <c r="A1624">
        <v>3215</v>
      </c>
      <c r="B1624" t="s">
        <v>8218</v>
      </c>
      <c r="C1624">
        <v>134</v>
      </c>
      <c r="D1624">
        <v>3098</v>
      </c>
      <c r="E1624" t="s">
        <v>8220</v>
      </c>
      <c r="F1624">
        <v>27</v>
      </c>
    </row>
    <row r="1625" spans="1:6" x14ac:dyDescent="0.2">
      <c r="A1625">
        <v>3262</v>
      </c>
      <c r="B1625" t="s">
        <v>8218</v>
      </c>
      <c r="C1625">
        <v>134</v>
      </c>
      <c r="D1625">
        <v>3914</v>
      </c>
      <c r="E1625" t="s">
        <v>8220</v>
      </c>
      <c r="F1625">
        <v>27</v>
      </c>
    </row>
    <row r="1626" spans="1:6" x14ac:dyDescent="0.2">
      <c r="A1626">
        <v>286</v>
      </c>
      <c r="B1626" t="s">
        <v>8218</v>
      </c>
      <c r="C1626">
        <v>135</v>
      </c>
      <c r="D1626">
        <v>2366</v>
      </c>
      <c r="E1626" t="s">
        <v>8219</v>
      </c>
      <c r="F1626">
        <v>27</v>
      </c>
    </row>
    <row r="1627" spans="1:6" x14ac:dyDescent="0.2">
      <c r="A1627">
        <v>1615</v>
      </c>
      <c r="B1627" t="s">
        <v>8218</v>
      </c>
      <c r="C1627">
        <v>136</v>
      </c>
      <c r="D1627">
        <v>551</v>
      </c>
      <c r="E1627" t="s">
        <v>8220</v>
      </c>
      <c r="F1627">
        <v>28</v>
      </c>
    </row>
    <row r="1628" spans="1:6" x14ac:dyDescent="0.2">
      <c r="A1628">
        <v>2533</v>
      </c>
      <c r="B1628" t="s">
        <v>8218</v>
      </c>
      <c r="C1628">
        <v>136</v>
      </c>
      <c r="D1628">
        <v>667</v>
      </c>
      <c r="E1628" t="s">
        <v>8220</v>
      </c>
      <c r="F1628">
        <v>28</v>
      </c>
    </row>
    <row r="1629" spans="1:6" x14ac:dyDescent="0.2">
      <c r="A1629">
        <v>3698</v>
      </c>
      <c r="B1629" t="s">
        <v>8218</v>
      </c>
      <c r="C1629">
        <v>136</v>
      </c>
      <c r="D1629">
        <v>669</v>
      </c>
      <c r="E1629" t="s">
        <v>8220</v>
      </c>
      <c r="F1629">
        <v>28</v>
      </c>
    </row>
    <row r="1630" spans="1:6" x14ac:dyDescent="0.2">
      <c r="A1630">
        <v>240</v>
      </c>
      <c r="B1630" t="s">
        <v>8218</v>
      </c>
      <c r="C1630">
        <v>137</v>
      </c>
      <c r="D1630">
        <v>714</v>
      </c>
      <c r="E1630" t="s">
        <v>8220</v>
      </c>
      <c r="F1630">
        <v>28</v>
      </c>
    </row>
    <row r="1631" spans="1:6" x14ac:dyDescent="0.2">
      <c r="A1631">
        <v>2007</v>
      </c>
      <c r="B1631" t="s">
        <v>8218</v>
      </c>
      <c r="C1631">
        <v>137</v>
      </c>
      <c r="D1631">
        <v>928</v>
      </c>
      <c r="E1631" t="s">
        <v>8220</v>
      </c>
      <c r="F1631">
        <v>28</v>
      </c>
    </row>
    <row r="1632" spans="1:6" x14ac:dyDescent="0.2">
      <c r="A1632">
        <v>1222</v>
      </c>
      <c r="B1632" t="s">
        <v>8218</v>
      </c>
      <c r="C1632">
        <v>138</v>
      </c>
      <c r="D1632">
        <v>1987</v>
      </c>
      <c r="E1632" t="s">
        <v>8220</v>
      </c>
      <c r="F1632">
        <v>28</v>
      </c>
    </row>
    <row r="1633" spans="1:6" x14ac:dyDescent="0.2">
      <c r="A1633">
        <v>739</v>
      </c>
      <c r="B1633" t="s">
        <v>8218</v>
      </c>
      <c r="C1633">
        <v>139</v>
      </c>
      <c r="D1633">
        <v>2509</v>
      </c>
      <c r="E1633" t="s">
        <v>8220</v>
      </c>
      <c r="F1633">
        <v>28</v>
      </c>
    </row>
    <row r="1634" spans="1:6" x14ac:dyDescent="0.2">
      <c r="A1634">
        <v>1344</v>
      </c>
      <c r="B1634" t="s">
        <v>8218</v>
      </c>
      <c r="C1634">
        <v>139</v>
      </c>
      <c r="D1634">
        <v>3849</v>
      </c>
      <c r="E1634" t="s">
        <v>8220</v>
      </c>
      <c r="F1634">
        <v>28</v>
      </c>
    </row>
    <row r="1635" spans="1:6" x14ac:dyDescent="0.2">
      <c r="A1635">
        <v>2798</v>
      </c>
      <c r="B1635" t="s">
        <v>8218</v>
      </c>
      <c r="C1635">
        <v>139</v>
      </c>
      <c r="D1635">
        <v>141</v>
      </c>
      <c r="E1635" t="s">
        <v>8219</v>
      </c>
      <c r="F1635">
        <v>28</v>
      </c>
    </row>
    <row r="1636" spans="1:6" x14ac:dyDescent="0.2">
      <c r="A1636">
        <v>725</v>
      </c>
      <c r="B1636" t="s">
        <v>8218</v>
      </c>
      <c r="C1636">
        <v>140</v>
      </c>
      <c r="D1636">
        <v>664</v>
      </c>
      <c r="E1636" t="s">
        <v>8220</v>
      </c>
      <c r="F1636">
        <v>29</v>
      </c>
    </row>
    <row r="1637" spans="1:6" x14ac:dyDescent="0.2">
      <c r="A1637">
        <v>1220</v>
      </c>
      <c r="B1637" t="s">
        <v>8218</v>
      </c>
      <c r="C1637">
        <v>140</v>
      </c>
      <c r="D1637">
        <v>698</v>
      </c>
      <c r="E1637" t="s">
        <v>8220</v>
      </c>
      <c r="F1637">
        <v>29</v>
      </c>
    </row>
    <row r="1638" spans="1:6" x14ac:dyDescent="0.2">
      <c r="A1638">
        <v>1525</v>
      </c>
      <c r="B1638" t="s">
        <v>8218</v>
      </c>
      <c r="C1638">
        <v>140</v>
      </c>
      <c r="D1638">
        <v>877</v>
      </c>
      <c r="E1638" t="s">
        <v>8220</v>
      </c>
      <c r="F1638">
        <v>29</v>
      </c>
    </row>
    <row r="1639" spans="1:6" x14ac:dyDescent="0.2">
      <c r="A1639">
        <v>2042</v>
      </c>
      <c r="B1639" t="s">
        <v>8218</v>
      </c>
      <c r="C1639">
        <v>140</v>
      </c>
      <c r="D1639">
        <v>964</v>
      </c>
      <c r="E1639" t="s">
        <v>8220</v>
      </c>
      <c r="F1639">
        <v>29</v>
      </c>
    </row>
    <row r="1640" spans="1:6" x14ac:dyDescent="0.2">
      <c r="A1640">
        <v>1029</v>
      </c>
      <c r="B1640" t="s">
        <v>8218</v>
      </c>
      <c r="C1640">
        <v>141</v>
      </c>
      <c r="D1640">
        <v>1096</v>
      </c>
      <c r="E1640" t="s">
        <v>8220</v>
      </c>
      <c r="F1640">
        <v>29</v>
      </c>
    </row>
    <row r="1641" spans="1:6" x14ac:dyDescent="0.2">
      <c r="A1641">
        <v>1207</v>
      </c>
      <c r="B1641" t="s">
        <v>8218</v>
      </c>
      <c r="C1641">
        <v>141</v>
      </c>
      <c r="D1641">
        <v>1786</v>
      </c>
      <c r="E1641" t="s">
        <v>8220</v>
      </c>
      <c r="F1641">
        <v>29</v>
      </c>
    </row>
    <row r="1642" spans="1:6" x14ac:dyDescent="0.2">
      <c r="A1642">
        <v>1252</v>
      </c>
      <c r="B1642" t="s">
        <v>8218</v>
      </c>
      <c r="C1642">
        <v>141</v>
      </c>
      <c r="D1642">
        <v>2675</v>
      </c>
      <c r="E1642" t="s">
        <v>8220</v>
      </c>
      <c r="F1642">
        <v>29</v>
      </c>
    </row>
    <row r="1643" spans="1:6" x14ac:dyDescent="0.2">
      <c r="A1643">
        <v>1254</v>
      </c>
      <c r="B1643" t="s">
        <v>8218</v>
      </c>
      <c r="C1643">
        <v>141</v>
      </c>
      <c r="D1643">
        <v>2880</v>
      </c>
      <c r="E1643" t="s">
        <v>8220</v>
      </c>
      <c r="F1643">
        <v>29</v>
      </c>
    </row>
    <row r="1644" spans="1:6" x14ac:dyDescent="0.2">
      <c r="A1644">
        <v>1529</v>
      </c>
      <c r="B1644" t="s">
        <v>8218</v>
      </c>
      <c r="C1644">
        <v>141</v>
      </c>
      <c r="D1644">
        <v>3107</v>
      </c>
      <c r="E1644" t="s">
        <v>8220</v>
      </c>
      <c r="F1644">
        <v>29</v>
      </c>
    </row>
    <row r="1645" spans="1:6" x14ac:dyDescent="0.2">
      <c r="A1645">
        <v>2803</v>
      </c>
      <c r="B1645" t="s">
        <v>8218</v>
      </c>
      <c r="C1645">
        <v>141</v>
      </c>
      <c r="D1645">
        <v>879</v>
      </c>
      <c r="E1645" t="s">
        <v>8220</v>
      </c>
      <c r="F1645">
        <v>30</v>
      </c>
    </row>
    <row r="1646" spans="1:6" x14ac:dyDescent="0.2">
      <c r="A1646">
        <v>297</v>
      </c>
      <c r="B1646" t="s">
        <v>8218</v>
      </c>
      <c r="C1646">
        <v>142</v>
      </c>
      <c r="D1646">
        <v>922</v>
      </c>
      <c r="E1646" t="s">
        <v>8220</v>
      </c>
      <c r="F1646">
        <v>30</v>
      </c>
    </row>
    <row r="1647" spans="1:6" x14ac:dyDescent="0.2">
      <c r="A1647">
        <v>2785</v>
      </c>
      <c r="B1647" t="s">
        <v>8218</v>
      </c>
      <c r="C1647">
        <v>142</v>
      </c>
      <c r="D1647">
        <v>932</v>
      </c>
      <c r="E1647" t="s">
        <v>8220</v>
      </c>
      <c r="F1647">
        <v>30</v>
      </c>
    </row>
    <row r="1648" spans="1:6" x14ac:dyDescent="0.2">
      <c r="A1648">
        <v>724</v>
      </c>
      <c r="B1648" t="s">
        <v>8218</v>
      </c>
      <c r="C1648">
        <v>143</v>
      </c>
      <c r="D1648">
        <v>934</v>
      </c>
      <c r="E1648" t="s">
        <v>8220</v>
      </c>
      <c r="F1648">
        <v>30</v>
      </c>
    </row>
    <row r="1649" spans="1:6" x14ac:dyDescent="0.2">
      <c r="A1649">
        <v>2712</v>
      </c>
      <c r="B1649" t="s">
        <v>8218</v>
      </c>
      <c r="C1649">
        <v>143</v>
      </c>
      <c r="D1649">
        <v>966</v>
      </c>
      <c r="E1649" t="s">
        <v>8220</v>
      </c>
      <c r="F1649">
        <v>30</v>
      </c>
    </row>
    <row r="1650" spans="1:6" x14ac:dyDescent="0.2">
      <c r="A1650">
        <v>1364</v>
      </c>
      <c r="B1650" t="s">
        <v>8218</v>
      </c>
      <c r="C1650">
        <v>144</v>
      </c>
      <c r="D1650">
        <v>1074</v>
      </c>
      <c r="E1650" t="s">
        <v>8220</v>
      </c>
      <c r="F1650">
        <v>30</v>
      </c>
    </row>
    <row r="1651" spans="1:6" x14ac:dyDescent="0.2">
      <c r="A1651">
        <v>2228</v>
      </c>
      <c r="B1651" t="s">
        <v>8218</v>
      </c>
      <c r="C1651">
        <v>144</v>
      </c>
      <c r="D1651">
        <v>2600</v>
      </c>
      <c r="E1651" t="s">
        <v>8220</v>
      </c>
      <c r="F1651">
        <v>30</v>
      </c>
    </row>
    <row r="1652" spans="1:6" x14ac:dyDescent="0.2">
      <c r="A1652">
        <v>262</v>
      </c>
      <c r="B1652" t="s">
        <v>8218</v>
      </c>
      <c r="C1652">
        <v>145</v>
      </c>
      <c r="D1652">
        <v>700</v>
      </c>
      <c r="E1652" t="s">
        <v>8220</v>
      </c>
      <c r="F1652">
        <v>31</v>
      </c>
    </row>
    <row r="1653" spans="1:6" x14ac:dyDescent="0.2">
      <c r="A1653">
        <v>1519</v>
      </c>
      <c r="B1653" t="s">
        <v>8218</v>
      </c>
      <c r="C1653">
        <v>145</v>
      </c>
      <c r="D1653">
        <v>941</v>
      </c>
      <c r="E1653" t="s">
        <v>8220</v>
      </c>
      <c r="F1653">
        <v>31</v>
      </c>
    </row>
    <row r="1654" spans="1:6" x14ac:dyDescent="0.2">
      <c r="A1654">
        <v>1936</v>
      </c>
      <c r="B1654" t="s">
        <v>8218</v>
      </c>
      <c r="C1654">
        <v>145</v>
      </c>
      <c r="D1654">
        <v>980</v>
      </c>
      <c r="E1654" t="s">
        <v>8220</v>
      </c>
      <c r="F1654">
        <v>31</v>
      </c>
    </row>
    <row r="1655" spans="1:6" x14ac:dyDescent="0.2">
      <c r="A1655">
        <v>2296</v>
      </c>
      <c r="B1655" t="s">
        <v>8218</v>
      </c>
      <c r="C1655">
        <v>145</v>
      </c>
      <c r="D1655">
        <v>3105</v>
      </c>
      <c r="E1655" t="s">
        <v>8220</v>
      </c>
      <c r="F1655">
        <v>31</v>
      </c>
    </row>
    <row r="1656" spans="1:6" x14ac:dyDescent="0.2">
      <c r="A1656">
        <v>3025</v>
      </c>
      <c r="B1656" t="s">
        <v>8218</v>
      </c>
      <c r="C1656">
        <v>145</v>
      </c>
      <c r="D1656">
        <v>3633</v>
      </c>
      <c r="E1656" t="s">
        <v>8220</v>
      </c>
      <c r="F1656">
        <v>31</v>
      </c>
    </row>
    <row r="1657" spans="1:6" x14ac:dyDescent="0.2">
      <c r="A1657">
        <v>3272</v>
      </c>
      <c r="B1657" t="s">
        <v>8218</v>
      </c>
      <c r="C1657">
        <v>145</v>
      </c>
      <c r="D1657">
        <v>3728</v>
      </c>
      <c r="E1657" t="s">
        <v>8220</v>
      </c>
      <c r="F1657">
        <v>31</v>
      </c>
    </row>
    <row r="1658" spans="1:6" x14ac:dyDescent="0.2">
      <c r="A1658">
        <v>248</v>
      </c>
      <c r="B1658" t="s">
        <v>8218</v>
      </c>
      <c r="C1658">
        <v>146</v>
      </c>
      <c r="D1658">
        <v>3902</v>
      </c>
      <c r="E1658" t="s">
        <v>8220</v>
      </c>
      <c r="F1658">
        <v>31</v>
      </c>
    </row>
    <row r="1659" spans="1:6" x14ac:dyDescent="0.2">
      <c r="A1659">
        <v>312</v>
      </c>
      <c r="B1659" t="s">
        <v>8218</v>
      </c>
      <c r="C1659">
        <v>146</v>
      </c>
      <c r="D1659">
        <v>889</v>
      </c>
      <c r="E1659" t="s">
        <v>8220</v>
      </c>
      <c r="F1659">
        <v>32</v>
      </c>
    </row>
    <row r="1660" spans="1:6" x14ac:dyDescent="0.2">
      <c r="A1660">
        <v>2732</v>
      </c>
      <c r="B1660" t="s">
        <v>8218</v>
      </c>
      <c r="C1660">
        <v>146</v>
      </c>
      <c r="D1660">
        <v>989</v>
      </c>
      <c r="E1660" t="s">
        <v>8220</v>
      </c>
      <c r="F1660">
        <v>32</v>
      </c>
    </row>
    <row r="1661" spans="1:6" x14ac:dyDescent="0.2">
      <c r="A1661">
        <v>1366</v>
      </c>
      <c r="B1661" t="s">
        <v>8218</v>
      </c>
      <c r="C1661">
        <v>147</v>
      </c>
      <c r="D1661">
        <v>3949</v>
      </c>
      <c r="E1661" t="s">
        <v>8220</v>
      </c>
      <c r="F1661">
        <v>32</v>
      </c>
    </row>
    <row r="1662" spans="1:6" x14ac:dyDescent="0.2">
      <c r="A1662">
        <v>1953</v>
      </c>
      <c r="B1662" t="s">
        <v>8218</v>
      </c>
      <c r="C1662">
        <v>147</v>
      </c>
      <c r="D1662">
        <v>210</v>
      </c>
      <c r="E1662" t="s">
        <v>8220</v>
      </c>
      <c r="F1662">
        <v>33</v>
      </c>
    </row>
    <row r="1663" spans="1:6" x14ac:dyDescent="0.2">
      <c r="A1663">
        <v>2114</v>
      </c>
      <c r="B1663" t="s">
        <v>8218</v>
      </c>
      <c r="C1663">
        <v>147</v>
      </c>
      <c r="D1663">
        <v>1784</v>
      </c>
      <c r="E1663" t="s">
        <v>8220</v>
      </c>
      <c r="F1663">
        <v>33</v>
      </c>
    </row>
    <row r="1664" spans="1:6" x14ac:dyDescent="0.2">
      <c r="A1664">
        <v>2235</v>
      </c>
      <c r="B1664" t="s">
        <v>8218</v>
      </c>
      <c r="C1664">
        <v>147</v>
      </c>
      <c r="D1664">
        <v>2407</v>
      </c>
      <c r="E1664" t="s">
        <v>8220</v>
      </c>
      <c r="F1664">
        <v>33</v>
      </c>
    </row>
    <row r="1665" spans="1:6" x14ac:dyDescent="0.2">
      <c r="A1665">
        <v>2273</v>
      </c>
      <c r="B1665" t="s">
        <v>8218</v>
      </c>
      <c r="C1665">
        <v>147</v>
      </c>
      <c r="D1665">
        <v>2517</v>
      </c>
      <c r="E1665" t="s">
        <v>8220</v>
      </c>
      <c r="F1665">
        <v>33</v>
      </c>
    </row>
    <row r="1666" spans="1:6" x14ac:dyDescent="0.2">
      <c r="A1666">
        <v>2924</v>
      </c>
      <c r="B1666" t="s">
        <v>8218</v>
      </c>
      <c r="C1666">
        <v>147</v>
      </c>
      <c r="D1666">
        <v>2756</v>
      </c>
      <c r="E1666" t="s">
        <v>8220</v>
      </c>
      <c r="F1666">
        <v>33</v>
      </c>
    </row>
    <row r="1667" spans="1:6" x14ac:dyDescent="0.2">
      <c r="A1667">
        <v>1382</v>
      </c>
      <c r="B1667" t="s">
        <v>8218</v>
      </c>
      <c r="C1667">
        <v>148</v>
      </c>
      <c r="D1667">
        <v>2770</v>
      </c>
      <c r="E1667" t="s">
        <v>8220</v>
      </c>
      <c r="F1667">
        <v>33</v>
      </c>
    </row>
    <row r="1668" spans="1:6" x14ac:dyDescent="0.2">
      <c r="A1668">
        <v>2718</v>
      </c>
      <c r="B1668" t="s">
        <v>8218</v>
      </c>
      <c r="C1668">
        <v>148</v>
      </c>
      <c r="D1668">
        <v>4106</v>
      </c>
      <c r="E1668" t="s">
        <v>8220</v>
      </c>
      <c r="F1668">
        <v>33</v>
      </c>
    </row>
    <row r="1669" spans="1:6" x14ac:dyDescent="0.2">
      <c r="A1669">
        <v>379</v>
      </c>
      <c r="B1669" t="s">
        <v>8218</v>
      </c>
      <c r="C1669">
        <v>149</v>
      </c>
      <c r="D1669">
        <v>515</v>
      </c>
      <c r="E1669" t="s">
        <v>8220</v>
      </c>
      <c r="F1669">
        <v>34</v>
      </c>
    </row>
    <row r="1670" spans="1:6" x14ac:dyDescent="0.2">
      <c r="A1670">
        <v>727</v>
      </c>
      <c r="B1670" t="s">
        <v>8218</v>
      </c>
      <c r="C1670">
        <v>149</v>
      </c>
      <c r="D1670">
        <v>545</v>
      </c>
      <c r="E1670" t="s">
        <v>8220</v>
      </c>
      <c r="F1670">
        <v>34</v>
      </c>
    </row>
    <row r="1671" spans="1:6" x14ac:dyDescent="0.2">
      <c r="A1671">
        <v>1346</v>
      </c>
      <c r="B1671" t="s">
        <v>8218</v>
      </c>
      <c r="C1671">
        <v>149</v>
      </c>
      <c r="D1671">
        <v>690</v>
      </c>
      <c r="E1671" t="s">
        <v>8220</v>
      </c>
      <c r="F1671">
        <v>34</v>
      </c>
    </row>
    <row r="1672" spans="1:6" x14ac:dyDescent="0.2">
      <c r="A1672">
        <v>1858</v>
      </c>
      <c r="B1672" t="s">
        <v>8218</v>
      </c>
      <c r="C1672">
        <v>149</v>
      </c>
      <c r="D1672">
        <v>2768</v>
      </c>
      <c r="E1672" t="s">
        <v>8220</v>
      </c>
      <c r="F1672">
        <v>34</v>
      </c>
    </row>
    <row r="1673" spans="1:6" x14ac:dyDescent="0.2">
      <c r="A1673">
        <v>3</v>
      </c>
      <c r="B1673" t="s">
        <v>8218</v>
      </c>
      <c r="C1673">
        <v>150</v>
      </c>
      <c r="D1673">
        <v>3841</v>
      </c>
      <c r="E1673" t="s">
        <v>8220</v>
      </c>
      <c r="F1673">
        <v>34</v>
      </c>
    </row>
    <row r="1674" spans="1:6" x14ac:dyDescent="0.2">
      <c r="A1674">
        <v>27</v>
      </c>
      <c r="B1674" t="s">
        <v>8218</v>
      </c>
      <c r="C1674">
        <v>150</v>
      </c>
      <c r="D1674">
        <v>1241</v>
      </c>
      <c r="E1674" t="s">
        <v>8219</v>
      </c>
      <c r="F1674">
        <v>34</v>
      </c>
    </row>
    <row r="1675" spans="1:6" x14ac:dyDescent="0.2">
      <c r="A1675">
        <v>311</v>
      </c>
      <c r="B1675" t="s">
        <v>8218</v>
      </c>
      <c r="C1675">
        <v>150</v>
      </c>
      <c r="D1675">
        <v>1331</v>
      </c>
      <c r="E1675" t="s">
        <v>8219</v>
      </c>
      <c r="F1675">
        <v>34</v>
      </c>
    </row>
    <row r="1676" spans="1:6" x14ac:dyDescent="0.2">
      <c r="A1676">
        <v>1462</v>
      </c>
      <c r="B1676" t="s">
        <v>8218</v>
      </c>
      <c r="C1676">
        <v>150</v>
      </c>
      <c r="D1676">
        <v>3051</v>
      </c>
      <c r="E1676" t="s">
        <v>8220</v>
      </c>
      <c r="F1676">
        <v>35</v>
      </c>
    </row>
    <row r="1677" spans="1:6" x14ac:dyDescent="0.2">
      <c r="A1677">
        <v>2550</v>
      </c>
      <c r="B1677" t="s">
        <v>8218</v>
      </c>
      <c r="C1677">
        <v>150</v>
      </c>
      <c r="D1677">
        <v>1309</v>
      </c>
      <c r="E1677" t="s">
        <v>8219</v>
      </c>
      <c r="F1677">
        <v>35</v>
      </c>
    </row>
    <row r="1678" spans="1:6" x14ac:dyDescent="0.2">
      <c r="A1678">
        <v>1379</v>
      </c>
      <c r="B1678" t="s">
        <v>8218</v>
      </c>
      <c r="C1678">
        <v>151</v>
      </c>
      <c r="D1678">
        <v>1575</v>
      </c>
      <c r="E1678" t="s">
        <v>8219</v>
      </c>
      <c r="F1678">
        <v>35</v>
      </c>
    </row>
    <row r="1679" spans="1:6" x14ac:dyDescent="0.2">
      <c r="A1679">
        <v>2601</v>
      </c>
      <c r="B1679" t="s">
        <v>8218</v>
      </c>
      <c r="C1679">
        <v>151</v>
      </c>
      <c r="D1679">
        <v>688</v>
      </c>
      <c r="E1679" t="s">
        <v>8220</v>
      </c>
      <c r="F1679">
        <v>36</v>
      </c>
    </row>
    <row r="1680" spans="1:6" x14ac:dyDescent="0.2">
      <c r="A1680">
        <v>3182</v>
      </c>
      <c r="B1680" t="s">
        <v>8218</v>
      </c>
      <c r="C1680">
        <v>151</v>
      </c>
      <c r="D1680">
        <v>2420</v>
      </c>
      <c r="E1680" t="s">
        <v>8220</v>
      </c>
      <c r="F1680">
        <v>36</v>
      </c>
    </row>
    <row r="1681" spans="1:6" x14ac:dyDescent="0.2">
      <c r="A1681">
        <v>643</v>
      </c>
      <c r="B1681" t="s">
        <v>8218</v>
      </c>
      <c r="C1681">
        <v>152</v>
      </c>
      <c r="D1681">
        <v>2776</v>
      </c>
      <c r="E1681" t="s">
        <v>8220</v>
      </c>
      <c r="F1681">
        <v>36</v>
      </c>
    </row>
    <row r="1682" spans="1:6" x14ac:dyDescent="0.2">
      <c r="A1682">
        <v>722</v>
      </c>
      <c r="B1682" t="s">
        <v>8218</v>
      </c>
      <c r="C1682">
        <v>153</v>
      </c>
      <c r="D1682">
        <v>3207</v>
      </c>
      <c r="E1682" t="s">
        <v>8220</v>
      </c>
      <c r="F1682">
        <v>36</v>
      </c>
    </row>
    <row r="1683" spans="1:6" x14ac:dyDescent="0.2">
      <c r="A1683">
        <v>832</v>
      </c>
      <c r="B1683" t="s">
        <v>8218</v>
      </c>
      <c r="C1683">
        <v>154</v>
      </c>
      <c r="D1683">
        <v>3911</v>
      </c>
      <c r="E1683" t="s">
        <v>8220</v>
      </c>
      <c r="F1683">
        <v>36</v>
      </c>
    </row>
    <row r="1684" spans="1:6" x14ac:dyDescent="0.2">
      <c r="A1684">
        <v>790</v>
      </c>
      <c r="B1684" t="s">
        <v>8218</v>
      </c>
      <c r="C1684">
        <v>156</v>
      </c>
      <c r="D1684">
        <v>702</v>
      </c>
      <c r="E1684" t="s">
        <v>8220</v>
      </c>
      <c r="F1684">
        <v>37</v>
      </c>
    </row>
    <row r="1685" spans="1:6" x14ac:dyDescent="0.2">
      <c r="A1685">
        <v>3044</v>
      </c>
      <c r="B1685" t="s">
        <v>8218</v>
      </c>
      <c r="C1685">
        <v>156</v>
      </c>
      <c r="D1685">
        <v>962</v>
      </c>
      <c r="E1685" t="s">
        <v>8220</v>
      </c>
      <c r="F1685">
        <v>37</v>
      </c>
    </row>
    <row r="1686" spans="1:6" x14ac:dyDescent="0.2">
      <c r="A1686">
        <v>1616</v>
      </c>
      <c r="B1686" t="s">
        <v>8218</v>
      </c>
      <c r="C1686">
        <v>157</v>
      </c>
      <c r="D1686">
        <v>1104</v>
      </c>
      <c r="E1686" t="s">
        <v>8220</v>
      </c>
      <c r="F1686">
        <v>37</v>
      </c>
    </row>
    <row r="1687" spans="1:6" x14ac:dyDescent="0.2">
      <c r="A1687">
        <v>2313</v>
      </c>
      <c r="B1687" t="s">
        <v>8218</v>
      </c>
      <c r="C1687">
        <v>157</v>
      </c>
      <c r="D1687">
        <v>1798</v>
      </c>
      <c r="E1687" t="s">
        <v>8220</v>
      </c>
      <c r="F1687">
        <v>37</v>
      </c>
    </row>
    <row r="1688" spans="1:6" x14ac:dyDescent="0.2">
      <c r="A1688">
        <v>316</v>
      </c>
      <c r="B1688" t="s">
        <v>8218</v>
      </c>
      <c r="C1688">
        <v>158</v>
      </c>
      <c r="D1688">
        <v>1801</v>
      </c>
      <c r="E1688" t="s">
        <v>8220</v>
      </c>
      <c r="F1688">
        <v>37</v>
      </c>
    </row>
    <row r="1689" spans="1:6" x14ac:dyDescent="0.2">
      <c r="A1689">
        <v>320</v>
      </c>
      <c r="B1689" t="s">
        <v>8218</v>
      </c>
      <c r="C1689">
        <v>158</v>
      </c>
      <c r="D1689">
        <v>3113</v>
      </c>
      <c r="E1689" t="s">
        <v>8220</v>
      </c>
      <c r="F1689">
        <v>37</v>
      </c>
    </row>
    <row r="1690" spans="1:6" x14ac:dyDescent="0.2">
      <c r="A1690">
        <v>527</v>
      </c>
      <c r="B1690" t="s">
        <v>8218</v>
      </c>
      <c r="C1690">
        <v>158</v>
      </c>
      <c r="D1690">
        <v>3797</v>
      </c>
      <c r="E1690" t="s">
        <v>8220</v>
      </c>
      <c r="F1690">
        <v>37</v>
      </c>
    </row>
    <row r="1691" spans="1:6" x14ac:dyDescent="0.2">
      <c r="A1691">
        <v>1397</v>
      </c>
      <c r="B1691" t="s">
        <v>8218</v>
      </c>
      <c r="C1691">
        <v>158</v>
      </c>
      <c r="D1691">
        <v>3973</v>
      </c>
      <c r="E1691" t="s">
        <v>8220</v>
      </c>
      <c r="F1691">
        <v>37</v>
      </c>
    </row>
    <row r="1692" spans="1:6" x14ac:dyDescent="0.2">
      <c r="A1692">
        <v>1617</v>
      </c>
      <c r="B1692" t="s">
        <v>8218</v>
      </c>
      <c r="C1692">
        <v>158</v>
      </c>
      <c r="D1692">
        <v>144</v>
      </c>
      <c r="E1692" t="s">
        <v>8219</v>
      </c>
      <c r="F1692">
        <v>37</v>
      </c>
    </row>
    <row r="1693" spans="1:6" x14ac:dyDescent="0.2">
      <c r="A1693">
        <v>2033</v>
      </c>
      <c r="B1693" t="s">
        <v>8218</v>
      </c>
      <c r="C1693">
        <v>158</v>
      </c>
      <c r="D1693">
        <v>1339</v>
      </c>
      <c r="E1693" t="s">
        <v>8219</v>
      </c>
      <c r="F1693">
        <v>37</v>
      </c>
    </row>
    <row r="1694" spans="1:6" x14ac:dyDescent="0.2">
      <c r="A1694">
        <v>368</v>
      </c>
      <c r="B1694" t="s">
        <v>8218</v>
      </c>
      <c r="C1694">
        <v>159</v>
      </c>
      <c r="D1694">
        <v>217</v>
      </c>
      <c r="E1694" t="s">
        <v>8220</v>
      </c>
      <c r="F1694">
        <v>38</v>
      </c>
    </row>
    <row r="1695" spans="1:6" x14ac:dyDescent="0.2">
      <c r="A1695">
        <v>844</v>
      </c>
      <c r="B1695" t="s">
        <v>8218</v>
      </c>
      <c r="C1695">
        <v>159</v>
      </c>
      <c r="D1695">
        <v>1779</v>
      </c>
      <c r="E1695" t="s">
        <v>8220</v>
      </c>
      <c r="F1695">
        <v>38</v>
      </c>
    </row>
    <row r="1696" spans="1:6" x14ac:dyDescent="0.2">
      <c r="A1696">
        <v>1030</v>
      </c>
      <c r="B1696" t="s">
        <v>8218</v>
      </c>
      <c r="C1696">
        <v>159</v>
      </c>
      <c r="D1696">
        <v>1909</v>
      </c>
      <c r="E1696" t="s">
        <v>8220</v>
      </c>
      <c r="F1696">
        <v>38</v>
      </c>
    </row>
    <row r="1697" spans="1:6" x14ac:dyDescent="0.2">
      <c r="A1697">
        <v>1267</v>
      </c>
      <c r="B1697" t="s">
        <v>8218</v>
      </c>
      <c r="C1697">
        <v>159</v>
      </c>
      <c r="D1697">
        <v>2696</v>
      </c>
      <c r="E1697" t="s">
        <v>8220</v>
      </c>
      <c r="F1697">
        <v>38</v>
      </c>
    </row>
    <row r="1698" spans="1:6" x14ac:dyDescent="0.2">
      <c r="A1698">
        <v>1747</v>
      </c>
      <c r="B1698" t="s">
        <v>8218</v>
      </c>
      <c r="C1698">
        <v>159</v>
      </c>
      <c r="D1698">
        <v>4010</v>
      </c>
      <c r="E1698" t="s">
        <v>8220</v>
      </c>
      <c r="F1698">
        <v>38</v>
      </c>
    </row>
    <row r="1699" spans="1:6" x14ac:dyDescent="0.2">
      <c r="A1699">
        <v>2617</v>
      </c>
      <c r="B1699" t="s">
        <v>8218</v>
      </c>
      <c r="C1699">
        <v>159</v>
      </c>
      <c r="D1699">
        <v>1016</v>
      </c>
      <c r="E1699" t="s">
        <v>8219</v>
      </c>
      <c r="F1699">
        <v>38</v>
      </c>
    </row>
    <row r="1700" spans="1:6" x14ac:dyDescent="0.2">
      <c r="A1700">
        <v>3017</v>
      </c>
      <c r="B1700" t="s">
        <v>8218</v>
      </c>
      <c r="C1700">
        <v>159</v>
      </c>
      <c r="D1700">
        <v>1243</v>
      </c>
      <c r="E1700" t="s">
        <v>8219</v>
      </c>
      <c r="F1700">
        <v>38</v>
      </c>
    </row>
    <row r="1701" spans="1:6" x14ac:dyDescent="0.2">
      <c r="A1701">
        <v>1528</v>
      </c>
      <c r="B1701" t="s">
        <v>8218</v>
      </c>
      <c r="C1701">
        <v>160</v>
      </c>
      <c r="D1701">
        <v>1308</v>
      </c>
      <c r="E1701" t="s">
        <v>8219</v>
      </c>
      <c r="F1701">
        <v>38</v>
      </c>
    </row>
    <row r="1702" spans="1:6" x14ac:dyDescent="0.2">
      <c r="A1702">
        <v>2090</v>
      </c>
      <c r="B1702" t="s">
        <v>8218</v>
      </c>
      <c r="C1702">
        <v>160</v>
      </c>
      <c r="D1702">
        <v>467</v>
      </c>
      <c r="E1702" t="s">
        <v>8220</v>
      </c>
      <c r="F1702">
        <v>39</v>
      </c>
    </row>
    <row r="1703" spans="1:6" x14ac:dyDescent="0.2">
      <c r="A1703">
        <v>2015</v>
      </c>
      <c r="B1703" t="s">
        <v>8218</v>
      </c>
      <c r="C1703">
        <v>162</v>
      </c>
      <c r="D1703">
        <v>1137</v>
      </c>
      <c r="E1703" t="s">
        <v>8220</v>
      </c>
      <c r="F1703">
        <v>39</v>
      </c>
    </row>
    <row r="1704" spans="1:6" x14ac:dyDescent="0.2">
      <c r="A1704">
        <v>3358</v>
      </c>
      <c r="B1704" t="s">
        <v>8218</v>
      </c>
      <c r="C1704">
        <v>162</v>
      </c>
      <c r="D1704">
        <v>1764</v>
      </c>
      <c r="E1704" t="s">
        <v>8220</v>
      </c>
      <c r="F1704">
        <v>39</v>
      </c>
    </row>
    <row r="1705" spans="1:6" x14ac:dyDescent="0.2">
      <c r="A1705">
        <v>2241</v>
      </c>
      <c r="B1705" t="s">
        <v>8218</v>
      </c>
      <c r="C1705">
        <v>163</v>
      </c>
      <c r="D1705">
        <v>1767</v>
      </c>
      <c r="E1705" t="s">
        <v>8220</v>
      </c>
      <c r="F1705">
        <v>39</v>
      </c>
    </row>
    <row r="1706" spans="1:6" x14ac:dyDescent="0.2">
      <c r="A1706">
        <v>2318</v>
      </c>
      <c r="B1706" t="s">
        <v>8218</v>
      </c>
      <c r="C1706">
        <v>163</v>
      </c>
      <c r="D1706">
        <v>2845</v>
      </c>
      <c r="E1706" t="s">
        <v>8220</v>
      </c>
      <c r="F1706">
        <v>39</v>
      </c>
    </row>
    <row r="1707" spans="1:6" x14ac:dyDescent="0.2">
      <c r="A1707">
        <v>2330</v>
      </c>
      <c r="B1707" t="s">
        <v>8218</v>
      </c>
      <c r="C1707">
        <v>163</v>
      </c>
      <c r="D1707">
        <v>3195</v>
      </c>
      <c r="E1707" t="s">
        <v>8220</v>
      </c>
      <c r="F1707">
        <v>39</v>
      </c>
    </row>
    <row r="1708" spans="1:6" x14ac:dyDescent="0.2">
      <c r="A1708">
        <v>2734</v>
      </c>
      <c r="B1708" t="s">
        <v>8218</v>
      </c>
      <c r="C1708">
        <v>163</v>
      </c>
      <c r="D1708">
        <v>626</v>
      </c>
      <c r="E1708" t="s">
        <v>8219</v>
      </c>
      <c r="F1708">
        <v>39</v>
      </c>
    </row>
    <row r="1709" spans="1:6" x14ac:dyDescent="0.2">
      <c r="A1709">
        <v>3266</v>
      </c>
      <c r="B1709" t="s">
        <v>8218</v>
      </c>
      <c r="C1709">
        <v>163</v>
      </c>
      <c r="D1709">
        <v>999</v>
      </c>
      <c r="E1709" t="s">
        <v>8220</v>
      </c>
      <c r="F1709">
        <v>40</v>
      </c>
    </row>
    <row r="1710" spans="1:6" x14ac:dyDescent="0.2">
      <c r="A1710">
        <v>267</v>
      </c>
      <c r="B1710" t="s">
        <v>8218</v>
      </c>
      <c r="C1710">
        <v>165</v>
      </c>
      <c r="D1710">
        <v>3803</v>
      </c>
      <c r="E1710" t="s">
        <v>8220</v>
      </c>
      <c r="F1710">
        <v>40</v>
      </c>
    </row>
    <row r="1711" spans="1:6" x14ac:dyDescent="0.2">
      <c r="A1711">
        <v>355</v>
      </c>
      <c r="B1711" t="s">
        <v>8218</v>
      </c>
      <c r="C1711">
        <v>165</v>
      </c>
      <c r="D1711">
        <v>3924</v>
      </c>
      <c r="E1711" t="s">
        <v>8220</v>
      </c>
      <c r="F1711">
        <v>40</v>
      </c>
    </row>
    <row r="1712" spans="1:6" x14ac:dyDescent="0.2">
      <c r="A1712">
        <v>3402</v>
      </c>
      <c r="B1712" t="s">
        <v>8218</v>
      </c>
      <c r="C1712">
        <v>165</v>
      </c>
      <c r="D1712">
        <v>1226</v>
      </c>
      <c r="E1712" t="s">
        <v>8219</v>
      </c>
      <c r="F1712">
        <v>40</v>
      </c>
    </row>
    <row r="1713" spans="1:6" x14ac:dyDescent="0.2">
      <c r="A1713">
        <v>1034</v>
      </c>
      <c r="B1713" t="s">
        <v>8218</v>
      </c>
      <c r="C1713">
        <v>166</v>
      </c>
      <c r="D1713">
        <v>987</v>
      </c>
      <c r="E1713" t="s">
        <v>8220</v>
      </c>
      <c r="F1713">
        <v>41</v>
      </c>
    </row>
    <row r="1714" spans="1:6" x14ac:dyDescent="0.2">
      <c r="A1714">
        <v>329</v>
      </c>
      <c r="B1714" t="s">
        <v>8218</v>
      </c>
      <c r="C1714">
        <v>167</v>
      </c>
      <c r="D1714">
        <v>1717</v>
      </c>
      <c r="E1714" t="s">
        <v>8220</v>
      </c>
      <c r="F1714">
        <v>41</v>
      </c>
    </row>
    <row r="1715" spans="1:6" x14ac:dyDescent="0.2">
      <c r="A1715">
        <v>349</v>
      </c>
      <c r="B1715" t="s">
        <v>8218</v>
      </c>
      <c r="C1715">
        <v>167</v>
      </c>
      <c r="D1715">
        <v>1903</v>
      </c>
      <c r="E1715" t="s">
        <v>8220</v>
      </c>
      <c r="F1715">
        <v>41</v>
      </c>
    </row>
    <row r="1716" spans="1:6" x14ac:dyDescent="0.2">
      <c r="A1716">
        <v>369</v>
      </c>
      <c r="B1716" t="s">
        <v>8218</v>
      </c>
      <c r="C1716">
        <v>167</v>
      </c>
      <c r="D1716">
        <v>1327</v>
      </c>
      <c r="E1716" t="s">
        <v>8219</v>
      </c>
      <c r="F1716">
        <v>41</v>
      </c>
    </row>
    <row r="1717" spans="1:6" x14ac:dyDescent="0.2">
      <c r="A1717">
        <v>1198</v>
      </c>
      <c r="B1717" t="s">
        <v>8218</v>
      </c>
      <c r="C1717">
        <v>167</v>
      </c>
      <c r="D1717">
        <v>1912</v>
      </c>
      <c r="E1717" t="s">
        <v>8220</v>
      </c>
      <c r="F1717">
        <v>42</v>
      </c>
    </row>
    <row r="1718" spans="1:6" x14ac:dyDescent="0.2">
      <c r="A1718">
        <v>1520</v>
      </c>
      <c r="B1718" t="s">
        <v>8218</v>
      </c>
      <c r="C1718">
        <v>167</v>
      </c>
      <c r="D1718">
        <v>3097</v>
      </c>
      <c r="E1718" t="s">
        <v>8220</v>
      </c>
      <c r="F1718">
        <v>42</v>
      </c>
    </row>
    <row r="1719" spans="1:6" x14ac:dyDescent="0.2">
      <c r="A1719">
        <v>2305</v>
      </c>
      <c r="B1719" t="s">
        <v>8218</v>
      </c>
      <c r="C1719">
        <v>167</v>
      </c>
      <c r="D1719">
        <v>3848</v>
      </c>
      <c r="E1719" t="s">
        <v>8220</v>
      </c>
      <c r="F1719">
        <v>43</v>
      </c>
    </row>
    <row r="1720" spans="1:6" x14ac:dyDescent="0.2">
      <c r="A1720">
        <v>3241</v>
      </c>
      <c r="B1720" t="s">
        <v>8218</v>
      </c>
      <c r="C1720">
        <v>167</v>
      </c>
      <c r="D1720">
        <v>2655</v>
      </c>
      <c r="E1720" t="s">
        <v>8219</v>
      </c>
      <c r="F1720">
        <v>43</v>
      </c>
    </row>
    <row r="1721" spans="1:6" x14ac:dyDescent="0.2">
      <c r="A1721">
        <v>290</v>
      </c>
      <c r="B1721" t="s">
        <v>8218</v>
      </c>
      <c r="C1721">
        <v>168</v>
      </c>
      <c r="D1721">
        <v>765</v>
      </c>
      <c r="E1721" t="s">
        <v>8220</v>
      </c>
      <c r="F1721">
        <v>44</v>
      </c>
    </row>
    <row r="1722" spans="1:6" x14ac:dyDescent="0.2">
      <c r="A1722">
        <v>1376</v>
      </c>
      <c r="B1722" t="s">
        <v>8218</v>
      </c>
      <c r="C1722">
        <v>168</v>
      </c>
      <c r="D1722">
        <v>1323</v>
      </c>
      <c r="E1722" t="s">
        <v>8219</v>
      </c>
      <c r="F1722">
        <v>44</v>
      </c>
    </row>
    <row r="1723" spans="1:6" x14ac:dyDescent="0.2">
      <c r="A1723">
        <v>1653</v>
      </c>
      <c r="B1723" t="s">
        <v>8218</v>
      </c>
      <c r="C1723">
        <v>168</v>
      </c>
      <c r="D1723">
        <v>876</v>
      </c>
      <c r="E1723" t="s">
        <v>8220</v>
      </c>
      <c r="F1723">
        <v>45</v>
      </c>
    </row>
    <row r="1724" spans="1:6" x14ac:dyDescent="0.2">
      <c r="A1724">
        <v>3434</v>
      </c>
      <c r="B1724" t="s">
        <v>8218</v>
      </c>
      <c r="C1724">
        <v>168</v>
      </c>
      <c r="D1724">
        <v>972</v>
      </c>
      <c r="E1724" t="s">
        <v>8220</v>
      </c>
      <c r="F1724">
        <v>45</v>
      </c>
    </row>
    <row r="1725" spans="1:6" x14ac:dyDescent="0.2">
      <c r="A1725">
        <v>42</v>
      </c>
      <c r="B1725" t="s">
        <v>8218</v>
      </c>
      <c r="C1725">
        <v>169</v>
      </c>
      <c r="D1725">
        <v>3089</v>
      </c>
      <c r="E1725" t="s">
        <v>8220</v>
      </c>
      <c r="F1725">
        <v>45</v>
      </c>
    </row>
    <row r="1726" spans="1:6" x14ac:dyDescent="0.2">
      <c r="A1726">
        <v>733</v>
      </c>
      <c r="B1726" t="s">
        <v>8218</v>
      </c>
      <c r="C1726">
        <v>169</v>
      </c>
      <c r="D1726">
        <v>1307</v>
      </c>
      <c r="E1726" t="s">
        <v>8219</v>
      </c>
      <c r="F1726">
        <v>45</v>
      </c>
    </row>
    <row r="1727" spans="1:6" x14ac:dyDescent="0.2">
      <c r="A1727">
        <v>1270</v>
      </c>
      <c r="B1727" t="s">
        <v>8218</v>
      </c>
      <c r="C1727">
        <v>169</v>
      </c>
      <c r="D1727">
        <v>3983</v>
      </c>
      <c r="E1727" t="s">
        <v>8220</v>
      </c>
      <c r="F1727">
        <v>46</v>
      </c>
    </row>
    <row r="1728" spans="1:6" x14ac:dyDescent="0.2">
      <c r="A1728">
        <v>2257</v>
      </c>
      <c r="B1728" t="s">
        <v>8218</v>
      </c>
      <c r="C1728">
        <v>169</v>
      </c>
      <c r="D1728">
        <v>1341</v>
      </c>
      <c r="E1728" t="s">
        <v>8219</v>
      </c>
      <c r="F1728">
        <v>46</v>
      </c>
    </row>
    <row r="1729" spans="1:6" x14ac:dyDescent="0.2">
      <c r="A1729">
        <v>2816</v>
      </c>
      <c r="B1729" t="s">
        <v>8218</v>
      </c>
      <c r="C1729">
        <v>169</v>
      </c>
      <c r="D1729">
        <v>3876</v>
      </c>
      <c r="E1729" t="s">
        <v>8219</v>
      </c>
      <c r="F1729">
        <v>46</v>
      </c>
    </row>
    <row r="1730" spans="1:6" x14ac:dyDescent="0.2">
      <c r="A1730">
        <v>1195</v>
      </c>
      <c r="B1730" t="s">
        <v>8218</v>
      </c>
      <c r="C1730">
        <v>170</v>
      </c>
      <c r="D1730">
        <v>1431</v>
      </c>
      <c r="E1730" t="s">
        <v>8220</v>
      </c>
      <c r="F1730">
        <v>47</v>
      </c>
    </row>
    <row r="1731" spans="1:6" x14ac:dyDescent="0.2">
      <c r="A1731">
        <v>2050</v>
      </c>
      <c r="B1731" t="s">
        <v>8218</v>
      </c>
      <c r="C1731">
        <v>170</v>
      </c>
      <c r="D1731">
        <v>2672</v>
      </c>
      <c r="E1731" t="s">
        <v>8220</v>
      </c>
      <c r="F1731">
        <v>47</v>
      </c>
    </row>
    <row r="1732" spans="1:6" x14ac:dyDescent="0.2">
      <c r="A1732">
        <v>2499</v>
      </c>
      <c r="B1732" t="s">
        <v>8218</v>
      </c>
      <c r="C1732">
        <v>170</v>
      </c>
      <c r="D1732">
        <v>860</v>
      </c>
      <c r="E1732" t="s">
        <v>8220</v>
      </c>
      <c r="F1732">
        <v>48</v>
      </c>
    </row>
    <row r="1733" spans="1:6" x14ac:dyDescent="0.2">
      <c r="A1733">
        <v>413</v>
      </c>
      <c r="B1733" t="s">
        <v>8218</v>
      </c>
      <c r="C1733">
        <v>171</v>
      </c>
      <c r="D1733">
        <v>1864</v>
      </c>
      <c r="E1733" t="s">
        <v>8220</v>
      </c>
      <c r="F1733">
        <v>48</v>
      </c>
    </row>
    <row r="1734" spans="1:6" x14ac:dyDescent="0.2">
      <c r="A1734">
        <v>1349</v>
      </c>
      <c r="B1734" t="s">
        <v>8218</v>
      </c>
      <c r="C1734">
        <v>172</v>
      </c>
      <c r="D1734">
        <v>458</v>
      </c>
      <c r="E1734" t="s">
        <v>8220</v>
      </c>
      <c r="F1734">
        <v>49</v>
      </c>
    </row>
    <row r="1735" spans="1:6" x14ac:dyDescent="0.2">
      <c r="A1735">
        <v>532</v>
      </c>
      <c r="B1735" t="s">
        <v>8218</v>
      </c>
      <c r="C1735">
        <v>173</v>
      </c>
      <c r="D1735">
        <v>1089</v>
      </c>
      <c r="E1735" t="s">
        <v>8220</v>
      </c>
      <c r="F1735">
        <v>49</v>
      </c>
    </row>
    <row r="1736" spans="1:6" x14ac:dyDescent="0.2">
      <c r="A1736">
        <v>2720</v>
      </c>
      <c r="B1736" t="s">
        <v>8218</v>
      </c>
      <c r="C1736">
        <v>173</v>
      </c>
      <c r="D1736">
        <v>2745</v>
      </c>
      <c r="E1736" t="s">
        <v>8220</v>
      </c>
      <c r="F1736">
        <v>49</v>
      </c>
    </row>
    <row r="1737" spans="1:6" x14ac:dyDescent="0.2">
      <c r="A1737">
        <v>56</v>
      </c>
      <c r="B1737" t="s">
        <v>8218</v>
      </c>
      <c r="C1737">
        <v>174</v>
      </c>
      <c r="D1737">
        <v>3076</v>
      </c>
      <c r="E1737" t="s">
        <v>8220</v>
      </c>
      <c r="F1737">
        <v>50</v>
      </c>
    </row>
    <row r="1738" spans="1:6" x14ac:dyDescent="0.2">
      <c r="A1738">
        <v>374</v>
      </c>
      <c r="B1738" t="s">
        <v>8218</v>
      </c>
      <c r="C1738">
        <v>174</v>
      </c>
      <c r="D1738">
        <v>3844</v>
      </c>
      <c r="E1738" t="s">
        <v>8220</v>
      </c>
      <c r="F1738">
        <v>50</v>
      </c>
    </row>
    <row r="1739" spans="1:6" x14ac:dyDescent="0.2">
      <c r="A1739">
        <v>1854</v>
      </c>
      <c r="B1739" t="s">
        <v>8218</v>
      </c>
      <c r="C1739">
        <v>174</v>
      </c>
      <c r="D1739">
        <v>1330</v>
      </c>
      <c r="E1739" t="s">
        <v>8219</v>
      </c>
      <c r="F1739">
        <v>50</v>
      </c>
    </row>
    <row r="1740" spans="1:6" x14ac:dyDescent="0.2">
      <c r="A1740">
        <v>3001</v>
      </c>
      <c r="B1740" t="s">
        <v>8218</v>
      </c>
      <c r="C1740">
        <v>175</v>
      </c>
      <c r="D1740">
        <v>769</v>
      </c>
      <c r="E1740" t="s">
        <v>8220</v>
      </c>
      <c r="F1740">
        <v>52</v>
      </c>
    </row>
    <row r="1741" spans="1:6" x14ac:dyDescent="0.2">
      <c r="A1741">
        <v>3304</v>
      </c>
      <c r="B1741" t="s">
        <v>8218</v>
      </c>
      <c r="C1741">
        <v>175</v>
      </c>
      <c r="D1741">
        <v>1804</v>
      </c>
      <c r="E1741" t="s">
        <v>8220</v>
      </c>
      <c r="F1741">
        <v>52</v>
      </c>
    </row>
    <row r="1742" spans="1:6" x14ac:dyDescent="0.2">
      <c r="A1742">
        <v>1257</v>
      </c>
      <c r="B1742" t="s">
        <v>8218</v>
      </c>
      <c r="C1742">
        <v>176</v>
      </c>
      <c r="D1742">
        <v>2697</v>
      </c>
      <c r="E1742" t="s">
        <v>8220</v>
      </c>
      <c r="F1742">
        <v>52</v>
      </c>
    </row>
    <row r="1743" spans="1:6" x14ac:dyDescent="0.2">
      <c r="A1743">
        <v>1514</v>
      </c>
      <c r="B1743" t="s">
        <v>8218</v>
      </c>
      <c r="C1743">
        <v>176</v>
      </c>
      <c r="D1743">
        <v>1570</v>
      </c>
      <c r="E1743" t="s">
        <v>8219</v>
      </c>
      <c r="F1743">
        <v>52</v>
      </c>
    </row>
    <row r="1744" spans="1:6" x14ac:dyDescent="0.2">
      <c r="A1744">
        <v>2723</v>
      </c>
      <c r="B1744" t="s">
        <v>8218</v>
      </c>
      <c r="C1744">
        <v>176</v>
      </c>
      <c r="D1744">
        <v>2644</v>
      </c>
      <c r="E1744" t="s">
        <v>8219</v>
      </c>
      <c r="F1744">
        <v>52</v>
      </c>
    </row>
    <row r="1745" spans="1:6" x14ac:dyDescent="0.2">
      <c r="A1745">
        <v>3256</v>
      </c>
      <c r="B1745" t="s">
        <v>8218</v>
      </c>
      <c r="C1745">
        <v>176</v>
      </c>
      <c r="D1745">
        <v>894</v>
      </c>
      <c r="E1745" t="s">
        <v>8220</v>
      </c>
      <c r="F1745">
        <v>53</v>
      </c>
    </row>
    <row r="1746" spans="1:6" x14ac:dyDescent="0.2">
      <c r="A1746">
        <v>845</v>
      </c>
      <c r="B1746" t="s">
        <v>8218</v>
      </c>
      <c r="C1746">
        <v>177</v>
      </c>
      <c r="D1746">
        <v>3199</v>
      </c>
      <c r="E1746" t="s">
        <v>8220</v>
      </c>
      <c r="F1746">
        <v>53</v>
      </c>
    </row>
    <row r="1747" spans="1:6" x14ac:dyDescent="0.2">
      <c r="A1747">
        <v>69</v>
      </c>
      <c r="B1747" t="s">
        <v>8218</v>
      </c>
      <c r="C1747">
        <v>178</v>
      </c>
      <c r="D1747">
        <v>479</v>
      </c>
      <c r="E1747" t="s">
        <v>8220</v>
      </c>
      <c r="F1747">
        <v>55</v>
      </c>
    </row>
    <row r="1748" spans="1:6" x14ac:dyDescent="0.2">
      <c r="A1748">
        <v>282</v>
      </c>
      <c r="B1748" t="s">
        <v>8218</v>
      </c>
      <c r="C1748">
        <v>179</v>
      </c>
      <c r="D1748">
        <v>2147</v>
      </c>
      <c r="E1748" t="s">
        <v>8220</v>
      </c>
      <c r="F1748">
        <v>55</v>
      </c>
    </row>
    <row r="1749" spans="1:6" x14ac:dyDescent="0.2">
      <c r="A1749">
        <v>345</v>
      </c>
      <c r="B1749" t="s">
        <v>8218</v>
      </c>
      <c r="C1749">
        <v>179</v>
      </c>
      <c r="D1749">
        <v>2139</v>
      </c>
      <c r="E1749" t="s">
        <v>8220</v>
      </c>
      <c r="F1749">
        <v>56</v>
      </c>
    </row>
    <row r="1750" spans="1:6" x14ac:dyDescent="0.2">
      <c r="A1750">
        <v>1850</v>
      </c>
      <c r="B1750" t="s">
        <v>8218</v>
      </c>
      <c r="C1750">
        <v>179</v>
      </c>
      <c r="D1750">
        <v>776</v>
      </c>
      <c r="E1750" t="s">
        <v>8220</v>
      </c>
      <c r="F1750">
        <v>57</v>
      </c>
    </row>
    <row r="1751" spans="1:6" x14ac:dyDescent="0.2">
      <c r="A1751">
        <v>2337</v>
      </c>
      <c r="B1751" t="s">
        <v>8218</v>
      </c>
      <c r="C1751">
        <v>179</v>
      </c>
      <c r="D1751">
        <v>2157</v>
      </c>
      <c r="E1751" t="s">
        <v>8220</v>
      </c>
      <c r="F1751">
        <v>57</v>
      </c>
    </row>
    <row r="1752" spans="1:6" x14ac:dyDescent="0.2">
      <c r="A1752">
        <v>2044</v>
      </c>
      <c r="B1752" t="s">
        <v>8218</v>
      </c>
      <c r="C1752">
        <v>180</v>
      </c>
      <c r="D1752">
        <v>138</v>
      </c>
      <c r="E1752" t="s">
        <v>8219</v>
      </c>
      <c r="F1752">
        <v>58</v>
      </c>
    </row>
    <row r="1753" spans="1:6" x14ac:dyDescent="0.2">
      <c r="A1753">
        <v>2249</v>
      </c>
      <c r="B1753" t="s">
        <v>8218</v>
      </c>
      <c r="C1753">
        <v>180</v>
      </c>
      <c r="D1753">
        <v>2951</v>
      </c>
      <c r="E1753" t="s">
        <v>8219</v>
      </c>
      <c r="F1753">
        <v>58</v>
      </c>
    </row>
    <row r="1754" spans="1:6" x14ac:dyDescent="0.2">
      <c r="A1754">
        <v>1748</v>
      </c>
      <c r="B1754" t="s">
        <v>8218</v>
      </c>
      <c r="C1754">
        <v>181</v>
      </c>
      <c r="D1754">
        <v>3631</v>
      </c>
      <c r="E1754" t="s">
        <v>8220</v>
      </c>
      <c r="F1754">
        <v>59</v>
      </c>
    </row>
    <row r="1755" spans="1:6" x14ac:dyDescent="0.2">
      <c r="A1755">
        <v>2262</v>
      </c>
      <c r="B1755" t="s">
        <v>8218</v>
      </c>
      <c r="C1755">
        <v>181</v>
      </c>
      <c r="D1755">
        <v>1566</v>
      </c>
      <c r="E1755" t="s">
        <v>8219</v>
      </c>
      <c r="F1755">
        <v>59</v>
      </c>
    </row>
    <row r="1756" spans="1:6" x14ac:dyDescent="0.2">
      <c r="A1756">
        <v>3235</v>
      </c>
      <c r="B1756" t="s">
        <v>8218</v>
      </c>
      <c r="C1756">
        <v>181</v>
      </c>
      <c r="D1756">
        <v>2657</v>
      </c>
      <c r="E1756" t="s">
        <v>8219</v>
      </c>
      <c r="F1756">
        <v>59</v>
      </c>
    </row>
    <row r="1757" spans="1:6" x14ac:dyDescent="0.2">
      <c r="A1757">
        <v>0</v>
      </c>
      <c r="B1757" t="s">
        <v>8218</v>
      </c>
      <c r="C1757">
        <v>182</v>
      </c>
      <c r="D1757">
        <v>2670</v>
      </c>
      <c r="E1757" t="s">
        <v>8220</v>
      </c>
      <c r="F1757">
        <v>60</v>
      </c>
    </row>
    <row r="1758" spans="1:6" x14ac:dyDescent="0.2">
      <c r="A1758">
        <v>1268</v>
      </c>
      <c r="B1758" t="s">
        <v>8218</v>
      </c>
      <c r="C1758">
        <v>182</v>
      </c>
      <c r="D1758">
        <v>2868</v>
      </c>
      <c r="E1758" t="s">
        <v>8220</v>
      </c>
      <c r="F1758">
        <v>60</v>
      </c>
    </row>
    <row r="1759" spans="1:6" x14ac:dyDescent="0.2">
      <c r="A1759">
        <v>3024</v>
      </c>
      <c r="B1759" t="s">
        <v>8218</v>
      </c>
      <c r="C1759">
        <v>182</v>
      </c>
      <c r="D1759">
        <v>2673</v>
      </c>
      <c r="E1759" t="s">
        <v>8220</v>
      </c>
      <c r="F1759">
        <v>66</v>
      </c>
    </row>
    <row r="1760" spans="1:6" x14ac:dyDescent="0.2">
      <c r="A1760">
        <v>1217</v>
      </c>
      <c r="B1760" t="s">
        <v>8218</v>
      </c>
      <c r="C1760">
        <v>183</v>
      </c>
      <c r="D1760">
        <v>3062</v>
      </c>
      <c r="E1760" t="s">
        <v>8220</v>
      </c>
      <c r="F1760">
        <v>67</v>
      </c>
    </row>
    <row r="1761" spans="1:6" x14ac:dyDescent="0.2">
      <c r="A1761">
        <v>1897</v>
      </c>
      <c r="B1761" t="s">
        <v>8218</v>
      </c>
      <c r="C1761">
        <v>183</v>
      </c>
      <c r="D1761">
        <v>150</v>
      </c>
      <c r="E1761" t="s">
        <v>8219</v>
      </c>
      <c r="F1761">
        <v>67</v>
      </c>
    </row>
    <row r="1762" spans="1:6" x14ac:dyDescent="0.2">
      <c r="A1762">
        <v>2012</v>
      </c>
      <c r="B1762" t="s">
        <v>8218</v>
      </c>
      <c r="C1762">
        <v>183</v>
      </c>
      <c r="D1762">
        <v>513</v>
      </c>
      <c r="E1762" t="s">
        <v>8220</v>
      </c>
      <c r="F1762">
        <v>68</v>
      </c>
    </row>
    <row r="1763" spans="1:6" x14ac:dyDescent="0.2">
      <c r="A1763">
        <v>3242</v>
      </c>
      <c r="B1763" t="s">
        <v>8218</v>
      </c>
      <c r="C1763">
        <v>183</v>
      </c>
      <c r="D1763">
        <v>519</v>
      </c>
      <c r="E1763" t="s">
        <v>8220</v>
      </c>
      <c r="F1763">
        <v>70</v>
      </c>
    </row>
    <row r="1764" spans="1:6" x14ac:dyDescent="0.2">
      <c r="A1764">
        <v>395</v>
      </c>
      <c r="B1764" t="s">
        <v>8218</v>
      </c>
      <c r="C1764">
        <v>184</v>
      </c>
      <c r="D1764">
        <v>1917</v>
      </c>
      <c r="E1764" t="s">
        <v>8220</v>
      </c>
      <c r="F1764">
        <v>70</v>
      </c>
    </row>
    <row r="1765" spans="1:6" x14ac:dyDescent="0.2">
      <c r="A1765">
        <v>795</v>
      </c>
      <c r="B1765" t="s">
        <v>8218</v>
      </c>
      <c r="C1765">
        <v>184</v>
      </c>
      <c r="D1765">
        <v>2653</v>
      </c>
      <c r="E1765" t="s">
        <v>8219</v>
      </c>
      <c r="F1765">
        <v>70</v>
      </c>
    </row>
    <row r="1766" spans="1:6" x14ac:dyDescent="0.2">
      <c r="A1766">
        <v>1399</v>
      </c>
      <c r="B1766" t="s">
        <v>8218</v>
      </c>
      <c r="C1766">
        <v>184</v>
      </c>
      <c r="D1766">
        <v>896</v>
      </c>
      <c r="E1766" t="s">
        <v>8220</v>
      </c>
      <c r="F1766">
        <v>72</v>
      </c>
    </row>
    <row r="1767" spans="1:6" x14ac:dyDescent="0.2">
      <c r="A1767">
        <v>3218</v>
      </c>
      <c r="B1767" t="s">
        <v>8218</v>
      </c>
      <c r="C1767">
        <v>184</v>
      </c>
      <c r="D1767">
        <v>3064</v>
      </c>
      <c r="E1767" t="s">
        <v>8220</v>
      </c>
      <c r="F1767">
        <v>72</v>
      </c>
    </row>
    <row r="1768" spans="1:6" x14ac:dyDescent="0.2">
      <c r="A1768">
        <v>2538</v>
      </c>
      <c r="B1768" t="s">
        <v>8218</v>
      </c>
      <c r="C1768">
        <v>185</v>
      </c>
      <c r="D1768">
        <v>954</v>
      </c>
      <c r="E1768" t="s">
        <v>8220</v>
      </c>
      <c r="F1768">
        <v>73</v>
      </c>
    </row>
    <row r="1769" spans="1:6" x14ac:dyDescent="0.2">
      <c r="A1769">
        <v>2722</v>
      </c>
      <c r="B1769" t="s">
        <v>8218</v>
      </c>
      <c r="C1769">
        <v>185</v>
      </c>
      <c r="D1769">
        <v>1803</v>
      </c>
      <c r="E1769" t="s">
        <v>8220</v>
      </c>
      <c r="F1769">
        <v>75</v>
      </c>
    </row>
    <row r="1770" spans="1:6" x14ac:dyDescent="0.2">
      <c r="A1770">
        <v>322</v>
      </c>
      <c r="B1770" t="s">
        <v>8218</v>
      </c>
      <c r="C1770">
        <v>186</v>
      </c>
      <c r="D1770">
        <v>219</v>
      </c>
      <c r="E1770" t="s">
        <v>8220</v>
      </c>
      <c r="F1770">
        <v>76</v>
      </c>
    </row>
    <row r="1771" spans="1:6" x14ac:dyDescent="0.2">
      <c r="A1771">
        <v>2451</v>
      </c>
      <c r="B1771" t="s">
        <v>8218</v>
      </c>
      <c r="C1771">
        <v>186</v>
      </c>
      <c r="D1771">
        <v>1782</v>
      </c>
      <c r="E1771" t="s">
        <v>8220</v>
      </c>
      <c r="F1771">
        <v>76</v>
      </c>
    </row>
    <row r="1772" spans="1:6" x14ac:dyDescent="0.2">
      <c r="A1772">
        <v>3254</v>
      </c>
      <c r="B1772" t="s">
        <v>8218</v>
      </c>
      <c r="C1772">
        <v>186</v>
      </c>
      <c r="D1772">
        <v>3111</v>
      </c>
      <c r="E1772" t="s">
        <v>8220</v>
      </c>
      <c r="F1772">
        <v>76</v>
      </c>
    </row>
    <row r="1773" spans="1:6" x14ac:dyDescent="0.2">
      <c r="A1773">
        <v>2716</v>
      </c>
      <c r="B1773" t="s">
        <v>8218</v>
      </c>
      <c r="C1773">
        <v>187</v>
      </c>
      <c r="D1773">
        <v>1007</v>
      </c>
      <c r="E1773" t="s">
        <v>8219</v>
      </c>
      <c r="F1773">
        <v>76</v>
      </c>
    </row>
    <row r="1774" spans="1:6" x14ac:dyDescent="0.2">
      <c r="A1774">
        <v>255</v>
      </c>
      <c r="B1774" t="s">
        <v>8218</v>
      </c>
      <c r="C1774">
        <v>188</v>
      </c>
      <c r="D1774">
        <v>864</v>
      </c>
      <c r="E1774" t="s">
        <v>8220</v>
      </c>
      <c r="F1774">
        <v>79</v>
      </c>
    </row>
    <row r="1775" spans="1:6" x14ac:dyDescent="0.2">
      <c r="A1775">
        <v>346</v>
      </c>
      <c r="B1775" t="s">
        <v>8218</v>
      </c>
      <c r="C1775">
        <v>188</v>
      </c>
      <c r="D1775">
        <v>967</v>
      </c>
      <c r="E1775" t="s">
        <v>8220</v>
      </c>
      <c r="F1775">
        <v>81</v>
      </c>
    </row>
    <row r="1776" spans="1:6" x14ac:dyDescent="0.2">
      <c r="A1776">
        <v>2077</v>
      </c>
      <c r="B1776" t="s">
        <v>8218</v>
      </c>
      <c r="C1776">
        <v>188</v>
      </c>
      <c r="D1776">
        <v>1795</v>
      </c>
      <c r="E1776" t="s">
        <v>8220</v>
      </c>
      <c r="F1776">
        <v>81</v>
      </c>
    </row>
    <row r="1777" spans="1:6" x14ac:dyDescent="0.2">
      <c r="A1777">
        <v>305</v>
      </c>
      <c r="B1777" t="s">
        <v>8218</v>
      </c>
      <c r="C1777">
        <v>189</v>
      </c>
      <c r="D1777">
        <v>132</v>
      </c>
      <c r="E1777" t="s">
        <v>8219</v>
      </c>
      <c r="F1777">
        <v>81</v>
      </c>
    </row>
    <row r="1778" spans="1:6" x14ac:dyDescent="0.2">
      <c r="A1778">
        <v>1279</v>
      </c>
      <c r="B1778" t="s">
        <v>8218</v>
      </c>
      <c r="C1778">
        <v>189</v>
      </c>
      <c r="D1778">
        <v>2156</v>
      </c>
      <c r="E1778" t="s">
        <v>8220</v>
      </c>
      <c r="F1778">
        <v>83</v>
      </c>
    </row>
    <row r="1779" spans="1:6" x14ac:dyDescent="0.2">
      <c r="A1779">
        <v>840</v>
      </c>
      <c r="B1779" t="s">
        <v>8218</v>
      </c>
      <c r="C1779">
        <v>190</v>
      </c>
      <c r="D1779">
        <v>216</v>
      </c>
      <c r="E1779" t="s">
        <v>8220</v>
      </c>
      <c r="F1779">
        <v>84</v>
      </c>
    </row>
    <row r="1780" spans="1:6" x14ac:dyDescent="0.2">
      <c r="A1780">
        <v>1278</v>
      </c>
      <c r="B1780" t="s">
        <v>8218</v>
      </c>
      <c r="C1780">
        <v>190</v>
      </c>
      <c r="D1780">
        <v>2671</v>
      </c>
      <c r="E1780" t="s">
        <v>8220</v>
      </c>
      <c r="F1780">
        <v>84</v>
      </c>
    </row>
    <row r="1781" spans="1:6" x14ac:dyDescent="0.2">
      <c r="A1781">
        <v>1223</v>
      </c>
      <c r="B1781" t="s">
        <v>8218</v>
      </c>
      <c r="C1781">
        <v>191</v>
      </c>
      <c r="D1781">
        <v>3893</v>
      </c>
      <c r="E1781" t="s">
        <v>8220</v>
      </c>
      <c r="F1781">
        <v>84</v>
      </c>
    </row>
    <row r="1782" spans="1:6" x14ac:dyDescent="0.2">
      <c r="A1782">
        <v>1855</v>
      </c>
      <c r="B1782" t="s">
        <v>8218</v>
      </c>
      <c r="C1782">
        <v>191</v>
      </c>
      <c r="D1782">
        <v>1180</v>
      </c>
      <c r="E1782" t="s">
        <v>8220</v>
      </c>
      <c r="F1782">
        <v>85</v>
      </c>
    </row>
    <row r="1783" spans="1:6" x14ac:dyDescent="0.2">
      <c r="A1783">
        <v>2005</v>
      </c>
      <c r="B1783" t="s">
        <v>8218</v>
      </c>
      <c r="C1783">
        <v>191</v>
      </c>
      <c r="D1783">
        <v>1796</v>
      </c>
      <c r="E1783" t="s">
        <v>8220</v>
      </c>
      <c r="F1783">
        <v>86</v>
      </c>
    </row>
    <row r="1784" spans="1:6" x14ac:dyDescent="0.2">
      <c r="A1784">
        <v>2108</v>
      </c>
      <c r="B1784" t="s">
        <v>8218</v>
      </c>
      <c r="C1784">
        <v>191</v>
      </c>
      <c r="D1784">
        <v>1305</v>
      </c>
      <c r="E1784" t="s">
        <v>8219</v>
      </c>
      <c r="F1784">
        <v>86</v>
      </c>
    </row>
    <row r="1785" spans="1:6" x14ac:dyDescent="0.2">
      <c r="A1785">
        <v>2739</v>
      </c>
      <c r="B1785" t="s">
        <v>8218</v>
      </c>
      <c r="C1785">
        <v>191</v>
      </c>
      <c r="D1785">
        <v>2145</v>
      </c>
      <c r="E1785" t="s">
        <v>8220</v>
      </c>
      <c r="F1785">
        <v>89</v>
      </c>
    </row>
    <row r="1786" spans="1:6" x14ac:dyDescent="0.2">
      <c r="A1786">
        <v>391</v>
      </c>
      <c r="B1786" t="s">
        <v>8218</v>
      </c>
      <c r="C1786">
        <v>193</v>
      </c>
      <c r="D1786">
        <v>3102</v>
      </c>
      <c r="E1786" t="s">
        <v>8220</v>
      </c>
      <c r="F1786">
        <v>90</v>
      </c>
    </row>
    <row r="1787" spans="1:6" x14ac:dyDescent="0.2">
      <c r="A1787">
        <v>2043</v>
      </c>
      <c r="B1787" t="s">
        <v>8218</v>
      </c>
      <c r="C1787">
        <v>193</v>
      </c>
      <c r="D1787">
        <v>1013</v>
      </c>
      <c r="E1787" t="s">
        <v>8219</v>
      </c>
      <c r="F1787">
        <v>90</v>
      </c>
    </row>
    <row r="1788" spans="1:6" x14ac:dyDescent="0.2">
      <c r="A1788">
        <v>3246</v>
      </c>
      <c r="B1788" t="s">
        <v>8218</v>
      </c>
      <c r="C1788">
        <v>193</v>
      </c>
      <c r="D1788">
        <v>1324</v>
      </c>
      <c r="E1788" t="s">
        <v>8219</v>
      </c>
      <c r="F1788">
        <v>90</v>
      </c>
    </row>
    <row r="1789" spans="1:6" x14ac:dyDescent="0.2">
      <c r="A1789">
        <v>2266</v>
      </c>
      <c r="B1789" t="s">
        <v>8218</v>
      </c>
      <c r="C1789">
        <v>194</v>
      </c>
      <c r="D1789">
        <v>4048</v>
      </c>
      <c r="E1789" t="s">
        <v>8220</v>
      </c>
      <c r="F1789">
        <v>91</v>
      </c>
    </row>
    <row r="1790" spans="1:6" x14ac:dyDescent="0.2">
      <c r="A1790">
        <v>2268</v>
      </c>
      <c r="B1790" t="s">
        <v>8218</v>
      </c>
      <c r="C1790">
        <v>194</v>
      </c>
      <c r="D1790">
        <v>1591</v>
      </c>
      <c r="E1790" t="s">
        <v>8220</v>
      </c>
      <c r="F1790">
        <v>92</v>
      </c>
    </row>
    <row r="1791" spans="1:6" x14ac:dyDescent="0.2">
      <c r="A1791">
        <v>396</v>
      </c>
      <c r="B1791" t="s">
        <v>8218</v>
      </c>
      <c r="C1791">
        <v>196</v>
      </c>
      <c r="D1791">
        <v>1770</v>
      </c>
      <c r="E1791" t="s">
        <v>8220</v>
      </c>
      <c r="F1791">
        <v>92</v>
      </c>
    </row>
    <row r="1792" spans="1:6" x14ac:dyDescent="0.2">
      <c r="A1792">
        <v>1509</v>
      </c>
      <c r="B1792" t="s">
        <v>8218</v>
      </c>
      <c r="C1792">
        <v>196</v>
      </c>
      <c r="D1792">
        <v>955</v>
      </c>
      <c r="E1792" t="s">
        <v>8220</v>
      </c>
      <c r="F1792">
        <v>93</v>
      </c>
    </row>
    <row r="1793" spans="1:6" x14ac:dyDescent="0.2">
      <c r="A1793">
        <v>2964</v>
      </c>
      <c r="B1793" t="s">
        <v>8218</v>
      </c>
      <c r="C1793">
        <v>196</v>
      </c>
      <c r="D1793">
        <v>679</v>
      </c>
      <c r="E1793" t="s">
        <v>8220</v>
      </c>
      <c r="F1793">
        <v>94</v>
      </c>
    </row>
    <row r="1794" spans="1:6" x14ac:dyDescent="0.2">
      <c r="A1794">
        <v>2254</v>
      </c>
      <c r="B1794" t="s">
        <v>8218</v>
      </c>
      <c r="C1794">
        <v>197</v>
      </c>
      <c r="D1794">
        <v>1095</v>
      </c>
      <c r="E1794" t="s">
        <v>8220</v>
      </c>
      <c r="F1794">
        <v>94</v>
      </c>
    </row>
    <row r="1795" spans="1:6" x14ac:dyDescent="0.2">
      <c r="A1795">
        <v>3620</v>
      </c>
      <c r="B1795" t="s">
        <v>8218</v>
      </c>
      <c r="C1795">
        <v>197</v>
      </c>
      <c r="D1795">
        <v>4033</v>
      </c>
      <c r="E1795" t="s">
        <v>8220</v>
      </c>
      <c r="F1795">
        <v>94</v>
      </c>
    </row>
    <row r="1796" spans="1:6" x14ac:dyDescent="0.2">
      <c r="A1796">
        <v>2633</v>
      </c>
      <c r="B1796" t="s">
        <v>8218</v>
      </c>
      <c r="C1796">
        <v>199</v>
      </c>
      <c r="D1796">
        <v>1871</v>
      </c>
      <c r="E1796" t="s">
        <v>8220</v>
      </c>
      <c r="F1796">
        <v>95</v>
      </c>
    </row>
    <row r="1797" spans="1:6" x14ac:dyDescent="0.2">
      <c r="A1797">
        <v>2925</v>
      </c>
      <c r="B1797" t="s">
        <v>8218</v>
      </c>
      <c r="C1797">
        <v>199</v>
      </c>
      <c r="D1797">
        <v>1004</v>
      </c>
      <c r="E1797" t="s">
        <v>8219</v>
      </c>
      <c r="F1797">
        <v>95</v>
      </c>
    </row>
    <row r="1798" spans="1:6" x14ac:dyDescent="0.2">
      <c r="A1798">
        <v>3677</v>
      </c>
      <c r="B1798" t="s">
        <v>8218</v>
      </c>
      <c r="C1798">
        <v>199</v>
      </c>
      <c r="D1798">
        <v>677</v>
      </c>
      <c r="E1798" t="s">
        <v>8220</v>
      </c>
      <c r="F1798">
        <v>96</v>
      </c>
    </row>
    <row r="1799" spans="1:6" x14ac:dyDescent="0.2">
      <c r="A1799">
        <v>2316</v>
      </c>
      <c r="B1799" t="s">
        <v>8218</v>
      </c>
      <c r="C1799">
        <v>200</v>
      </c>
      <c r="D1799">
        <v>944</v>
      </c>
      <c r="E1799" t="s">
        <v>8220</v>
      </c>
      <c r="F1799">
        <v>96</v>
      </c>
    </row>
    <row r="1800" spans="1:6" x14ac:dyDescent="0.2">
      <c r="A1800">
        <v>3248</v>
      </c>
      <c r="B1800" t="s">
        <v>8218</v>
      </c>
      <c r="C1800">
        <v>200</v>
      </c>
      <c r="D1800">
        <v>979</v>
      </c>
      <c r="E1800" t="s">
        <v>8220</v>
      </c>
      <c r="F1800">
        <v>96</v>
      </c>
    </row>
    <row r="1801" spans="1:6" x14ac:dyDescent="0.2">
      <c r="A1801">
        <v>242</v>
      </c>
      <c r="B1801" t="s">
        <v>8218</v>
      </c>
      <c r="C1801">
        <v>202</v>
      </c>
      <c r="D1801">
        <v>1808</v>
      </c>
      <c r="E1801" t="s">
        <v>8220</v>
      </c>
      <c r="F1801">
        <v>96</v>
      </c>
    </row>
    <row r="1802" spans="1:6" x14ac:dyDescent="0.2">
      <c r="A1802">
        <v>283</v>
      </c>
      <c r="B1802" t="s">
        <v>8218</v>
      </c>
      <c r="C1802">
        <v>202</v>
      </c>
      <c r="D1802">
        <v>1080</v>
      </c>
      <c r="E1802" t="s">
        <v>8220</v>
      </c>
      <c r="F1802">
        <v>98</v>
      </c>
    </row>
    <row r="1803" spans="1:6" x14ac:dyDescent="0.2">
      <c r="A1803">
        <v>308</v>
      </c>
      <c r="B1803" t="s">
        <v>8218</v>
      </c>
      <c r="C1803">
        <v>202</v>
      </c>
      <c r="D1803">
        <v>1906</v>
      </c>
      <c r="E1803" t="s">
        <v>8220</v>
      </c>
      <c r="F1803">
        <v>99</v>
      </c>
    </row>
    <row r="1804" spans="1:6" x14ac:dyDescent="0.2">
      <c r="A1804">
        <v>3229</v>
      </c>
      <c r="B1804" t="s">
        <v>8218</v>
      </c>
      <c r="C1804">
        <v>202</v>
      </c>
      <c r="D1804">
        <v>2132</v>
      </c>
      <c r="E1804" t="s">
        <v>8220</v>
      </c>
      <c r="F1804">
        <v>99</v>
      </c>
    </row>
    <row r="1805" spans="1:6" x14ac:dyDescent="0.2">
      <c r="A1805">
        <v>2062</v>
      </c>
      <c r="B1805" t="s">
        <v>8218</v>
      </c>
      <c r="C1805">
        <v>203</v>
      </c>
      <c r="D1805">
        <v>1817</v>
      </c>
      <c r="E1805" t="s">
        <v>8220</v>
      </c>
      <c r="F1805">
        <v>100</v>
      </c>
    </row>
    <row r="1806" spans="1:6" x14ac:dyDescent="0.2">
      <c r="A1806">
        <v>2038</v>
      </c>
      <c r="B1806" t="s">
        <v>8218</v>
      </c>
      <c r="C1806">
        <v>204</v>
      </c>
      <c r="D1806">
        <v>1311</v>
      </c>
      <c r="E1806" t="s">
        <v>8219</v>
      </c>
      <c r="F1806">
        <v>100</v>
      </c>
    </row>
    <row r="1807" spans="1:6" x14ac:dyDescent="0.2">
      <c r="A1807">
        <v>3534</v>
      </c>
      <c r="B1807" t="s">
        <v>8218</v>
      </c>
      <c r="C1807">
        <v>204</v>
      </c>
      <c r="D1807">
        <v>1009</v>
      </c>
      <c r="E1807" t="s">
        <v>8219</v>
      </c>
      <c r="F1807">
        <v>101</v>
      </c>
    </row>
    <row r="1808" spans="1:6" x14ac:dyDescent="0.2">
      <c r="A1808">
        <v>816</v>
      </c>
      <c r="B1808" t="s">
        <v>8218</v>
      </c>
      <c r="C1808">
        <v>205</v>
      </c>
      <c r="D1808">
        <v>1765</v>
      </c>
      <c r="E1808" t="s">
        <v>8220</v>
      </c>
      <c r="F1808">
        <v>103</v>
      </c>
    </row>
    <row r="1809" spans="1:6" x14ac:dyDescent="0.2">
      <c r="A1809">
        <v>1607</v>
      </c>
      <c r="B1809" t="s">
        <v>8218</v>
      </c>
      <c r="C1809">
        <v>205</v>
      </c>
      <c r="D1809">
        <v>1304</v>
      </c>
      <c r="E1809" t="s">
        <v>8219</v>
      </c>
      <c r="F1809">
        <v>104</v>
      </c>
    </row>
    <row r="1810" spans="1:6" x14ac:dyDescent="0.2">
      <c r="A1810">
        <v>1963</v>
      </c>
      <c r="B1810" t="s">
        <v>8218</v>
      </c>
      <c r="C1810">
        <v>205</v>
      </c>
      <c r="D1810">
        <v>1920</v>
      </c>
      <c r="E1810" t="s">
        <v>8220</v>
      </c>
      <c r="F1810">
        <v>105</v>
      </c>
    </row>
    <row r="1811" spans="1:6" x14ac:dyDescent="0.2">
      <c r="A1811">
        <v>2258</v>
      </c>
      <c r="B1811" t="s">
        <v>8218</v>
      </c>
      <c r="C1811">
        <v>205</v>
      </c>
      <c r="D1811">
        <v>1785</v>
      </c>
      <c r="E1811" t="s">
        <v>8220</v>
      </c>
      <c r="F1811">
        <v>108</v>
      </c>
    </row>
    <row r="1812" spans="1:6" x14ac:dyDescent="0.2">
      <c r="A1812">
        <v>392</v>
      </c>
      <c r="B1812" t="s">
        <v>8218</v>
      </c>
      <c r="C1812">
        <v>206</v>
      </c>
      <c r="D1812">
        <v>961</v>
      </c>
      <c r="E1812" t="s">
        <v>8220</v>
      </c>
      <c r="F1812">
        <v>110</v>
      </c>
    </row>
    <row r="1813" spans="1:6" x14ac:dyDescent="0.2">
      <c r="A1813">
        <v>1269</v>
      </c>
      <c r="B1813" t="s">
        <v>8218</v>
      </c>
      <c r="C1813">
        <v>206</v>
      </c>
      <c r="D1813">
        <v>1800</v>
      </c>
      <c r="E1813" t="s">
        <v>8220</v>
      </c>
      <c r="F1813">
        <v>113</v>
      </c>
    </row>
    <row r="1814" spans="1:6" x14ac:dyDescent="0.2">
      <c r="A1814">
        <v>1511</v>
      </c>
      <c r="B1814" t="s">
        <v>8218</v>
      </c>
      <c r="C1814">
        <v>206</v>
      </c>
      <c r="D1814">
        <v>697</v>
      </c>
      <c r="E1814" t="s">
        <v>8220</v>
      </c>
      <c r="F1814">
        <v>114</v>
      </c>
    </row>
    <row r="1815" spans="1:6" x14ac:dyDescent="0.2">
      <c r="A1815">
        <v>2259</v>
      </c>
      <c r="B1815" t="s">
        <v>8218</v>
      </c>
      <c r="C1815">
        <v>206</v>
      </c>
      <c r="D1815">
        <v>3109</v>
      </c>
      <c r="E1815" t="s">
        <v>8220</v>
      </c>
      <c r="F1815">
        <v>114</v>
      </c>
    </row>
    <row r="1816" spans="1:6" x14ac:dyDescent="0.2">
      <c r="A1816">
        <v>2666</v>
      </c>
      <c r="B1816" t="s">
        <v>8218</v>
      </c>
      <c r="C1816">
        <v>206</v>
      </c>
      <c r="D1816">
        <v>3071</v>
      </c>
      <c r="E1816" t="s">
        <v>8220</v>
      </c>
      <c r="F1816">
        <v>117</v>
      </c>
    </row>
    <row r="1817" spans="1:6" x14ac:dyDescent="0.2">
      <c r="A1817">
        <v>2277</v>
      </c>
      <c r="B1817" t="s">
        <v>8218</v>
      </c>
      <c r="C1817">
        <v>207</v>
      </c>
      <c r="D1817">
        <v>2690</v>
      </c>
      <c r="E1817" t="s">
        <v>8220</v>
      </c>
      <c r="F1817">
        <v>118</v>
      </c>
    </row>
    <row r="1818" spans="1:6" x14ac:dyDescent="0.2">
      <c r="A1818">
        <v>3288</v>
      </c>
      <c r="B1818" t="s">
        <v>8218</v>
      </c>
      <c r="C1818">
        <v>207</v>
      </c>
      <c r="D1818">
        <v>951</v>
      </c>
      <c r="E1818" t="s">
        <v>8220</v>
      </c>
      <c r="F1818">
        <v>121</v>
      </c>
    </row>
    <row r="1819" spans="1:6" x14ac:dyDescent="0.2">
      <c r="A1819">
        <v>414</v>
      </c>
      <c r="B1819" t="s">
        <v>8218</v>
      </c>
      <c r="C1819">
        <v>208</v>
      </c>
      <c r="D1819">
        <v>613</v>
      </c>
      <c r="E1819" t="s">
        <v>8219</v>
      </c>
      <c r="F1819">
        <v>121</v>
      </c>
    </row>
    <row r="1820" spans="1:6" x14ac:dyDescent="0.2">
      <c r="A1820">
        <v>1846</v>
      </c>
      <c r="B1820" t="s">
        <v>8218</v>
      </c>
      <c r="C1820">
        <v>209</v>
      </c>
      <c r="D1820">
        <v>1805</v>
      </c>
      <c r="E1820" t="s">
        <v>8220</v>
      </c>
      <c r="F1820">
        <v>122</v>
      </c>
    </row>
    <row r="1821" spans="1:6" x14ac:dyDescent="0.2">
      <c r="A1821">
        <v>2261</v>
      </c>
      <c r="B1821" t="s">
        <v>8218</v>
      </c>
      <c r="C1821">
        <v>210</v>
      </c>
      <c r="D1821">
        <v>1313</v>
      </c>
      <c r="E1821" t="s">
        <v>8219</v>
      </c>
      <c r="F1821">
        <v>122</v>
      </c>
    </row>
    <row r="1822" spans="1:6" x14ac:dyDescent="0.2">
      <c r="A1822">
        <v>1036</v>
      </c>
      <c r="B1822" t="s">
        <v>8218</v>
      </c>
      <c r="C1822">
        <v>211</v>
      </c>
      <c r="D1822">
        <v>978</v>
      </c>
      <c r="E1822" t="s">
        <v>8220</v>
      </c>
      <c r="F1822">
        <v>123</v>
      </c>
    </row>
    <row r="1823" spans="1:6" x14ac:dyDescent="0.2">
      <c r="A1823">
        <v>1508</v>
      </c>
      <c r="B1823" t="s">
        <v>8218</v>
      </c>
      <c r="C1823">
        <v>211</v>
      </c>
      <c r="D1823">
        <v>1064</v>
      </c>
      <c r="E1823" t="s">
        <v>8220</v>
      </c>
      <c r="F1823">
        <v>123</v>
      </c>
    </row>
    <row r="1824" spans="1:6" x14ac:dyDescent="0.2">
      <c r="A1824">
        <v>2301</v>
      </c>
      <c r="B1824" t="s">
        <v>8218</v>
      </c>
      <c r="C1824">
        <v>211</v>
      </c>
      <c r="D1824">
        <v>476</v>
      </c>
      <c r="E1824" t="s">
        <v>8220</v>
      </c>
      <c r="F1824">
        <v>124</v>
      </c>
    </row>
    <row r="1825" spans="1:6" x14ac:dyDescent="0.2">
      <c r="A1825">
        <v>3147</v>
      </c>
      <c r="B1825" t="s">
        <v>8218</v>
      </c>
      <c r="C1825">
        <v>213</v>
      </c>
      <c r="D1825">
        <v>1775</v>
      </c>
      <c r="E1825" t="s">
        <v>8220</v>
      </c>
      <c r="F1825">
        <v>124</v>
      </c>
    </row>
    <row r="1826" spans="1:6" x14ac:dyDescent="0.2">
      <c r="A1826">
        <v>3250</v>
      </c>
      <c r="B1826" t="s">
        <v>8218</v>
      </c>
      <c r="C1826">
        <v>213</v>
      </c>
      <c r="D1826">
        <v>485</v>
      </c>
      <c r="E1826" t="s">
        <v>8220</v>
      </c>
      <c r="F1826">
        <v>125</v>
      </c>
    </row>
    <row r="1827" spans="1:6" x14ac:dyDescent="0.2">
      <c r="A1827">
        <v>1513</v>
      </c>
      <c r="B1827" t="s">
        <v>8218</v>
      </c>
      <c r="C1827">
        <v>215</v>
      </c>
      <c r="D1827">
        <v>680</v>
      </c>
      <c r="E1827" t="s">
        <v>8220</v>
      </c>
      <c r="F1827">
        <v>129</v>
      </c>
    </row>
    <row r="1828" spans="1:6" x14ac:dyDescent="0.2">
      <c r="A1828">
        <v>3224</v>
      </c>
      <c r="B1828" t="s">
        <v>8218</v>
      </c>
      <c r="C1828">
        <v>216</v>
      </c>
      <c r="D1828">
        <v>684</v>
      </c>
      <c r="E1828" t="s">
        <v>8220</v>
      </c>
      <c r="F1828">
        <v>135</v>
      </c>
    </row>
    <row r="1829" spans="1:6" x14ac:dyDescent="0.2">
      <c r="A1829">
        <v>39</v>
      </c>
      <c r="B1829" t="s">
        <v>8218</v>
      </c>
      <c r="C1829">
        <v>217</v>
      </c>
      <c r="D1829">
        <v>1318</v>
      </c>
      <c r="E1829" t="s">
        <v>8219</v>
      </c>
      <c r="F1829">
        <v>135</v>
      </c>
    </row>
    <row r="1830" spans="1:6" x14ac:dyDescent="0.2">
      <c r="A1830">
        <v>2046</v>
      </c>
      <c r="B1830" t="s">
        <v>8218</v>
      </c>
      <c r="C1830">
        <v>217</v>
      </c>
      <c r="D1830">
        <v>1792</v>
      </c>
      <c r="E1830" t="s">
        <v>8220</v>
      </c>
      <c r="F1830">
        <v>139</v>
      </c>
    </row>
    <row r="1831" spans="1:6" x14ac:dyDescent="0.2">
      <c r="A1831">
        <v>2221</v>
      </c>
      <c r="B1831" t="s">
        <v>8218</v>
      </c>
      <c r="C1831">
        <v>218</v>
      </c>
      <c r="D1831">
        <v>480</v>
      </c>
      <c r="E1831" t="s">
        <v>8220</v>
      </c>
      <c r="F1831">
        <v>140</v>
      </c>
    </row>
    <row r="1832" spans="1:6" x14ac:dyDescent="0.2">
      <c r="A1832">
        <v>2984</v>
      </c>
      <c r="B1832" t="s">
        <v>8218</v>
      </c>
      <c r="C1832">
        <v>218</v>
      </c>
      <c r="D1832">
        <v>1797</v>
      </c>
      <c r="E1832" t="s">
        <v>8220</v>
      </c>
      <c r="F1832">
        <v>140</v>
      </c>
    </row>
    <row r="1833" spans="1:6" x14ac:dyDescent="0.2">
      <c r="A1833">
        <v>261</v>
      </c>
      <c r="B1833" t="s">
        <v>8218</v>
      </c>
      <c r="C1833">
        <v>220</v>
      </c>
      <c r="D1833">
        <v>1814</v>
      </c>
      <c r="E1833" t="s">
        <v>8220</v>
      </c>
      <c r="F1833">
        <v>140</v>
      </c>
    </row>
    <row r="1834" spans="1:6" x14ac:dyDescent="0.2">
      <c r="A1834">
        <v>350</v>
      </c>
      <c r="B1834" t="s">
        <v>8218</v>
      </c>
      <c r="C1834">
        <v>221</v>
      </c>
      <c r="D1834">
        <v>1337</v>
      </c>
      <c r="E1834" t="s">
        <v>8219</v>
      </c>
      <c r="F1834">
        <v>140</v>
      </c>
    </row>
    <row r="1835" spans="1:6" x14ac:dyDescent="0.2">
      <c r="A1835">
        <v>1657</v>
      </c>
      <c r="B1835" t="s">
        <v>8218</v>
      </c>
      <c r="C1835">
        <v>221</v>
      </c>
      <c r="D1835">
        <v>483</v>
      </c>
      <c r="E1835" t="s">
        <v>8220</v>
      </c>
      <c r="F1835">
        <v>147</v>
      </c>
    </row>
    <row r="1836" spans="1:6" x14ac:dyDescent="0.2">
      <c r="A1836">
        <v>2335</v>
      </c>
      <c r="B1836" t="s">
        <v>8218</v>
      </c>
      <c r="C1836">
        <v>221</v>
      </c>
      <c r="D1836">
        <v>1088</v>
      </c>
      <c r="E1836" t="s">
        <v>8220</v>
      </c>
      <c r="F1836">
        <v>147</v>
      </c>
    </row>
    <row r="1837" spans="1:6" x14ac:dyDescent="0.2">
      <c r="A1837">
        <v>313</v>
      </c>
      <c r="B1837" t="s">
        <v>8218</v>
      </c>
      <c r="C1837">
        <v>222</v>
      </c>
      <c r="D1837">
        <v>1066</v>
      </c>
      <c r="E1837" t="s">
        <v>8220</v>
      </c>
      <c r="F1837">
        <v>148</v>
      </c>
    </row>
    <row r="1838" spans="1:6" x14ac:dyDescent="0.2">
      <c r="A1838">
        <v>1216</v>
      </c>
      <c r="B1838" t="s">
        <v>8218</v>
      </c>
      <c r="C1838">
        <v>222</v>
      </c>
      <c r="D1838">
        <v>1780</v>
      </c>
      <c r="E1838" t="s">
        <v>8220</v>
      </c>
      <c r="F1838">
        <v>152</v>
      </c>
    </row>
    <row r="1839" spans="1:6" x14ac:dyDescent="0.2">
      <c r="A1839">
        <v>246</v>
      </c>
      <c r="B1839" t="s">
        <v>8218</v>
      </c>
      <c r="C1839">
        <v>223</v>
      </c>
      <c r="D1839">
        <v>2656</v>
      </c>
      <c r="E1839" t="s">
        <v>8219</v>
      </c>
      <c r="F1839">
        <v>152</v>
      </c>
    </row>
    <row r="1840" spans="1:6" x14ac:dyDescent="0.2">
      <c r="A1840">
        <v>1537</v>
      </c>
      <c r="B1840" t="s">
        <v>8218</v>
      </c>
      <c r="C1840">
        <v>224</v>
      </c>
      <c r="D1840">
        <v>1005</v>
      </c>
      <c r="E1840" t="s">
        <v>8219</v>
      </c>
      <c r="F1840">
        <v>161</v>
      </c>
    </row>
    <row r="1841" spans="1:6" x14ac:dyDescent="0.2">
      <c r="A1841">
        <v>1830</v>
      </c>
      <c r="B1841" t="s">
        <v>8218</v>
      </c>
      <c r="C1841">
        <v>226</v>
      </c>
      <c r="D1841">
        <v>1077</v>
      </c>
      <c r="E1841" t="s">
        <v>8220</v>
      </c>
      <c r="F1841">
        <v>167</v>
      </c>
    </row>
    <row r="1842" spans="1:6" x14ac:dyDescent="0.2">
      <c r="A1842">
        <v>3019</v>
      </c>
      <c r="B1842" t="s">
        <v>8218</v>
      </c>
      <c r="C1842">
        <v>226</v>
      </c>
      <c r="D1842">
        <v>471</v>
      </c>
      <c r="E1842" t="s">
        <v>8220</v>
      </c>
      <c r="F1842">
        <v>170</v>
      </c>
    </row>
    <row r="1843" spans="1:6" x14ac:dyDescent="0.2">
      <c r="A1843">
        <v>3209</v>
      </c>
      <c r="B1843" t="s">
        <v>8218</v>
      </c>
      <c r="C1843">
        <v>226</v>
      </c>
      <c r="D1843">
        <v>959</v>
      </c>
      <c r="E1843" t="s">
        <v>8220</v>
      </c>
      <c r="F1843">
        <v>171</v>
      </c>
    </row>
    <row r="1844" spans="1:6" x14ac:dyDescent="0.2">
      <c r="A1844">
        <v>1352</v>
      </c>
      <c r="B1844" t="s">
        <v>8218</v>
      </c>
      <c r="C1844">
        <v>227</v>
      </c>
      <c r="D1844">
        <v>2674</v>
      </c>
      <c r="E1844" t="s">
        <v>8220</v>
      </c>
      <c r="F1844">
        <v>171</v>
      </c>
    </row>
    <row r="1845" spans="1:6" x14ac:dyDescent="0.2">
      <c r="A1845">
        <v>397</v>
      </c>
      <c r="B1845" t="s">
        <v>8218</v>
      </c>
      <c r="C1845">
        <v>229</v>
      </c>
      <c r="D1845">
        <v>983</v>
      </c>
      <c r="E1845" t="s">
        <v>8220</v>
      </c>
      <c r="F1845">
        <v>179</v>
      </c>
    </row>
    <row r="1846" spans="1:6" x14ac:dyDescent="0.2">
      <c r="A1846">
        <v>735</v>
      </c>
      <c r="B1846" t="s">
        <v>8218</v>
      </c>
      <c r="C1846">
        <v>229</v>
      </c>
      <c r="D1846">
        <v>1783</v>
      </c>
      <c r="E1846" t="s">
        <v>8220</v>
      </c>
      <c r="F1846">
        <v>185</v>
      </c>
    </row>
    <row r="1847" spans="1:6" x14ac:dyDescent="0.2">
      <c r="A1847">
        <v>289</v>
      </c>
      <c r="B1847" t="s">
        <v>8218</v>
      </c>
      <c r="C1847">
        <v>232</v>
      </c>
      <c r="D1847">
        <v>960</v>
      </c>
      <c r="E1847" t="s">
        <v>8220</v>
      </c>
      <c r="F1847">
        <v>188</v>
      </c>
    </row>
    <row r="1848" spans="1:6" x14ac:dyDescent="0.2">
      <c r="A1848">
        <v>1464</v>
      </c>
      <c r="B1848" t="s">
        <v>8218</v>
      </c>
      <c r="C1848">
        <v>234</v>
      </c>
      <c r="D1848">
        <v>952</v>
      </c>
      <c r="E1848" t="s">
        <v>8220</v>
      </c>
      <c r="F1848">
        <v>196</v>
      </c>
    </row>
    <row r="1849" spans="1:6" x14ac:dyDescent="0.2">
      <c r="A1849">
        <v>2196</v>
      </c>
      <c r="B1849" t="s">
        <v>8218</v>
      </c>
      <c r="C1849">
        <v>234</v>
      </c>
      <c r="D1849">
        <v>993</v>
      </c>
      <c r="E1849" t="s">
        <v>8220</v>
      </c>
      <c r="F1849">
        <v>196</v>
      </c>
    </row>
    <row r="1850" spans="1:6" x14ac:dyDescent="0.2">
      <c r="A1850">
        <v>249</v>
      </c>
      <c r="B1850" t="s">
        <v>8218</v>
      </c>
      <c r="C1850">
        <v>235</v>
      </c>
      <c r="D1850">
        <v>4022</v>
      </c>
      <c r="E1850" t="s">
        <v>8220</v>
      </c>
      <c r="F1850">
        <v>197</v>
      </c>
    </row>
    <row r="1851" spans="1:6" x14ac:dyDescent="0.2">
      <c r="A1851">
        <v>1521</v>
      </c>
      <c r="B1851" t="s">
        <v>8218</v>
      </c>
      <c r="C1851">
        <v>235</v>
      </c>
      <c r="D1851">
        <v>692</v>
      </c>
      <c r="E1851" t="s">
        <v>8220</v>
      </c>
      <c r="F1851">
        <v>201</v>
      </c>
    </row>
    <row r="1852" spans="1:6" x14ac:dyDescent="0.2">
      <c r="A1852">
        <v>338</v>
      </c>
      <c r="B1852" t="s">
        <v>8218</v>
      </c>
      <c r="C1852">
        <v>236</v>
      </c>
      <c r="D1852">
        <v>2942</v>
      </c>
      <c r="E1852" t="s">
        <v>8220</v>
      </c>
      <c r="F1852">
        <v>202</v>
      </c>
    </row>
    <row r="1853" spans="1:6" x14ac:dyDescent="0.2">
      <c r="A1853">
        <v>1518</v>
      </c>
      <c r="B1853" t="s">
        <v>8218</v>
      </c>
      <c r="C1853">
        <v>236</v>
      </c>
      <c r="D1853">
        <v>672</v>
      </c>
      <c r="E1853" t="s">
        <v>8220</v>
      </c>
      <c r="F1853">
        <v>215</v>
      </c>
    </row>
    <row r="1854" spans="1:6" x14ac:dyDescent="0.2">
      <c r="A1854">
        <v>3039</v>
      </c>
      <c r="B1854" t="s">
        <v>8218</v>
      </c>
      <c r="C1854">
        <v>236</v>
      </c>
      <c r="D1854">
        <v>1336</v>
      </c>
      <c r="E1854" t="s">
        <v>8219</v>
      </c>
      <c r="F1854">
        <v>224</v>
      </c>
    </row>
    <row r="1855" spans="1:6" x14ac:dyDescent="0.2">
      <c r="A1855">
        <v>385</v>
      </c>
      <c r="B1855" t="s">
        <v>8218</v>
      </c>
      <c r="C1855">
        <v>237</v>
      </c>
      <c r="D1855">
        <v>998</v>
      </c>
      <c r="E1855" t="s">
        <v>8220</v>
      </c>
      <c r="F1855">
        <v>229</v>
      </c>
    </row>
    <row r="1856" spans="1:6" x14ac:dyDescent="0.2">
      <c r="A1856">
        <v>645</v>
      </c>
      <c r="B1856" t="s">
        <v>8218</v>
      </c>
      <c r="C1856">
        <v>237</v>
      </c>
      <c r="D1856">
        <v>2127</v>
      </c>
      <c r="E1856" t="s">
        <v>8220</v>
      </c>
      <c r="F1856">
        <v>236</v>
      </c>
    </row>
    <row r="1857" spans="1:6" x14ac:dyDescent="0.2">
      <c r="A1857">
        <v>3282</v>
      </c>
      <c r="B1857" t="s">
        <v>8218</v>
      </c>
      <c r="C1857">
        <v>237</v>
      </c>
      <c r="D1857">
        <v>1315</v>
      </c>
      <c r="E1857" t="s">
        <v>8219</v>
      </c>
      <c r="F1857">
        <v>248</v>
      </c>
    </row>
    <row r="1858" spans="1:6" x14ac:dyDescent="0.2">
      <c r="A1858">
        <v>309</v>
      </c>
      <c r="B1858" t="s">
        <v>8218</v>
      </c>
      <c r="C1858">
        <v>238</v>
      </c>
      <c r="D1858">
        <v>1334</v>
      </c>
      <c r="E1858" t="s">
        <v>8219</v>
      </c>
      <c r="F1858">
        <v>276</v>
      </c>
    </row>
    <row r="1859" spans="1:6" x14ac:dyDescent="0.2">
      <c r="A1859">
        <v>1297</v>
      </c>
      <c r="B1859" t="s">
        <v>8218</v>
      </c>
      <c r="C1859">
        <v>238</v>
      </c>
      <c r="D1859">
        <v>1910</v>
      </c>
      <c r="E1859" t="s">
        <v>8220</v>
      </c>
      <c r="F1859">
        <v>285</v>
      </c>
    </row>
    <row r="1860" spans="1:6" x14ac:dyDescent="0.2">
      <c r="A1860">
        <v>1972</v>
      </c>
      <c r="B1860" t="s">
        <v>8218</v>
      </c>
      <c r="C1860">
        <v>238</v>
      </c>
      <c r="D1860">
        <v>1043</v>
      </c>
      <c r="E1860" t="s">
        <v>8219</v>
      </c>
      <c r="F1860">
        <v>292</v>
      </c>
    </row>
    <row r="1861" spans="1:6" x14ac:dyDescent="0.2">
      <c r="A1861">
        <v>2616</v>
      </c>
      <c r="B1861" t="s">
        <v>8218</v>
      </c>
      <c r="C1861">
        <v>238</v>
      </c>
      <c r="D1861">
        <v>693</v>
      </c>
      <c r="E1861" t="s">
        <v>8220</v>
      </c>
      <c r="F1861">
        <v>296</v>
      </c>
    </row>
    <row r="1862" spans="1:6" x14ac:dyDescent="0.2">
      <c r="A1862">
        <v>1401</v>
      </c>
      <c r="B1862" t="s">
        <v>8218</v>
      </c>
      <c r="C1862">
        <v>240</v>
      </c>
      <c r="D1862">
        <v>670</v>
      </c>
      <c r="E1862" t="s">
        <v>8220</v>
      </c>
      <c r="F1862">
        <v>310</v>
      </c>
    </row>
    <row r="1863" spans="1:6" x14ac:dyDescent="0.2">
      <c r="A1863">
        <v>411</v>
      </c>
      <c r="B1863" t="s">
        <v>8218</v>
      </c>
      <c r="C1863">
        <v>241</v>
      </c>
      <c r="D1863">
        <v>2158</v>
      </c>
      <c r="E1863" t="s">
        <v>8220</v>
      </c>
      <c r="F1863">
        <v>311</v>
      </c>
    </row>
    <row r="1864" spans="1:6" x14ac:dyDescent="0.2">
      <c r="A1864">
        <v>1523</v>
      </c>
      <c r="B1864" t="s">
        <v>8218</v>
      </c>
      <c r="C1864">
        <v>241</v>
      </c>
      <c r="D1864">
        <v>1112</v>
      </c>
      <c r="E1864" t="s">
        <v>8220</v>
      </c>
      <c r="F1864">
        <v>312</v>
      </c>
    </row>
    <row r="1865" spans="1:6" x14ac:dyDescent="0.2">
      <c r="A1865">
        <v>3153</v>
      </c>
      <c r="B1865" t="s">
        <v>8218</v>
      </c>
      <c r="C1865">
        <v>241</v>
      </c>
      <c r="D1865">
        <v>1343</v>
      </c>
      <c r="E1865" t="s">
        <v>8219</v>
      </c>
      <c r="F1865">
        <v>323</v>
      </c>
    </row>
    <row r="1866" spans="1:6" x14ac:dyDescent="0.2">
      <c r="A1866">
        <v>2051</v>
      </c>
      <c r="B1866" t="s">
        <v>8218</v>
      </c>
      <c r="C1866">
        <v>242</v>
      </c>
      <c r="D1866">
        <v>689</v>
      </c>
      <c r="E1866" t="s">
        <v>8220</v>
      </c>
      <c r="F1866">
        <v>336</v>
      </c>
    </row>
    <row r="1867" spans="1:6" x14ac:dyDescent="0.2">
      <c r="A1867">
        <v>299</v>
      </c>
      <c r="B1867" t="s">
        <v>8218</v>
      </c>
      <c r="C1867">
        <v>244</v>
      </c>
      <c r="D1867">
        <v>711</v>
      </c>
      <c r="E1867" t="s">
        <v>8220</v>
      </c>
      <c r="F1867">
        <v>338</v>
      </c>
    </row>
    <row r="1868" spans="1:6" x14ac:dyDescent="0.2">
      <c r="A1868">
        <v>3187</v>
      </c>
      <c r="B1868" t="s">
        <v>8218</v>
      </c>
      <c r="C1868">
        <v>244</v>
      </c>
      <c r="D1868">
        <v>3123</v>
      </c>
      <c r="E1868" t="s">
        <v>8219</v>
      </c>
      <c r="F1868">
        <v>348</v>
      </c>
    </row>
    <row r="1869" spans="1:6" x14ac:dyDescent="0.2">
      <c r="A1869">
        <v>1890</v>
      </c>
      <c r="B1869" t="s">
        <v>8218</v>
      </c>
      <c r="C1869">
        <v>246</v>
      </c>
      <c r="D1869">
        <v>1017</v>
      </c>
      <c r="E1869" t="s">
        <v>8219</v>
      </c>
      <c r="F1869">
        <v>355</v>
      </c>
    </row>
    <row r="1870" spans="1:6" x14ac:dyDescent="0.2">
      <c r="A1870">
        <v>2091</v>
      </c>
      <c r="B1870" t="s">
        <v>8218</v>
      </c>
      <c r="C1870">
        <v>246</v>
      </c>
      <c r="D1870">
        <v>1306</v>
      </c>
      <c r="E1870" t="s">
        <v>8219</v>
      </c>
      <c r="F1870">
        <v>356</v>
      </c>
    </row>
    <row r="1871" spans="1:6" x14ac:dyDescent="0.2">
      <c r="A1871">
        <v>1466</v>
      </c>
      <c r="B1871" t="s">
        <v>8218</v>
      </c>
      <c r="C1871">
        <v>248</v>
      </c>
      <c r="D1871">
        <v>708</v>
      </c>
      <c r="E1871" t="s">
        <v>8220</v>
      </c>
      <c r="F1871">
        <v>369</v>
      </c>
    </row>
    <row r="1872" spans="1:6" x14ac:dyDescent="0.2">
      <c r="A1872">
        <v>2252</v>
      </c>
      <c r="B1872" t="s">
        <v>8218</v>
      </c>
      <c r="C1872">
        <v>249</v>
      </c>
      <c r="D1872">
        <v>1019</v>
      </c>
      <c r="E1872" t="s">
        <v>8219</v>
      </c>
      <c r="F1872">
        <v>400</v>
      </c>
    </row>
    <row r="1873" spans="1:6" x14ac:dyDescent="0.2">
      <c r="A1873">
        <v>2995</v>
      </c>
      <c r="B1873" t="s">
        <v>8218</v>
      </c>
      <c r="C1873">
        <v>249</v>
      </c>
      <c r="D1873">
        <v>707</v>
      </c>
      <c r="E1873" t="s">
        <v>8220</v>
      </c>
      <c r="F1873">
        <v>456</v>
      </c>
    </row>
    <row r="1874" spans="1:6" x14ac:dyDescent="0.2">
      <c r="A1874">
        <v>301</v>
      </c>
      <c r="B1874" t="s">
        <v>8218</v>
      </c>
      <c r="C1874">
        <v>251</v>
      </c>
      <c r="D1874">
        <v>2137</v>
      </c>
      <c r="E1874" t="s">
        <v>8220</v>
      </c>
      <c r="F1874">
        <v>534</v>
      </c>
    </row>
    <row r="1875" spans="1:6" x14ac:dyDescent="0.2">
      <c r="A1875">
        <v>381</v>
      </c>
      <c r="B1875" t="s">
        <v>8218</v>
      </c>
      <c r="C1875">
        <v>251</v>
      </c>
      <c r="D1875">
        <v>2646</v>
      </c>
      <c r="E1875" t="s">
        <v>8219</v>
      </c>
      <c r="F1875">
        <v>535</v>
      </c>
    </row>
    <row r="1876" spans="1:6" x14ac:dyDescent="0.2">
      <c r="A1876">
        <v>2199</v>
      </c>
      <c r="B1876" t="s">
        <v>8218</v>
      </c>
      <c r="C1876">
        <v>251</v>
      </c>
      <c r="D1876">
        <v>1012</v>
      </c>
      <c r="E1876" t="s">
        <v>8219</v>
      </c>
      <c r="F1876">
        <v>775</v>
      </c>
    </row>
    <row r="1877" spans="1:6" x14ac:dyDescent="0.2">
      <c r="A1877">
        <v>37</v>
      </c>
      <c r="B1877" t="s">
        <v>8218</v>
      </c>
      <c r="C1877">
        <v>253</v>
      </c>
      <c r="D1877">
        <v>699</v>
      </c>
      <c r="E1877" t="s">
        <v>8220</v>
      </c>
      <c r="F1877">
        <v>890</v>
      </c>
    </row>
    <row r="1878" spans="1:6" x14ac:dyDescent="0.2">
      <c r="A1878">
        <v>1219</v>
      </c>
      <c r="B1878" t="s">
        <v>8218</v>
      </c>
      <c r="C1878">
        <v>253</v>
      </c>
      <c r="D1878">
        <v>1076</v>
      </c>
      <c r="E1878" t="s">
        <v>8220</v>
      </c>
      <c r="F1878">
        <v>975</v>
      </c>
    </row>
    <row r="1879" spans="1:6" x14ac:dyDescent="0.2">
      <c r="A1879">
        <v>1975</v>
      </c>
      <c r="B1879" t="s">
        <v>8218</v>
      </c>
      <c r="C1879">
        <v>253</v>
      </c>
      <c r="D1879">
        <v>204</v>
      </c>
      <c r="E1879" t="s">
        <v>8220</v>
      </c>
      <c r="F1879">
        <v>1293</v>
      </c>
    </row>
    <row r="1880" spans="1:6" x14ac:dyDescent="0.2">
      <c r="A1880">
        <v>1028</v>
      </c>
      <c r="B1880" t="s">
        <v>8218</v>
      </c>
      <c r="C1880">
        <v>255</v>
      </c>
      <c r="D1880">
        <v>2643</v>
      </c>
      <c r="E1880" t="s">
        <v>8219</v>
      </c>
      <c r="F1880">
        <v>1501</v>
      </c>
    </row>
    <row r="1881" spans="1:6" x14ac:dyDescent="0.2">
      <c r="A1881">
        <v>2493</v>
      </c>
      <c r="B1881" t="s">
        <v>8218</v>
      </c>
      <c r="C1881">
        <v>259</v>
      </c>
    </row>
    <row r="1882" spans="1:6" x14ac:dyDescent="0.2">
      <c r="A1882">
        <v>43</v>
      </c>
      <c r="B1882" t="s">
        <v>8218</v>
      </c>
      <c r="C1882">
        <v>263</v>
      </c>
    </row>
    <row r="1883" spans="1:6" x14ac:dyDescent="0.2">
      <c r="A1883">
        <v>2045</v>
      </c>
      <c r="B1883" t="s">
        <v>8218</v>
      </c>
      <c r="C1883">
        <v>263</v>
      </c>
    </row>
    <row r="1884" spans="1:6" x14ac:dyDescent="0.2">
      <c r="A1884">
        <v>2069</v>
      </c>
      <c r="B1884" t="s">
        <v>8218</v>
      </c>
      <c r="C1884">
        <v>263</v>
      </c>
    </row>
    <row r="1885" spans="1:6" x14ac:dyDescent="0.2">
      <c r="A1885">
        <v>2200</v>
      </c>
      <c r="B1885" t="s">
        <v>8218</v>
      </c>
      <c r="C1885">
        <v>263</v>
      </c>
    </row>
    <row r="1886" spans="1:6" x14ac:dyDescent="0.2">
      <c r="A1886">
        <v>2706</v>
      </c>
      <c r="B1886" t="s">
        <v>8218</v>
      </c>
      <c r="C1886">
        <v>263</v>
      </c>
    </row>
    <row r="1887" spans="1:6" x14ac:dyDescent="0.2">
      <c r="A1887">
        <v>1361</v>
      </c>
      <c r="B1887" t="s">
        <v>8218</v>
      </c>
      <c r="C1887">
        <v>264</v>
      </c>
    </row>
    <row r="1888" spans="1:6" x14ac:dyDescent="0.2">
      <c r="A1888">
        <v>730</v>
      </c>
      <c r="B1888" t="s">
        <v>8218</v>
      </c>
      <c r="C1888">
        <v>265</v>
      </c>
    </row>
    <row r="1889" spans="1:3" x14ac:dyDescent="0.2">
      <c r="A1889">
        <v>2987</v>
      </c>
      <c r="B1889" t="s">
        <v>8218</v>
      </c>
      <c r="C1889">
        <v>265</v>
      </c>
    </row>
    <row r="1890" spans="1:3" x14ac:dyDescent="0.2">
      <c r="A1890">
        <v>333</v>
      </c>
      <c r="B1890" t="s">
        <v>8218</v>
      </c>
      <c r="C1890">
        <v>266</v>
      </c>
    </row>
    <row r="1891" spans="1:3" x14ac:dyDescent="0.2">
      <c r="A1891">
        <v>2184</v>
      </c>
      <c r="B1891" t="s">
        <v>8218</v>
      </c>
      <c r="C1891">
        <v>266</v>
      </c>
    </row>
    <row r="1892" spans="1:3" x14ac:dyDescent="0.2">
      <c r="A1892">
        <v>358</v>
      </c>
      <c r="B1892" t="s">
        <v>8218</v>
      </c>
      <c r="C1892">
        <v>267</v>
      </c>
    </row>
    <row r="1893" spans="1:3" x14ac:dyDescent="0.2">
      <c r="A1893">
        <v>1504</v>
      </c>
      <c r="B1893" t="s">
        <v>8218</v>
      </c>
      <c r="C1893">
        <v>269</v>
      </c>
    </row>
    <row r="1894" spans="1:3" x14ac:dyDescent="0.2">
      <c r="A1894">
        <v>2721</v>
      </c>
      <c r="B1894" t="s">
        <v>8218</v>
      </c>
      <c r="C1894">
        <v>269</v>
      </c>
    </row>
    <row r="1895" spans="1:3" x14ac:dyDescent="0.2">
      <c r="A1895">
        <v>3237</v>
      </c>
      <c r="B1895" t="s">
        <v>8218</v>
      </c>
      <c r="C1895">
        <v>269</v>
      </c>
    </row>
    <row r="1896" spans="1:3" x14ac:dyDescent="0.2">
      <c r="A1896">
        <v>3245</v>
      </c>
      <c r="B1896" t="s">
        <v>8218</v>
      </c>
      <c r="C1896">
        <v>270</v>
      </c>
    </row>
    <row r="1897" spans="1:3" x14ac:dyDescent="0.2">
      <c r="A1897">
        <v>404</v>
      </c>
      <c r="B1897" t="s">
        <v>8218</v>
      </c>
      <c r="C1897">
        <v>271</v>
      </c>
    </row>
    <row r="1898" spans="1:3" x14ac:dyDescent="0.2">
      <c r="A1898">
        <v>1202</v>
      </c>
      <c r="B1898" t="s">
        <v>8218</v>
      </c>
      <c r="C1898">
        <v>271</v>
      </c>
    </row>
    <row r="1899" spans="1:3" x14ac:dyDescent="0.2">
      <c r="A1899">
        <v>2040</v>
      </c>
      <c r="B1899" t="s">
        <v>8218</v>
      </c>
      <c r="C1899">
        <v>271</v>
      </c>
    </row>
    <row r="1900" spans="1:3" x14ac:dyDescent="0.2">
      <c r="A1900">
        <v>2255</v>
      </c>
      <c r="B1900" t="s">
        <v>8218</v>
      </c>
      <c r="C1900">
        <v>271</v>
      </c>
    </row>
    <row r="1901" spans="1:3" x14ac:dyDescent="0.2">
      <c r="A1901">
        <v>1193</v>
      </c>
      <c r="B1901" t="s">
        <v>8218</v>
      </c>
      <c r="C1901">
        <v>273</v>
      </c>
    </row>
    <row r="1902" spans="1:3" x14ac:dyDescent="0.2">
      <c r="A1902">
        <v>655</v>
      </c>
      <c r="B1902" t="s">
        <v>8218</v>
      </c>
      <c r="C1902">
        <v>274</v>
      </c>
    </row>
    <row r="1903" spans="1:3" x14ac:dyDescent="0.2">
      <c r="A1903">
        <v>1282</v>
      </c>
      <c r="B1903" t="s">
        <v>8218</v>
      </c>
      <c r="C1903">
        <v>274</v>
      </c>
    </row>
    <row r="1904" spans="1:3" x14ac:dyDescent="0.2">
      <c r="A1904">
        <v>3691</v>
      </c>
      <c r="B1904" t="s">
        <v>8218</v>
      </c>
      <c r="C1904">
        <v>274</v>
      </c>
    </row>
    <row r="1905" spans="1:3" x14ac:dyDescent="0.2">
      <c r="A1905">
        <v>256</v>
      </c>
      <c r="B1905" t="s">
        <v>8218</v>
      </c>
      <c r="C1905">
        <v>275</v>
      </c>
    </row>
    <row r="1906" spans="1:3" x14ac:dyDescent="0.2">
      <c r="A1906">
        <v>658</v>
      </c>
      <c r="B1906" t="s">
        <v>8218</v>
      </c>
      <c r="C1906">
        <v>276</v>
      </c>
    </row>
    <row r="1907" spans="1:3" x14ac:dyDescent="0.2">
      <c r="A1907">
        <v>3004</v>
      </c>
      <c r="B1907" t="s">
        <v>8218</v>
      </c>
      <c r="C1907">
        <v>277</v>
      </c>
    </row>
    <row r="1908" spans="1:3" x14ac:dyDescent="0.2">
      <c r="A1908">
        <v>2071</v>
      </c>
      <c r="B1908" t="s">
        <v>8218</v>
      </c>
      <c r="C1908">
        <v>278</v>
      </c>
    </row>
    <row r="1909" spans="1:3" x14ac:dyDescent="0.2">
      <c r="A1909">
        <v>2183</v>
      </c>
      <c r="B1909" t="s">
        <v>8218</v>
      </c>
      <c r="C1909">
        <v>279</v>
      </c>
    </row>
    <row r="1910" spans="1:3" x14ac:dyDescent="0.2">
      <c r="A1910">
        <v>1526</v>
      </c>
      <c r="B1910" t="s">
        <v>8218</v>
      </c>
      <c r="C1910">
        <v>280</v>
      </c>
    </row>
    <row r="1911" spans="1:3" x14ac:dyDescent="0.2">
      <c r="A1911">
        <v>2459</v>
      </c>
      <c r="B1911" t="s">
        <v>8218</v>
      </c>
      <c r="C1911">
        <v>282</v>
      </c>
    </row>
    <row r="1912" spans="1:3" x14ac:dyDescent="0.2">
      <c r="A1912">
        <v>2331</v>
      </c>
      <c r="B1912" t="s">
        <v>8218</v>
      </c>
      <c r="C1912">
        <v>283</v>
      </c>
    </row>
    <row r="1913" spans="1:3" x14ac:dyDescent="0.2">
      <c r="A1913">
        <v>4</v>
      </c>
      <c r="B1913" t="s">
        <v>8218</v>
      </c>
      <c r="C1913">
        <v>284</v>
      </c>
    </row>
    <row r="1914" spans="1:3" x14ac:dyDescent="0.2">
      <c r="A1914">
        <v>318</v>
      </c>
      <c r="B1914" t="s">
        <v>8218</v>
      </c>
      <c r="C1914">
        <v>284</v>
      </c>
    </row>
    <row r="1915" spans="1:3" x14ac:dyDescent="0.2">
      <c r="A1915">
        <v>1539</v>
      </c>
      <c r="B1915" t="s">
        <v>8218</v>
      </c>
      <c r="C1915">
        <v>284</v>
      </c>
    </row>
    <row r="1916" spans="1:3" x14ac:dyDescent="0.2">
      <c r="A1916">
        <v>344</v>
      </c>
      <c r="B1916" t="s">
        <v>8218</v>
      </c>
      <c r="C1916">
        <v>285</v>
      </c>
    </row>
    <row r="1917" spans="1:3" x14ac:dyDescent="0.2">
      <c r="A1917">
        <v>352</v>
      </c>
      <c r="B1917" t="s">
        <v>8218</v>
      </c>
      <c r="C1917">
        <v>286</v>
      </c>
    </row>
    <row r="1918" spans="1:3" x14ac:dyDescent="0.2">
      <c r="A1918">
        <v>2631</v>
      </c>
      <c r="B1918" t="s">
        <v>8218</v>
      </c>
      <c r="C1918">
        <v>286</v>
      </c>
    </row>
    <row r="1919" spans="1:3" x14ac:dyDescent="0.2">
      <c r="A1919">
        <v>3274</v>
      </c>
      <c r="B1919" t="s">
        <v>8218</v>
      </c>
      <c r="C1919">
        <v>286</v>
      </c>
    </row>
    <row r="1920" spans="1:3" x14ac:dyDescent="0.2">
      <c r="A1920">
        <v>271</v>
      </c>
      <c r="B1920" t="s">
        <v>8218</v>
      </c>
      <c r="C1920">
        <v>287</v>
      </c>
    </row>
    <row r="1921" spans="1:3" x14ac:dyDescent="0.2">
      <c r="A1921">
        <v>2298</v>
      </c>
      <c r="B1921" t="s">
        <v>8218</v>
      </c>
      <c r="C1921">
        <v>288</v>
      </c>
    </row>
    <row r="1922" spans="1:3" x14ac:dyDescent="0.2">
      <c r="A1922">
        <v>3267</v>
      </c>
      <c r="B1922" t="s">
        <v>8218</v>
      </c>
      <c r="C1922">
        <v>288</v>
      </c>
    </row>
    <row r="1923" spans="1:3" x14ac:dyDescent="0.2">
      <c r="A1923">
        <v>287</v>
      </c>
      <c r="B1923" t="s">
        <v>8218</v>
      </c>
      <c r="C1923">
        <v>290</v>
      </c>
    </row>
    <row r="1924" spans="1:3" x14ac:dyDescent="0.2">
      <c r="A1924">
        <v>1955</v>
      </c>
      <c r="B1924" t="s">
        <v>8218</v>
      </c>
      <c r="C1924">
        <v>290</v>
      </c>
    </row>
    <row r="1925" spans="1:3" x14ac:dyDescent="0.2">
      <c r="A1925">
        <v>2244</v>
      </c>
      <c r="B1925" t="s">
        <v>8218</v>
      </c>
      <c r="C1925">
        <v>290</v>
      </c>
    </row>
    <row r="1926" spans="1:3" x14ac:dyDescent="0.2">
      <c r="A1926">
        <v>1468</v>
      </c>
      <c r="B1926" t="s">
        <v>8218</v>
      </c>
      <c r="C1926">
        <v>293</v>
      </c>
    </row>
    <row r="1927" spans="1:3" x14ac:dyDescent="0.2">
      <c r="A1927">
        <v>1532</v>
      </c>
      <c r="B1927" t="s">
        <v>8218</v>
      </c>
      <c r="C1927">
        <v>294</v>
      </c>
    </row>
    <row r="1928" spans="1:3" x14ac:dyDescent="0.2">
      <c r="A1928">
        <v>2612</v>
      </c>
      <c r="B1928" t="s">
        <v>8218</v>
      </c>
      <c r="C1928">
        <v>294</v>
      </c>
    </row>
    <row r="1929" spans="1:3" x14ac:dyDescent="0.2">
      <c r="A1929">
        <v>2224</v>
      </c>
      <c r="B1929" t="s">
        <v>8218</v>
      </c>
      <c r="C1929">
        <v>296</v>
      </c>
    </row>
    <row r="1930" spans="1:3" x14ac:dyDescent="0.2">
      <c r="A1930">
        <v>300</v>
      </c>
      <c r="B1930" t="s">
        <v>8218</v>
      </c>
      <c r="C1930">
        <v>298</v>
      </c>
    </row>
    <row r="1931" spans="1:3" x14ac:dyDescent="0.2">
      <c r="A1931">
        <v>340</v>
      </c>
      <c r="B1931" t="s">
        <v>8218</v>
      </c>
      <c r="C1931">
        <v>299</v>
      </c>
    </row>
    <row r="1932" spans="1:3" x14ac:dyDescent="0.2">
      <c r="A1932">
        <v>2227</v>
      </c>
      <c r="B1932" t="s">
        <v>8218</v>
      </c>
      <c r="C1932">
        <v>301</v>
      </c>
    </row>
    <row r="1933" spans="1:3" x14ac:dyDescent="0.2">
      <c r="A1933">
        <v>359</v>
      </c>
      <c r="B1933" t="s">
        <v>8218</v>
      </c>
      <c r="C1933">
        <v>302</v>
      </c>
    </row>
    <row r="1934" spans="1:3" x14ac:dyDescent="0.2">
      <c r="A1934">
        <v>3155</v>
      </c>
      <c r="B1934" t="s">
        <v>8218</v>
      </c>
      <c r="C1934">
        <v>302</v>
      </c>
    </row>
    <row r="1935" spans="1:3" x14ac:dyDescent="0.2">
      <c r="A1935">
        <v>357</v>
      </c>
      <c r="B1935" t="s">
        <v>8218</v>
      </c>
      <c r="C1935">
        <v>303</v>
      </c>
    </row>
    <row r="1936" spans="1:3" x14ac:dyDescent="0.2">
      <c r="A1936">
        <v>2006</v>
      </c>
      <c r="B1936" t="s">
        <v>8218</v>
      </c>
      <c r="C1936">
        <v>303</v>
      </c>
    </row>
    <row r="1937" spans="1:3" x14ac:dyDescent="0.2">
      <c r="A1937">
        <v>2608</v>
      </c>
      <c r="B1937" t="s">
        <v>8218</v>
      </c>
      <c r="C1937">
        <v>304</v>
      </c>
    </row>
    <row r="1938" spans="1:3" x14ac:dyDescent="0.2">
      <c r="A1938">
        <v>279</v>
      </c>
      <c r="B1938" t="s">
        <v>8218</v>
      </c>
      <c r="C1938">
        <v>305</v>
      </c>
    </row>
    <row r="1939" spans="1:3" x14ac:dyDescent="0.2">
      <c r="A1939">
        <v>2714</v>
      </c>
      <c r="B1939" t="s">
        <v>8218</v>
      </c>
      <c r="C1939">
        <v>305</v>
      </c>
    </row>
    <row r="1940" spans="1:3" x14ac:dyDescent="0.2">
      <c r="A1940">
        <v>1962</v>
      </c>
      <c r="B1940" t="s">
        <v>8218</v>
      </c>
      <c r="C1940">
        <v>306</v>
      </c>
    </row>
    <row r="1941" spans="1:3" x14ac:dyDescent="0.2">
      <c r="A1941">
        <v>3035</v>
      </c>
      <c r="B1941" t="s">
        <v>8218</v>
      </c>
      <c r="C1941">
        <v>307</v>
      </c>
    </row>
    <row r="1942" spans="1:3" x14ac:dyDescent="0.2">
      <c r="A1942">
        <v>2709</v>
      </c>
      <c r="B1942" t="s">
        <v>8218</v>
      </c>
      <c r="C1942">
        <v>308</v>
      </c>
    </row>
    <row r="1943" spans="1:3" x14ac:dyDescent="0.2">
      <c r="A1943">
        <v>2443</v>
      </c>
      <c r="B1943" t="s">
        <v>8218</v>
      </c>
      <c r="C1943">
        <v>311</v>
      </c>
    </row>
    <row r="1944" spans="1:3" x14ac:dyDescent="0.2">
      <c r="A1944">
        <v>254</v>
      </c>
      <c r="B1944" t="s">
        <v>8218</v>
      </c>
      <c r="C1944">
        <v>314</v>
      </c>
    </row>
    <row r="1945" spans="1:3" x14ac:dyDescent="0.2">
      <c r="A1945">
        <v>1197</v>
      </c>
      <c r="B1945" t="s">
        <v>8218</v>
      </c>
      <c r="C1945">
        <v>314</v>
      </c>
    </row>
    <row r="1946" spans="1:3" x14ac:dyDescent="0.2">
      <c r="A1946">
        <v>641</v>
      </c>
      <c r="B1946" t="s">
        <v>8218</v>
      </c>
      <c r="C1946">
        <v>315</v>
      </c>
    </row>
    <row r="1947" spans="1:3" x14ac:dyDescent="0.2">
      <c r="A1947">
        <v>317</v>
      </c>
      <c r="B1947" t="s">
        <v>8218</v>
      </c>
      <c r="C1947">
        <v>316</v>
      </c>
    </row>
    <row r="1948" spans="1:3" x14ac:dyDescent="0.2">
      <c r="A1948">
        <v>3027</v>
      </c>
      <c r="B1948" t="s">
        <v>8218</v>
      </c>
      <c r="C1948">
        <v>320</v>
      </c>
    </row>
    <row r="1949" spans="1:3" x14ac:dyDescent="0.2">
      <c r="A1949">
        <v>1469</v>
      </c>
      <c r="B1949" t="s">
        <v>8218</v>
      </c>
      <c r="C1949">
        <v>321</v>
      </c>
    </row>
    <row r="1950" spans="1:3" x14ac:dyDescent="0.2">
      <c r="A1950">
        <v>2226</v>
      </c>
      <c r="B1950" t="s">
        <v>8218</v>
      </c>
      <c r="C1950">
        <v>321</v>
      </c>
    </row>
    <row r="1951" spans="1:3" x14ac:dyDescent="0.2">
      <c r="A1951">
        <v>2604</v>
      </c>
      <c r="B1951" t="s">
        <v>8218</v>
      </c>
      <c r="C1951">
        <v>321</v>
      </c>
    </row>
    <row r="1952" spans="1:3" x14ac:dyDescent="0.2">
      <c r="A1952">
        <v>3211</v>
      </c>
      <c r="B1952" t="s">
        <v>8218</v>
      </c>
      <c r="C1952">
        <v>322</v>
      </c>
    </row>
    <row r="1953" spans="1:3" x14ac:dyDescent="0.2">
      <c r="A1953">
        <v>342</v>
      </c>
      <c r="B1953" t="s">
        <v>8218</v>
      </c>
      <c r="C1953">
        <v>325</v>
      </c>
    </row>
    <row r="1954" spans="1:3" x14ac:dyDescent="0.2">
      <c r="A1954">
        <v>2022</v>
      </c>
      <c r="B1954" t="s">
        <v>8218</v>
      </c>
      <c r="C1954">
        <v>325</v>
      </c>
    </row>
    <row r="1955" spans="1:3" x14ac:dyDescent="0.2">
      <c r="A1955">
        <v>2717</v>
      </c>
      <c r="B1955" t="s">
        <v>8218</v>
      </c>
      <c r="C1955">
        <v>325</v>
      </c>
    </row>
    <row r="1956" spans="1:3" x14ac:dyDescent="0.2">
      <c r="A1956">
        <v>243</v>
      </c>
      <c r="B1956" t="s">
        <v>8218</v>
      </c>
      <c r="C1956">
        <v>328</v>
      </c>
    </row>
    <row r="1957" spans="1:3" x14ac:dyDescent="0.2">
      <c r="A1957">
        <v>1502</v>
      </c>
      <c r="B1957" t="s">
        <v>8218</v>
      </c>
      <c r="C1957">
        <v>329</v>
      </c>
    </row>
    <row r="1958" spans="1:3" x14ac:dyDescent="0.2">
      <c r="A1958">
        <v>3036</v>
      </c>
      <c r="B1958" t="s">
        <v>8218</v>
      </c>
      <c r="C1958">
        <v>329</v>
      </c>
    </row>
    <row r="1959" spans="1:3" x14ac:dyDescent="0.2">
      <c r="A1959">
        <v>275</v>
      </c>
      <c r="B1959" t="s">
        <v>8218</v>
      </c>
      <c r="C1959">
        <v>332</v>
      </c>
    </row>
    <row r="1960" spans="1:3" x14ac:dyDescent="0.2">
      <c r="A1960">
        <v>1512</v>
      </c>
      <c r="B1960" t="s">
        <v>8218</v>
      </c>
      <c r="C1960">
        <v>335</v>
      </c>
    </row>
    <row r="1961" spans="1:3" x14ac:dyDescent="0.2">
      <c r="A1961">
        <v>1472</v>
      </c>
      <c r="B1961" t="s">
        <v>8218</v>
      </c>
      <c r="C1961">
        <v>336</v>
      </c>
    </row>
    <row r="1962" spans="1:3" x14ac:dyDescent="0.2">
      <c r="A1962">
        <v>3547</v>
      </c>
      <c r="B1962" t="s">
        <v>8218</v>
      </c>
      <c r="C1962">
        <v>336</v>
      </c>
    </row>
    <row r="1963" spans="1:3" x14ac:dyDescent="0.2">
      <c r="A1963">
        <v>321</v>
      </c>
      <c r="B1963" t="s">
        <v>8218</v>
      </c>
      <c r="C1963">
        <v>337</v>
      </c>
    </row>
    <row r="1964" spans="1:3" x14ac:dyDescent="0.2">
      <c r="A1964">
        <v>2447</v>
      </c>
      <c r="B1964" t="s">
        <v>8218</v>
      </c>
      <c r="C1964">
        <v>337</v>
      </c>
    </row>
    <row r="1965" spans="1:3" x14ac:dyDescent="0.2">
      <c r="A1965">
        <v>2735</v>
      </c>
      <c r="B1965" t="s">
        <v>8218</v>
      </c>
      <c r="C1965">
        <v>339</v>
      </c>
    </row>
    <row r="1966" spans="1:3" x14ac:dyDescent="0.2">
      <c r="A1966">
        <v>330</v>
      </c>
      <c r="B1966" t="s">
        <v>8218</v>
      </c>
      <c r="C1966">
        <v>340</v>
      </c>
    </row>
    <row r="1967" spans="1:3" x14ac:dyDescent="0.2">
      <c r="A1967">
        <v>1461</v>
      </c>
      <c r="B1967" t="s">
        <v>8218</v>
      </c>
      <c r="C1967">
        <v>340</v>
      </c>
    </row>
    <row r="1968" spans="1:3" x14ac:dyDescent="0.2">
      <c r="A1968">
        <v>2168</v>
      </c>
      <c r="B1968" t="s">
        <v>8218</v>
      </c>
      <c r="C1968">
        <v>340</v>
      </c>
    </row>
    <row r="1969" spans="1:3" x14ac:dyDescent="0.2">
      <c r="A1969">
        <v>18</v>
      </c>
      <c r="B1969" t="s">
        <v>8218</v>
      </c>
      <c r="C1969">
        <v>342</v>
      </c>
    </row>
    <row r="1970" spans="1:3" x14ac:dyDescent="0.2">
      <c r="A1970">
        <v>1471</v>
      </c>
      <c r="B1970" t="s">
        <v>8218</v>
      </c>
      <c r="C1970">
        <v>343</v>
      </c>
    </row>
    <row r="1971" spans="1:3" x14ac:dyDescent="0.2">
      <c r="A1971">
        <v>1505</v>
      </c>
      <c r="B1971" t="s">
        <v>8218</v>
      </c>
      <c r="C1971">
        <v>345</v>
      </c>
    </row>
    <row r="1972" spans="1:3" x14ac:dyDescent="0.2">
      <c r="A1972">
        <v>3029</v>
      </c>
      <c r="B1972" t="s">
        <v>8218</v>
      </c>
      <c r="C1972">
        <v>348</v>
      </c>
    </row>
    <row r="1973" spans="1:3" x14ac:dyDescent="0.2">
      <c r="A1973">
        <v>2072</v>
      </c>
      <c r="B1973" t="s">
        <v>8218</v>
      </c>
      <c r="C1973">
        <v>350</v>
      </c>
    </row>
    <row r="1974" spans="1:3" x14ac:dyDescent="0.2">
      <c r="A1974">
        <v>393</v>
      </c>
      <c r="B1974" t="s">
        <v>8218</v>
      </c>
      <c r="C1974">
        <v>351</v>
      </c>
    </row>
    <row r="1975" spans="1:3" x14ac:dyDescent="0.2">
      <c r="A1975">
        <v>2332</v>
      </c>
      <c r="B1975" t="s">
        <v>8218</v>
      </c>
      <c r="C1975">
        <v>352</v>
      </c>
    </row>
    <row r="1976" spans="1:3" x14ac:dyDescent="0.2">
      <c r="A1976">
        <v>2023</v>
      </c>
      <c r="B1976" t="s">
        <v>8218</v>
      </c>
      <c r="C1976">
        <v>353</v>
      </c>
    </row>
    <row r="1977" spans="1:3" x14ac:dyDescent="0.2">
      <c r="A1977">
        <v>361</v>
      </c>
      <c r="B1977" t="s">
        <v>8218</v>
      </c>
      <c r="C1977">
        <v>354</v>
      </c>
    </row>
    <row r="1978" spans="1:3" x14ac:dyDescent="0.2">
      <c r="A1978">
        <v>2004</v>
      </c>
      <c r="B1978" t="s">
        <v>8218</v>
      </c>
      <c r="C1978">
        <v>354</v>
      </c>
    </row>
    <row r="1979" spans="1:3" x14ac:dyDescent="0.2">
      <c r="A1979">
        <v>2182</v>
      </c>
      <c r="B1979" t="s">
        <v>8218</v>
      </c>
      <c r="C1979">
        <v>356</v>
      </c>
    </row>
    <row r="1980" spans="1:3" x14ac:dyDescent="0.2">
      <c r="A1980">
        <v>1256</v>
      </c>
      <c r="B1980" t="s">
        <v>8218</v>
      </c>
      <c r="C1980">
        <v>361</v>
      </c>
    </row>
    <row r="1981" spans="1:3" x14ac:dyDescent="0.2">
      <c r="A1981">
        <v>2989</v>
      </c>
      <c r="B1981" t="s">
        <v>8218</v>
      </c>
      <c r="C1981">
        <v>364</v>
      </c>
    </row>
    <row r="1982" spans="1:3" x14ac:dyDescent="0.2">
      <c r="A1982">
        <v>1956</v>
      </c>
      <c r="B1982" t="s">
        <v>8218</v>
      </c>
      <c r="C1982">
        <v>365</v>
      </c>
    </row>
    <row r="1983" spans="1:3" x14ac:dyDescent="0.2">
      <c r="A1983">
        <v>1477</v>
      </c>
      <c r="B1983" t="s">
        <v>8218</v>
      </c>
      <c r="C1983">
        <v>369</v>
      </c>
    </row>
    <row r="1984" spans="1:3" x14ac:dyDescent="0.2">
      <c r="A1984">
        <v>1534</v>
      </c>
      <c r="B1984" t="s">
        <v>8218</v>
      </c>
      <c r="C1984">
        <v>369</v>
      </c>
    </row>
    <row r="1985" spans="1:3" x14ac:dyDescent="0.2">
      <c r="A1985">
        <v>2442</v>
      </c>
      <c r="B1985" t="s">
        <v>8218</v>
      </c>
      <c r="C1985">
        <v>372</v>
      </c>
    </row>
    <row r="1986" spans="1:3" x14ac:dyDescent="0.2">
      <c r="A1986">
        <v>1184</v>
      </c>
      <c r="B1986" t="s">
        <v>8218</v>
      </c>
      <c r="C1986">
        <v>375</v>
      </c>
    </row>
    <row r="1987" spans="1:3" x14ac:dyDescent="0.2">
      <c r="A1987">
        <v>2059</v>
      </c>
      <c r="B1987" t="s">
        <v>8218</v>
      </c>
      <c r="C1987">
        <v>375</v>
      </c>
    </row>
    <row r="1988" spans="1:3" x14ac:dyDescent="0.2">
      <c r="A1988">
        <v>241</v>
      </c>
      <c r="B1988" t="s">
        <v>8218</v>
      </c>
      <c r="C1988">
        <v>376</v>
      </c>
    </row>
    <row r="1989" spans="1:3" x14ac:dyDescent="0.2">
      <c r="A1989">
        <v>347</v>
      </c>
      <c r="B1989" t="s">
        <v>8218</v>
      </c>
      <c r="C1989">
        <v>379</v>
      </c>
    </row>
    <row r="1990" spans="1:3" x14ac:dyDescent="0.2">
      <c r="A1990">
        <v>2039</v>
      </c>
      <c r="B1990" t="s">
        <v>8218</v>
      </c>
      <c r="C1990">
        <v>379</v>
      </c>
    </row>
    <row r="1991" spans="1:3" x14ac:dyDescent="0.2">
      <c r="A1991">
        <v>2247</v>
      </c>
      <c r="B1991" t="s">
        <v>8218</v>
      </c>
      <c r="C1991">
        <v>380</v>
      </c>
    </row>
    <row r="1992" spans="1:3" x14ac:dyDescent="0.2">
      <c r="A1992">
        <v>384</v>
      </c>
      <c r="B1992" t="s">
        <v>8218</v>
      </c>
      <c r="C1992">
        <v>383</v>
      </c>
    </row>
    <row r="1993" spans="1:3" x14ac:dyDescent="0.2">
      <c r="A1993">
        <v>2606</v>
      </c>
      <c r="B1993" t="s">
        <v>8218</v>
      </c>
      <c r="C1993">
        <v>385</v>
      </c>
    </row>
    <row r="1994" spans="1:3" x14ac:dyDescent="0.2">
      <c r="A1994">
        <v>1978</v>
      </c>
      <c r="B1994" t="s">
        <v>8218</v>
      </c>
      <c r="C1994">
        <v>388</v>
      </c>
    </row>
    <row r="1995" spans="1:3" x14ac:dyDescent="0.2">
      <c r="A1995">
        <v>1275</v>
      </c>
      <c r="B1995" t="s">
        <v>8218</v>
      </c>
      <c r="C1995">
        <v>389</v>
      </c>
    </row>
    <row r="1996" spans="1:3" x14ac:dyDescent="0.2">
      <c r="A1996">
        <v>2233</v>
      </c>
      <c r="B1996" t="s">
        <v>8218</v>
      </c>
      <c r="C1996">
        <v>391</v>
      </c>
    </row>
    <row r="1997" spans="1:3" x14ac:dyDescent="0.2">
      <c r="A1997">
        <v>2186</v>
      </c>
      <c r="B1997" t="s">
        <v>8218</v>
      </c>
      <c r="C1997">
        <v>392</v>
      </c>
    </row>
    <row r="1998" spans="1:3" x14ac:dyDescent="0.2">
      <c r="A1998">
        <v>2728</v>
      </c>
      <c r="B1998" t="s">
        <v>8218</v>
      </c>
      <c r="C1998">
        <v>392</v>
      </c>
    </row>
    <row r="1999" spans="1:3" x14ac:dyDescent="0.2">
      <c r="A1999">
        <v>2996</v>
      </c>
      <c r="B1999" t="s">
        <v>8218</v>
      </c>
      <c r="C1999">
        <v>392</v>
      </c>
    </row>
    <row r="2000" spans="1:3" x14ac:dyDescent="0.2">
      <c r="A2000">
        <v>2707</v>
      </c>
      <c r="B2000" t="s">
        <v>8218</v>
      </c>
      <c r="C2000">
        <v>394</v>
      </c>
    </row>
    <row r="2001" spans="1:3" x14ac:dyDescent="0.2">
      <c r="A2001">
        <v>2009</v>
      </c>
      <c r="B2001" t="s">
        <v>8218</v>
      </c>
      <c r="C2001">
        <v>398</v>
      </c>
    </row>
    <row r="2002" spans="1:3" x14ac:dyDescent="0.2">
      <c r="A2002">
        <v>2607</v>
      </c>
      <c r="B2002" t="s">
        <v>8218</v>
      </c>
      <c r="C2002">
        <v>398</v>
      </c>
    </row>
    <row r="2003" spans="1:3" x14ac:dyDescent="0.2">
      <c r="A2003">
        <v>1974</v>
      </c>
      <c r="B2003" t="s">
        <v>8218</v>
      </c>
      <c r="C2003">
        <v>402</v>
      </c>
    </row>
    <row r="2004" spans="1:3" x14ac:dyDescent="0.2">
      <c r="A2004">
        <v>2340</v>
      </c>
      <c r="B2004" t="s">
        <v>8218</v>
      </c>
      <c r="C2004">
        <v>403</v>
      </c>
    </row>
    <row r="2005" spans="1:3" x14ac:dyDescent="0.2">
      <c r="A2005">
        <v>2267</v>
      </c>
      <c r="B2005" t="s">
        <v>8218</v>
      </c>
      <c r="C2005">
        <v>404</v>
      </c>
    </row>
    <row r="2006" spans="1:3" x14ac:dyDescent="0.2">
      <c r="A2006">
        <v>2726</v>
      </c>
      <c r="B2006" t="s">
        <v>8218</v>
      </c>
      <c r="C2006">
        <v>404</v>
      </c>
    </row>
    <row r="2007" spans="1:3" x14ac:dyDescent="0.2">
      <c r="A2007">
        <v>1510</v>
      </c>
      <c r="B2007" t="s">
        <v>8218</v>
      </c>
      <c r="C2007">
        <v>405</v>
      </c>
    </row>
    <row r="2008" spans="1:3" x14ac:dyDescent="0.2">
      <c r="A2008">
        <v>1967</v>
      </c>
      <c r="B2008" t="s">
        <v>8218</v>
      </c>
      <c r="C2008">
        <v>405</v>
      </c>
    </row>
    <row r="2009" spans="1:3" x14ac:dyDescent="0.2">
      <c r="A2009">
        <v>1369</v>
      </c>
      <c r="B2009" t="s">
        <v>8218</v>
      </c>
      <c r="C2009">
        <v>406</v>
      </c>
    </row>
    <row r="2010" spans="1:3" x14ac:dyDescent="0.2">
      <c r="A2010">
        <v>2058</v>
      </c>
      <c r="B2010" t="s">
        <v>8218</v>
      </c>
      <c r="C2010">
        <v>410</v>
      </c>
    </row>
    <row r="2011" spans="1:3" x14ac:dyDescent="0.2">
      <c r="A2011">
        <v>1277</v>
      </c>
      <c r="B2011" t="s">
        <v>8218</v>
      </c>
      <c r="C2011">
        <v>413</v>
      </c>
    </row>
    <row r="2012" spans="1:3" x14ac:dyDescent="0.2">
      <c r="A2012">
        <v>278</v>
      </c>
      <c r="B2012" t="s">
        <v>8218</v>
      </c>
      <c r="C2012">
        <v>415</v>
      </c>
    </row>
    <row r="2013" spans="1:3" x14ac:dyDescent="0.2">
      <c r="A2013">
        <v>1954</v>
      </c>
      <c r="B2013" t="s">
        <v>8218</v>
      </c>
      <c r="C2013">
        <v>415</v>
      </c>
    </row>
    <row r="2014" spans="1:3" x14ac:dyDescent="0.2">
      <c r="A2014">
        <v>1959</v>
      </c>
      <c r="B2014" t="s">
        <v>8218</v>
      </c>
      <c r="C2014">
        <v>424</v>
      </c>
    </row>
    <row r="2015" spans="1:3" x14ac:dyDescent="0.2">
      <c r="A2015">
        <v>2017</v>
      </c>
      <c r="B2015" t="s">
        <v>8218</v>
      </c>
      <c r="C2015">
        <v>426</v>
      </c>
    </row>
    <row r="2016" spans="1:3" x14ac:dyDescent="0.2">
      <c r="A2016">
        <v>2239</v>
      </c>
      <c r="B2016" t="s">
        <v>8218</v>
      </c>
      <c r="C2016">
        <v>426</v>
      </c>
    </row>
    <row r="2017" spans="1:3" x14ac:dyDescent="0.2">
      <c r="A2017">
        <v>2037</v>
      </c>
      <c r="B2017" t="s">
        <v>8218</v>
      </c>
      <c r="C2017">
        <v>429</v>
      </c>
    </row>
    <row r="2018" spans="1:3" x14ac:dyDescent="0.2">
      <c r="A2018">
        <v>2998</v>
      </c>
      <c r="B2018" t="s">
        <v>8218</v>
      </c>
      <c r="C2018">
        <v>433</v>
      </c>
    </row>
    <row r="2019" spans="1:3" x14ac:dyDescent="0.2">
      <c r="A2019">
        <v>250</v>
      </c>
      <c r="B2019" t="s">
        <v>8218</v>
      </c>
      <c r="C2019">
        <v>437</v>
      </c>
    </row>
    <row r="2020" spans="1:3" x14ac:dyDescent="0.2">
      <c r="A2020">
        <v>331</v>
      </c>
      <c r="B2020" t="s">
        <v>8218</v>
      </c>
      <c r="C2020">
        <v>438</v>
      </c>
    </row>
    <row r="2021" spans="1:3" x14ac:dyDescent="0.2">
      <c r="A2021">
        <v>1475</v>
      </c>
      <c r="B2021" t="s">
        <v>8218</v>
      </c>
      <c r="C2021">
        <v>441</v>
      </c>
    </row>
    <row r="2022" spans="1:3" x14ac:dyDescent="0.2">
      <c r="A2022">
        <v>2047</v>
      </c>
      <c r="B2022" t="s">
        <v>8218</v>
      </c>
      <c r="C2022">
        <v>443</v>
      </c>
    </row>
    <row r="2023" spans="1:3" x14ac:dyDescent="0.2">
      <c r="A2023">
        <v>2264</v>
      </c>
      <c r="B2023" t="s">
        <v>8218</v>
      </c>
      <c r="C2023">
        <v>445</v>
      </c>
    </row>
    <row r="2024" spans="1:3" x14ac:dyDescent="0.2">
      <c r="A2024">
        <v>288</v>
      </c>
      <c r="B2024" t="s">
        <v>8218</v>
      </c>
      <c r="C2024">
        <v>447</v>
      </c>
    </row>
    <row r="2025" spans="1:3" x14ac:dyDescent="0.2">
      <c r="A2025">
        <v>2018</v>
      </c>
      <c r="B2025" t="s">
        <v>8218</v>
      </c>
      <c r="C2025">
        <v>450</v>
      </c>
    </row>
    <row r="2026" spans="1:3" x14ac:dyDescent="0.2">
      <c r="A2026">
        <v>1522</v>
      </c>
      <c r="B2026" t="s">
        <v>8218</v>
      </c>
      <c r="C2026">
        <v>452</v>
      </c>
    </row>
    <row r="2027" spans="1:3" x14ac:dyDescent="0.2">
      <c r="A2027">
        <v>2026</v>
      </c>
      <c r="B2027" t="s">
        <v>8218</v>
      </c>
      <c r="C2027">
        <v>454</v>
      </c>
    </row>
    <row r="2028" spans="1:3" x14ac:dyDescent="0.2">
      <c r="A2028">
        <v>1536</v>
      </c>
      <c r="B2028" t="s">
        <v>8218</v>
      </c>
      <c r="C2028">
        <v>455</v>
      </c>
    </row>
    <row r="2029" spans="1:3" x14ac:dyDescent="0.2">
      <c r="A2029">
        <v>2737</v>
      </c>
      <c r="B2029" t="s">
        <v>8218</v>
      </c>
      <c r="C2029">
        <v>456</v>
      </c>
    </row>
    <row r="2030" spans="1:3" x14ac:dyDescent="0.2">
      <c r="A2030">
        <v>2621</v>
      </c>
      <c r="B2030" t="s">
        <v>8218</v>
      </c>
      <c r="C2030">
        <v>465</v>
      </c>
    </row>
    <row r="2031" spans="1:3" x14ac:dyDescent="0.2">
      <c r="A2031">
        <v>1274</v>
      </c>
      <c r="B2031" t="s">
        <v>8218</v>
      </c>
      <c r="C2031">
        <v>467</v>
      </c>
    </row>
    <row r="2032" spans="1:3" x14ac:dyDescent="0.2">
      <c r="A2032">
        <v>2073</v>
      </c>
      <c r="B2032" t="s">
        <v>8218</v>
      </c>
      <c r="C2032">
        <v>470</v>
      </c>
    </row>
    <row r="2033" spans="1:3" x14ac:dyDescent="0.2">
      <c r="A2033">
        <v>1976</v>
      </c>
      <c r="B2033" t="s">
        <v>8218</v>
      </c>
      <c r="C2033">
        <v>473</v>
      </c>
    </row>
    <row r="2034" spans="1:3" x14ac:dyDescent="0.2">
      <c r="A2034">
        <v>1021</v>
      </c>
      <c r="B2034" t="s">
        <v>8218</v>
      </c>
      <c r="C2034">
        <v>478</v>
      </c>
    </row>
    <row r="2035" spans="1:3" x14ac:dyDescent="0.2">
      <c r="A2035">
        <v>2016</v>
      </c>
      <c r="B2035" t="s">
        <v>8218</v>
      </c>
      <c r="C2035">
        <v>479</v>
      </c>
    </row>
    <row r="2036" spans="1:3" x14ac:dyDescent="0.2">
      <c r="A2036">
        <v>2251</v>
      </c>
      <c r="B2036" t="s">
        <v>8218</v>
      </c>
      <c r="C2036">
        <v>480</v>
      </c>
    </row>
    <row r="2037" spans="1:3" x14ac:dyDescent="0.2">
      <c r="A2037">
        <v>2280</v>
      </c>
      <c r="B2037" t="s">
        <v>8218</v>
      </c>
      <c r="C2037">
        <v>480</v>
      </c>
    </row>
    <row r="2038" spans="1:3" x14ac:dyDescent="0.2">
      <c r="A2038">
        <v>2602</v>
      </c>
      <c r="B2038" t="s">
        <v>8218</v>
      </c>
      <c r="C2038">
        <v>489</v>
      </c>
    </row>
    <row r="2039" spans="1:3" x14ac:dyDescent="0.2">
      <c r="A2039">
        <v>292</v>
      </c>
      <c r="B2039" t="s">
        <v>8218</v>
      </c>
      <c r="C2039">
        <v>493</v>
      </c>
    </row>
    <row r="2040" spans="1:3" x14ac:dyDescent="0.2">
      <c r="A2040">
        <v>336</v>
      </c>
      <c r="B2040" t="s">
        <v>8218</v>
      </c>
      <c r="C2040">
        <v>493</v>
      </c>
    </row>
    <row r="2041" spans="1:3" x14ac:dyDescent="0.2">
      <c r="A2041">
        <v>328</v>
      </c>
      <c r="B2041" t="s">
        <v>8218</v>
      </c>
      <c r="C2041">
        <v>498</v>
      </c>
    </row>
    <row r="2042" spans="1:3" x14ac:dyDescent="0.2">
      <c r="A2042">
        <v>2230</v>
      </c>
      <c r="B2042" t="s">
        <v>8218</v>
      </c>
      <c r="C2042">
        <v>498</v>
      </c>
    </row>
    <row r="2043" spans="1:3" x14ac:dyDescent="0.2">
      <c r="A2043">
        <v>854</v>
      </c>
      <c r="B2043" t="s">
        <v>8218</v>
      </c>
      <c r="C2043">
        <v>499</v>
      </c>
    </row>
    <row r="2044" spans="1:3" x14ac:dyDescent="0.2">
      <c r="A2044">
        <v>1250</v>
      </c>
      <c r="B2044" t="s">
        <v>8218</v>
      </c>
      <c r="C2044">
        <v>508</v>
      </c>
    </row>
    <row r="2045" spans="1:3" x14ac:dyDescent="0.2">
      <c r="A2045">
        <v>2031</v>
      </c>
      <c r="B2045" t="s">
        <v>8218</v>
      </c>
      <c r="C2045">
        <v>508</v>
      </c>
    </row>
    <row r="2046" spans="1:3" x14ac:dyDescent="0.2">
      <c r="A2046">
        <v>2034</v>
      </c>
      <c r="B2046" t="s">
        <v>8218</v>
      </c>
      <c r="C2046">
        <v>508</v>
      </c>
    </row>
    <row r="2047" spans="1:3" x14ac:dyDescent="0.2">
      <c r="A2047">
        <v>1968</v>
      </c>
      <c r="B2047" t="s">
        <v>8218</v>
      </c>
      <c r="C2047">
        <v>510</v>
      </c>
    </row>
    <row r="2048" spans="1:3" x14ac:dyDescent="0.2">
      <c r="A2048">
        <v>1196</v>
      </c>
      <c r="B2048" t="s">
        <v>8218</v>
      </c>
      <c r="C2048">
        <v>512</v>
      </c>
    </row>
    <row r="2049" spans="1:3" x14ac:dyDescent="0.2">
      <c r="A2049">
        <v>2188</v>
      </c>
      <c r="B2049" t="s">
        <v>8218</v>
      </c>
      <c r="C2049">
        <v>514</v>
      </c>
    </row>
    <row r="2050" spans="1:3" x14ac:dyDescent="0.2">
      <c r="A2050">
        <v>343</v>
      </c>
      <c r="B2050" t="s">
        <v>8218</v>
      </c>
      <c r="C2050">
        <v>524</v>
      </c>
    </row>
    <row r="2051" spans="1:3" x14ac:dyDescent="0.2">
      <c r="A2051">
        <v>2032</v>
      </c>
      <c r="B2051" t="s">
        <v>8218</v>
      </c>
      <c r="C2051">
        <v>531</v>
      </c>
    </row>
    <row r="2052" spans="1:3" x14ac:dyDescent="0.2">
      <c r="A2052">
        <v>2190</v>
      </c>
      <c r="B2052" t="s">
        <v>8218</v>
      </c>
      <c r="C2052">
        <v>537</v>
      </c>
    </row>
    <row r="2053" spans="1:3" x14ac:dyDescent="0.2">
      <c r="A2053">
        <v>2328</v>
      </c>
      <c r="B2053" t="s">
        <v>8218</v>
      </c>
      <c r="C2053">
        <v>537</v>
      </c>
    </row>
    <row r="2054" spans="1:3" x14ac:dyDescent="0.2">
      <c r="A2054">
        <v>2027</v>
      </c>
      <c r="B2054" t="s">
        <v>8218</v>
      </c>
      <c r="C2054">
        <v>539</v>
      </c>
    </row>
    <row r="2055" spans="1:3" x14ac:dyDescent="0.2">
      <c r="A2055">
        <v>2229</v>
      </c>
      <c r="B2055" t="s">
        <v>8218</v>
      </c>
      <c r="C2055">
        <v>539</v>
      </c>
    </row>
    <row r="2056" spans="1:3" x14ac:dyDescent="0.2">
      <c r="A2056">
        <v>2052</v>
      </c>
      <c r="B2056" t="s">
        <v>8218</v>
      </c>
      <c r="C2056">
        <v>541</v>
      </c>
    </row>
    <row r="2057" spans="1:3" x14ac:dyDescent="0.2">
      <c r="A2057">
        <v>1215</v>
      </c>
      <c r="B2057" t="s">
        <v>8218</v>
      </c>
      <c r="C2057">
        <v>549</v>
      </c>
    </row>
    <row r="2058" spans="1:3" x14ac:dyDescent="0.2">
      <c r="A2058">
        <v>2715</v>
      </c>
      <c r="B2058" t="s">
        <v>8218</v>
      </c>
      <c r="C2058">
        <v>551</v>
      </c>
    </row>
    <row r="2059" spans="1:3" x14ac:dyDescent="0.2">
      <c r="A2059">
        <v>2056</v>
      </c>
      <c r="B2059" t="s">
        <v>8218</v>
      </c>
      <c r="C2059">
        <v>554</v>
      </c>
    </row>
    <row r="2060" spans="1:3" x14ac:dyDescent="0.2">
      <c r="A2060">
        <v>332</v>
      </c>
      <c r="B2060" t="s">
        <v>8218</v>
      </c>
      <c r="C2060">
        <v>555</v>
      </c>
    </row>
    <row r="2061" spans="1:3" x14ac:dyDescent="0.2">
      <c r="A2061">
        <v>1515</v>
      </c>
      <c r="B2061" t="s">
        <v>8218</v>
      </c>
      <c r="C2061">
        <v>555</v>
      </c>
    </row>
    <row r="2062" spans="1:3" x14ac:dyDescent="0.2">
      <c r="A2062">
        <v>3014</v>
      </c>
      <c r="B2062" t="s">
        <v>8218</v>
      </c>
      <c r="C2062">
        <v>557</v>
      </c>
    </row>
    <row r="2063" spans="1:3" x14ac:dyDescent="0.2">
      <c r="A2063">
        <v>3557</v>
      </c>
      <c r="B2063" t="s">
        <v>8218</v>
      </c>
      <c r="C2063">
        <v>558</v>
      </c>
    </row>
    <row r="2064" spans="1:3" x14ac:dyDescent="0.2">
      <c r="A2064">
        <v>257</v>
      </c>
      <c r="B2064" t="s">
        <v>8218</v>
      </c>
      <c r="C2064">
        <v>560</v>
      </c>
    </row>
    <row r="2065" spans="1:3" x14ac:dyDescent="0.2">
      <c r="A2065">
        <v>387</v>
      </c>
      <c r="B2065" t="s">
        <v>8218</v>
      </c>
      <c r="C2065">
        <v>562</v>
      </c>
    </row>
    <row r="2066" spans="1:3" x14ac:dyDescent="0.2">
      <c r="A2066">
        <v>285</v>
      </c>
      <c r="B2066" t="s">
        <v>8218</v>
      </c>
      <c r="C2066">
        <v>563</v>
      </c>
    </row>
    <row r="2067" spans="1:3" x14ac:dyDescent="0.2">
      <c r="A2067">
        <v>2250</v>
      </c>
      <c r="B2067" t="s">
        <v>8218</v>
      </c>
      <c r="C2067">
        <v>571</v>
      </c>
    </row>
    <row r="2068" spans="1:3" x14ac:dyDescent="0.2">
      <c r="A2068">
        <v>24</v>
      </c>
      <c r="B2068" t="s">
        <v>8218</v>
      </c>
      <c r="C2068">
        <v>574</v>
      </c>
    </row>
    <row r="2069" spans="1:3" x14ac:dyDescent="0.2">
      <c r="A2069">
        <v>307</v>
      </c>
      <c r="B2069" t="s">
        <v>8218</v>
      </c>
      <c r="C2069">
        <v>576</v>
      </c>
    </row>
    <row r="2070" spans="1:3" x14ac:dyDescent="0.2">
      <c r="A2070">
        <v>2610</v>
      </c>
      <c r="B2070" t="s">
        <v>8218</v>
      </c>
      <c r="C2070">
        <v>577</v>
      </c>
    </row>
    <row r="2071" spans="1:3" x14ac:dyDescent="0.2">
      <c r="A2071">
        <v>1467</v>
      </c>
      <c r="B2071" t="s">
        <v>8218</v>
      </c>
      <c r="C2071">
        <v>600</v>
      </c>
    </row>
    <row r="2072" spans="1:3" x14ac:dyDescent="0.2">
      <c r="A2072">
        <v>2079</v>
      </c>
      <c r="B2072" t="s">
        <v>8218</v>
      </c>
      <c r="C2072">
        <v>607</v>
      </c>
    </row>
    <row r="2073" spans="1:3" x14ac:dyDescent="0.2">
      <c r="A2073">
        <v>353</v>
      </c>
      <c r="B2073" t="s">
        <v>8218</v>
      </c>
      <c r="C2073">
        <v>613</v>
      </c>
    </row>
    <row r="2074" spans="1:3" x14ac:dyDescent="0.2">
      <c r="A2074">
        <v>2308</v>
      </c>
      <c r="B2074" t="s">
        <v>8218</v>
      </c>
      <c r="C2074">
        <v>614</v>
      </c>
    </row>
    <row r="2075" spans="1:3" x14ac:dyDescent="0.2">
      <c r="A2075">
        <v>1517</v>
      </c>
      <c r="B2075" t="s">
        <v>8218</v>
      </c>
      <c r="C2075">
        <v>615</v>
      </c>
    </row>
    <row r="2076" spans="1:3" x14ac:dyDescent="0.2">
      <c r="A2076">
        <v>2054</v>
      </c>
      <c r="B2076" t="s">
        <v>8218</v>
      </c>
      <c r="C2076">
        <v>621</v>
      </c>
    </row>
    <row r="2077" spans="1:3" x14ac:dyDescent="0.2">
      <c r="A2077">
        <v>2185</v>
      </c>
      <c r="B2077" t="s">
        <v>8218</v>
      </c>
      <c r="C2077">
        <v>623</v>
      </c>
    </row>
    <row r="2078" spans="1:3" x14ac:dyDescent="0.2">
      <c r="A2078">
        <v>2030</v>
      </c>
      <c r="B2078" t="s">
        <v>8218</v>
      </c>
      <c r="C2078">
        <v>625</v>
      </c>
    </row>
    <row r="2079" spans="1:3" x14ac:dyDescent="0.2">
      <c r="A2079">
        <v>1480</v>
      </c>
      <c r="B2079" t="s">
        <v>8218</v>
      </c>
      <c r="C2079">
        <v>635</v>
      </c>
    </row>
    <row r="2080" spans="1:3" x14ac:dyDescent="0.2">
      <c r="A2080">
        <v>2035</v>
      </c>
      <c r="B2080" t="s">
        <v>8218</v>
      </c>
      <c r="C2080">
        <v>644</v>
      </c>
    </row>
    <row r="2081" spans="1:3" x14ac:dyDescent="0.2">
      <c r="A2081">
        <v>2198</v>
      </c>
      <c r="B2081" t="s">
        <v>8218</v>
      </c>
      <c r="C2081">
        <v>651</v>
      </c>
    </row>
    <row r="2082" spans="1:3" x14ac:dyDescent="0.2">
      <c r="A2082">
        <v>1957</v>
      </c>
      <c r="B2082" t="s">
        <v>8218</v>
      </c>
      <c r="C2082">
        <v>660</v>
      </c>
    </row>
    <row r="2083" spans="1:3" x14ac:dyDescent="0.2">
      <c r="A2083">
        <v>295</v>
      </c>
      <c r="B2083" t="s">
        <v>8218</v>
      </c>
      <c r="C2083">
        <v>665</v>
      </c>
    </row>
    <row r="2084" spans="1:3" x14ac:dyDescent="0.2">
      <c r="A2084">
        <v>2057</v>
      </c>
      <c r="B2084" t="s">
        <v>8218</v>
      </c>
      <c r="C2084">
        <v>666</v>
      </c>
    </row>
    <row r="2085" spans="1:3" x14ac:dyDescent="0.2">
      <c r="A2085">
        <v>1258</v>
      </c>
      <c r="B2085" t="s">
        <v>8218</v>
      </c>
      <c r="C2085">
        <v>670</v>
      </c>
    </row>
    <row r="2086" spans="1:3" x14ac:dyDescent="0.2">
      <c r="A2086">
        <v>2609</v>
      </c>
      <c r="B2086" t="s">
        <v>8218</v>
      </c>
      <c r="C2086">
        <v>676</v>
      </c>
    </row>
    <row r="2087" spans="1:3" x14ac:dyDescent="0.2">
      <c r="A2087">
        <v>1945</v>
      </c>
      <c r="B2087" t="s">
        <v>8218</v>
      </c>
      <c r="C2087">
        <v>680</v>
      </c>
    </row>
    <row r="2088" spans="1:3" x14ac:dyDescent="0.2">
      <c r="A2088">
        <v>2236</v>
      </c>
      <c r="B2088" t="s">
        <v>8218</v>
      </c>
      <c r="C2088">
        <v>680</v>
      </c>
    </row>
    <row r="2089" spans="1:3" x14ac:dyDescent="0.2">
      <c r="A2089">
        <v>1952</v>
      </c>
      <c r="B2089" t="s">
        <v>8218</v>
      </c>
      <c r="C2089">
        <v>682</v>
      </c>
    </row>
    <row r="2090" spans="1:3" x14ac:dyDescent="0.2">
      <c r="A2090">
        <v>2730</v>
      </c>
      <c r="B2090" t="s">
        <v>8218</v>
      </c>
      <c r="C2090">
        <v>682</v>
      </c>
    </row>
    <row r="2091" spans="1:3" x14ac:dyDescent="0.2">
      <c r="A2091">
        <v>258</v>
      </c>
      <c r="B2091" t="s">
        <v>8218</v>
      </c>
      <c r="C2091">
        <v>688</v>
      </c>
    </row>
    <row r="2092" spans="1:3" x14ac:dyDescent="0.2">
      <c r="A2092">
        <v>1970</v>
      </c>
      <c r="B2092" t="s">
        <v>8218</v>
      </c>
      <c r="C2092">
        <v>701</v>
      </c>
    </row>
    <row r="2093" spans="1:3" x14ac:dyDescent="0.2">
      <c r="A2093">
        <v>2727</v>
      </c>
      <c r="B2093" t="s">
        <v>8218</v>
      </c>
      <c r="C2093">
        <v>707</v>
      </c>
    </row>
    <row r="2094" spans="1:3" x14ac:dyDescent="0.2">
      <c r="A2094">
        <v>1253</v>
      </c>
      <c r="B2094" t="s">
        <v>8218</v>
      </c>
      <c r="C2094">
        <v>711</v>
      </c>
    </row>
    <row r="2095" spans="1:3" x14ac:dyDescent="0.2">
      <c r="A2095">
        <v>1194</v>
      </c>
      <c r="B2095" t="s">
        <v>8218</v>
      </c>
      <c r="C2095">
        <v>714</v>
      </c>
    </row>
    <row r="2096" spans="1:3" x14ac:dyDescent="0.2">
      <c r="A2096">
        <v>2202</v>
      </c>
      <c r="B2096" t="s">
        <v>8218</v>
      </c>
      <c r="C2096">
        <v>721</v>
      </c>
    </row>
    <row r="2097" spans="1:3" x14ac:dyDescent="0.2">
      <c r="A2097">
        <v>2025</v>
      </c>
      <c r="B2097" t="s">
        <v>8218</v>
      </c>
      <c r="C2097">
        <v>729</v>
      </c>
    </row>
    <row r="2098" spans="1:3" x14ac:dyDescent="0.2">
      <c r="A2098">
        <v>325</v>
      </c>
      <c r="B2098" t="s">
        <v>8218</v>
      </c>
      <c r="C2098">
        <v>736</v>
      </c>
    </row>
    <row r="2099" spans="1:3" x14ac:dyDescent="0.2">
      <c r="A2099">
        <v>1533</v>
      </c>
      <c r="B2099" t="s">
        <v>8218</v>
      </c>
      <c r="C2099">
        <v>740</v>
      </c>
    </row>
    <row r="2100" spans="1:3" x14ac:dyDescent="0.2">
      <c r="A2100">
        <v>2049</v>
      </c>
      <c r="B2100" t="s">
        <v>8218</v>
      </c>
      <c r="C2100">
        <v>742</v>
      </c>
    </row>
    <row r="2101" spans="1:3" x14ac:dyDescent="0.2">
      <c r="A2101">
        <v>284</v>
      </c>
      <c r="B2101" t="s">
        <v>8218</v>
      </c>
      <c r="C2101">
        <v>760</v>
      </c>
    </row>
    <row r="2102" spans="1:3" x14ac:dyDescent="0.2">
      <c r="A2102">
        <v>1979</v>
      </c>
      <c r="B2102" t="s">
        <v>8218</v>
      </c>
      <c r="C2102">
        <v>813</v>
      </c>
    </row>
    <row r="2103" spans="1:3" x14ac:dyDescent="0.2">
      <c r="A2103">
        <v>1977</v>
      </c>
      <c r="B2103" t="s">
        <v>8218</v>
      </c>
      <c r="C2103">
        <v>821</v>
      </c>
    </row>
    <row r="2104" spans="1:3" x14ac:dyDescent="0.2">
      <c r="A2104">
        <v>12</v>
      </c>
      <c r="B2104" t="s">
        <v>8218</v>
      </c>
      <c r="C2104">
        <v>827</v>
      </c>
    </row>
    <row r="2105" spans="1:3" x14ac:dyDescent="0.2">
      <c r="A2105">
        <v>1951</v>
      </c>
      <c r="B2105" t="s">
        <v>8218</v>
      </c>
      <c r="C2105">
        <v>834</v>
      </c>
    </row>
    <row r="2106" spans="1:3" x14ac:dyDescent="0.2">
      <c r="A2106">
        <v>2036</v>
      </c>
      <c r="B2106" t="s">
        <v>8218</v>
      </c>
      <c r="C2106">
        <v>848</v>
      </c>
    </row>
    <row r="2107" spans="1:3" x14ac:dyDescent="0.2">
      <c r="A2107">
        <v>2178</v>
      </c>
      <c r="B2107" t="s">
        <v>8218</v>
      </c>
      <c r="C2107">
        <v>859</v>
      </c>
    </row>
    <row r="2108" spans="1:3" x14ac:dyDescent="0.2">
      <c r="A2108">
        <v>1530</v>
      </c>
      <c r="B2108" t="s">
        <v>8218</v>
      </c>
      <c r="C2108">
        <v>874</v>
      </c>
    </row>
    <row r="2109" spans="1:3" x14ac:dyDescent="0.2">
      <c r="A2109">
        <v>2194</v>
      </c>
      <c r="B2109" t="s">
        <v>8218</v>
      </c>
      <c r="C2109">
        <v>878</v>
      </c>
    </row>
    <row r="2110" spans="1:3" x14ac:dyDescent="0.2">
      <c r="A2110">
        <v>1501</v>
      </c>
      <c r="B2110" t="s">
        <v>8218</v>
      </c>
      <c r="C2110">
        <v>885</v>
      </c>
    </row>
    <row r="2111" spans="1:3" x14ac:dyDescent="0.2">
      <c r="A2111">
        <v>2193</v>
      </c>
      <c r="B2111" t="s">
        <v>8218</v>
      </c>
      <c r="C2111">
        <v>897</v>
      </c>
    </row>
    <row r="2112" spans="1:3" x14ac:dyDescent="0.2">
      <c r="A2112">
        <v>2269</v>
      </c>
      <c r="B2112" t="s">
        <v>8218</v>
      </c>
      <c r="C2112">
        <v>902</v>
      </c>
    </row>
    <row r="2113" spans="1:3" x14ac:dyDescent="0.2">
      <c r="A2113">
        <v>1476</v>
      </c>
      <c r="B2113" t="s">
        <v>8218</v>
      </c>
      <c r="C2113">
        <v>916</v>
      </c>
    </row>
    <row r="2114" spans="1:3" x14ac:dyDescent="0.2">
      <c r="A2114">
        <v>3166</v>
      </c>
      <c r="B2114" t="s">
        <v>8218</v>
      </c>
      <c r="C2114">
        <v>930</v>
      </c>
    </row>
    <row r="2115" spans="1:3" x14ac:dyDescent="0.2">
      <c r="A2115">
        <v>259</v>
      </c>
      <c r="B2115" t="s">
        <v>8218</v>
      </c>
      <c r="C2115">
        <v>942</v>
      </c>
    </row>
    <row r="2116" spans="1:3" x14ac:dyDescent="0.2">
      <c r="A2116">
        <v>1949</v>
      </c>
      <c r="B2116" t="s">
        <v>8218</v>
      </c>
      <c r="C2116">
        <v>943</v>
      </c>
    </row>
    <row r="2117" spans="1:3" x14ac:dyDescent="0.2">
      <c r="A2117">
        <v>2272</v>
      </c>
      <c r="B2117" t="s">
        <v>8218</v>
      </c>
      <c r="C2117">
        <v>944</v>
      </c>
    </row>
    <row r="2118" spans="1:3" x14ac:dyDescent="0.2">
      <c r="A2118">
        <v>277</v>
      </c>
      <c r="B2118" t="s">
        <v>8218</v>
      </c>
      <c r="C2118">
        <v>951</v>
      </c>
    </row>
    <row r="2119" spans="1:3" x14ac:dyDescent="0.2">
      <c r="A2119">
        <v>263</v>
      </c>
      <c r="B2119" t="s">
        <v>8218</v>
      </c>
      <c r="C2119">
        <v>963</v>
      </c>
    </row>
    <row r="2120" spans="1:3" x14ac:dyDescent="0.2">
      <c r="A2120">
        <v>351</v>
      </c>
      <c r="B2120" t="s">
        <v>8218</v>
      </c>
      <c r="C2120">
        <v>964</v>
      </c>
    </row>
    <row r="2121" spans="1:3" x14ac:dyDescent="0.2">
      <c r="A2121">
        <v>2011</v>
      </c>
      <c r="B2121" t="s">
        <v>8218</v>
      </c>
      <c r="C2121">
        <v>971</v>
      </c>
    </row>
    <row r="2122" spans="1:3" x14ac:dyDescent="0.2">
      <c r="A2122">
        <v>2237</v>
      </c>
      <c r="B2122" t="s">
        <v>8218</v>
      </c>
      <c r="C2122">
        <v>983</v>
      </c>
    </row>
    <row r="2123" spans="1:3" x14ac:dyDescent="0.2">
      <c r="A2123">
        <v>2232</v>
      </c>
      <c r="B2123" t="s">
        <v>8218</v>
      </c>
      <c r="C2123">
        <v>988</v>
      </c>
    </row>
    <row r="2124" spans="1:3" x14ac:dyDescent="0.2">
      <c r="A2124">
        <v>654</v>
      </c>
      <c r="B2124" t="s">
        <v>8218</v>
      </c>
      <c r="C2124">
        <v>1013</v>
      </c>
    </row>
    <row r="2125" spans="1:3" x14ac:dyDescent="0.2">
      <c r="A2125">
        <v>2724</v>
      </c>
      <c r="B2125" t="s">
        <v>8218</v>
      </c>
      <c r="C2125">
        <v>1019</v>
      </c>
    </row>
    <row r="2126" spans="1:3" x14ac:dyDescent="0.2">
      <c r="A2126">
        <v>644</v>
      </c>
      <c r="B2126" t="s">
        <v>8218</v>
      </c>
      <c r="C2126">
        <v>1021</v>
      </c>
    </row>
    <row r="2127" spans="1:3" x14ac:dyDescent="0.2">
      <c r="A2127">
        <v>2708</v>
      </c>
      <c r="B2127" t="s">
        <v>8218</v>
      </c>
      <c r="C2127">
        <v>1049</v>
      </c>
    </row>
    <row r="2128" spans="1:3" x14ac:dyDescent="0.2">
      <c r="A2128">
        <v>371</v>
      </c>
      <c r="B2128" t="s">
        <v>8218</v>
      </c>
      <c r="C2128">
        <v>1062</v>
      </c>
    </row>
    <row r="2129" spans="1:3" x14ac:dyDescent="0.2">
      <c r="A2129">
        <v>1025</v>
      </c>
      <c r="B2129" t="s">
        <v>8218</v>
      </c>
      <c r="C2129">
        <v>1071</v>
      </c>
    </row>
    <row r="2130" spans="1:3" x14ac:dyDescent="0.2">
      <c r="A2130">
        <v>2710</v>
      </c>
      <c r="B2130" t="s">
        <v>8218</v>
      </c>
      <c r="C2130">
        <v>1088</v>
      </c>
    </row>
    <row r="2131" spans="1:3" x14ac:dyDescent="0.2">
      <c r="A2131">
        <v>2983</v>
      </c>
      <c r="B2131" t="s">
        <v>8218</v>
      </c>
      <c r="C2131">
        <v>1095</v>
      </c>
    </row>
    <row r="2132" spans="1:3" x14ac:dyDescent="0.2">
      <c r="A2132">
        <v>2339</v>
      </c>
      <c r="B2132" t="s">
        <v>8218</v>
      </c>
      <c r="C2132">
        <v>1104</v>
      </c>
    </row>
    <row r="2133" spans="1:3" x14ac:dyDescent="0.2">
      <c r="A2133">
        <v>653</v>
      </c>
      <c r="B2133" t="s">
        <v>8218</v>
      </c>
      <c r="C2133">
        <v>1107</v>
      </c>
    </row>
    <row r="2134" spans="1:3" x14ac:dyDescent="0.2">
      <c r="A2134">
        <v>2231</v>
      </c>
      <c r="B2134" t="s">
        <v>8218</v>
      </c>
      <c r="C2134">
        <v>1113</v>
      </c>
    </row>
    <row r="2135" spans="1:3" x14ac:dyDescent="0.2">
      <c r="A2135">
        <v>326</v>
      </c>
      <c r="B2135" t="s">
        <v>8218</v>
      </c>
      <c r="C2135">
        <v>1151</v>
      </c>
    </row>
    <row r="2136" spans="1:3" x14ac:dyDescent="0.2">
      <c r="A2136">
        <v>2225</v>
      </c>
      <c r="B2136" t="s">
        <v>8218</v>
      </c>
      <c r="C2136">
        <v>1204</v>
      </c>
    </row>
    <row r="2137" spans="1:3" x14ac:dyDescent="0.2">
      <c r="A2137">
        <v>2310</v>
      </c>
      <c r="B2137" t="s">
        <v>8218</v>
      </c>
      <c r="C2137">
        <v>1224</v>
      </c>
    </row>
    <row r="2138" spans="1:3" x14ac:dyDescent="0.2">
      <c r="A2138">
        <v>2620</v>
      </c>
      <c r="B2138" t="s">
        <v>8218</v>
      </c>
      <c r="C2138">
        <v>1251</v>
      </c>
    </row>
    <row r="2139" spans="1:3" x14ac:dyDescent="0.2">
      <c r="A2139">
        <v>3034</v>
      </c>
      <c r="B2139" t="s">
        <v>8218</v>
      </c>
      <c r="C2139">
        <v>1260</v>
      </c>
    </row>
    <row r="2140" spans="1:3" x14ac:dyDescent="0.2">
      <c r="A2140">
        <v>1964</v>
      </c>
      <c r="B2140" t="s">
        <v>8218</v>
      </c>
      <c r="C2140">
        <v>1281</v>
      </c>
    </row>
    <row r="2141" spans="1:3" x14ac:dyDescent="0.2">
      <c r="A2141">
        <v>2271</v>
      </c>
      <c r="B2141" t="s">
        <v>8218</v>
      </c>
      <c r="C2141">
        <v>1328</v>
      </c>
    </row>
    <row r="2142" spans="1:3" x14ac:dyDescent="0.2">
      <c r="A2142">
        <v>1958</v>
      </c>
      <c r="B2142" t="s">
        <v>8218</v>
      </c>
      <c r="C2142">
        <v>1356</v>
      </c>
    </row>
    <row r="2143" spans="1:3" x14ac:dyDescent="0.2">
      <c r="A2143">
        <v>2060</v>
      </c>
      <c r="B2143" t="s">
        <v>8218</v>
      </c>
      <c r="C2143">
        <v>1364</v>
      </c>
    </row>
    <row r="2144" spans="1:3" x14ac:dyDescent="0.2">
      <c r="A2144">
        <v>2048</v>
      </c>
      <c r="B2144" t="s">
        <v>8218</v>
      </c>
      <c r="C2144">
        <v>1373</v>
      </c>
    </row>
    <row r="2145" spans="1:3" x14ac:dyDescent="0.2">
      <c r="A2145">
        <v>2002</v>
      </c>
      <c r="B2145" t="s">
        <v>8218</v>
      </c>
      <c r="C2145">
        <v>1375</v>
      </c>
    </row>
    <row r="2146" spans="1:3" x14ac:dyDescent="0.2">
      <c r="A2146">
        <v>2713</v>
      </c>
      <c r="B2146" t="s">
        <v>8218</v>
      </c>
      <c r="C2146">
        <v>1420</v>
      </c>
    </row>
    <row r="2147" spans="1:3" x14ac:dyDescent="0.2">
      <c r="A2147">
        <v>389</v>
      </c>
      <c r="B2147" t="s">
        <v>8218</v>
      </c>
      <c r="C2147">
        <v>1510</v>
      </c>
    </row>
    <row r="2148" spans="1:3" x14ac:dyDescent="0.2">
      <c r="A2148">
        <v>1966</v>
      </c>
      <c r="B2148" t="s">
        <v>8218</v>
      </c>
      <c r="C2148">
        <v>1513</v>
      </c>
    </row>
    <row r="2149" spans="1:3" x14ac:dyDescent="0.2">
      <c r="A2149">
        <v>2070</v>
      </c>
      <c r="B2149" t="s">
        <v>8218</v>
      </c>
      <c r="C2149">
        <v>1530</v>
      </c>
    </row>
    <row r="2150" spans="1:3" x14ac:dyDescent="0.2">
      <c r="A2150">
        <v>2065</v>
      </c>
      <c r="B2150" t="s">
        <v>8218</v>
      </c>
      <c r="C2150">
        <v>1556</v>
      </c>
    </row>
    <row r="2151" spans="1:3" x14ac:dyDescent="0.2">
      <c r="A2151">
        <v>269</v>
      </c>
      <c r="B2151" t="s">
        <v>8218</v>
      </c>
      <c r="C2151">
        <v>1596</v>
      </c>
    </row>
    <row r="2152" spans="1:3" x14ac:dyDescent="0.2">
      <c r="A2152">
        <v>1961</v>
      </c>
      <c r="B2152" t="s">
        <v>8218</v>
      </c>
      <c r="C2152">
        <v>1633</v>
      </c>
    </row>
    <row r="2153" spans="1:3" x14ac:dyDescent="0.2">
      <c r="A2153">
        <v>2001</v>
      </c>
      <c r="B2153" t="s">
        <v>8218</v>
      </c>
      <c r="C2153">
        <v>1637</v>
      </c>
    </row>
    <row r="2154" spans="1:3" x14ac:dyDescent="0.2">
      <c r="A2154">
        <v>2270</v>
      </c>
      <c r="B2154" t="s">
        <v>8218</v>
      </c>
      <c r="C2154">
        <v>1670</v>
      </c>
    </row>
    <row r="2155" spans="1:3" x14ac:dyDescent="0.2">
      <c r="A2155">
        <v>2010</v>
      </c>
      <c r="B2155" t="s">
        <v>8218</v>
      </c>
      <c r="C2155">
        <v>1737</v>
      </c>
    </row>
    <row r="2156" spans="1:3" x14ac:dyDescent="0.2">
      <c r="A2156">
        <v>2605</v>
      </c>
      <c r="B2156" t="s">
        <v>8218</v>
      </c>
      <c r="C2156">
        <v>1762</v>
      </c>
    </row>
    <row r="2157" spans="1:3" x14ac:dyDescent="0.2">
      <c r="A2157">
        <v>2019</v>
      </c>
      <c r="B2157" t="s">
        <v>8218</v>
      </c>
      <c r="C2157">
        <v>1780</v>
      </c>
    </row>
    <row r="2158" spans="1:3" x14ac:dyDescent="0.2">
      <c r="A2158">
        <v>1944</v>
      </c>
      <c r="B2158" t="s">
        <v>8218</v>
      </c>
      <c r="C2158">
        <v>1789</v>
      </c>
    </row>
    <row r="2159" spans="1:3" x14ac:dyDescent="0.2">
      <c r="A2159">
        <v>1950</v>
      </c>
      <c r="B2159" t="s">
        <v>8218</v>
      </c>
      <c r="C2159">
        <v>1876</v>
      </c>
    </row>
    <row r="2160" spans="1:3" x14ac:dyDescent="0.2">
      <c r="A2160">
        <v>1969</v>
      </c>
      <c r="B2160" t="s">
        <v>8218</v>
      </c>
      <c r="C2160">
        <v>1887</v>
      </c>
    </row>
    <row r="2161" spans="1:3" x14ac:dyDescent="0.2">
      <c r="A2161">
        <v>1980</v>
      </c>
      <c r="B2161" t="s">
        <v>8218</v>
      </c>
      <c r="C2161">
        <v>1945</v>
      </c>
    </row>
    <row r="2162" spans="1:3" x14ac:dyDescent="0.2">
      <c r="A2162">
        <v>2245</v>
      </c>
      <c r="B2162" t="s">
        <v>8218</v>
      </c>
      <c r="C2162">
        <v>1980</v>
      </c>
    </row>
    <row r="2163" spans="1:3" x14ac:dyDescent="0.2">
      <c r="A2163">
        <v>2243</v>
      </c>
      <c r="B2163" t="s">
        <v>8218</v>
      </c>
      <c r="C2163">
        <v>2035</v>
      </c>
    </row>
    <row r="2164" spans="1:3" x14ac:dyDescent="0.2">
      <c r="A2164">
        <v>1973</v>
      </c>
      <c r="B2164" t="s">
        <v>8218</v>
      </c>
      <c r="C2164">
        <v>2051</v>
      </c>
    </row>
    <row r="2165" spans="1:3" x14ac:dyDescent="0.2">
      <c r="A2165">
        <v>280</v>
      </c>
      <c r="B2165" t="s">
        <v>8218</v>
      </c>
      <c r="C2165">
        <v>2139</v>
      </c>
    </row>
    <row r="2166" spans="1:3" x14ac:dyDescent="0.2">
      <c r="A2166">
        <v>2336</v>
      </c>
      <c r="B2166" t="s">
        <v>8218</v>
      </c>
      <c r="C2166">
        <v>2165</v>
      </c>
    </row>
    <row r="2167" spans="1:3" x14ac:dyDescent="0.2">
      <c r="A2167">
        <v>642</v>
      </c>
      <c r="B2167" t="s">
        <v>8218</v>
      </c>
      <c r="C2167">
        <v>2174</v>
      </c>
    </row>
    <row r="2168" spans="1:3" x14ac:dyDescent="0.2">
      <c r="A2168">
        <v>298</v>
      </c>
      <c r="B2168" t="s">
        <v>8218</v>
      </c>
      <c r="C2168">
        <v>2436</v>
      </c>
    </row>
    <row r="2169" spans="1:3" x14ac:dyDescent="0.2">
      <c r="A2169">
        <v>1943</v>
      </c>
      <c r="B2169" t="s">
        <v>8218</v>
      </c>
      <c r="C2169">
        <v>2478</v>
      </c>
    </row>
    <row r="2170" spans="1:3" x14ac:dyDescent="0.2">
      <c r="A2170">
        <v>2242</v>
      </c>
      <c r="B2170" t="s">
        <v>8218</v>
      </c>
      <c r="C2170">
        <v>2525</v>
      </c>
    </row>
    <row r="2171" spans="1:3" x14ac:dyDescent="0.2">
      <c r="A2171">
        <v>1465</v>
      </c>
      <c r="B2171" t="s">
        <v>8218</v>
      </c>
      <c r="C2171">
        <v>2602</v>
      </c>
    </row>
    <row r="2172" spans="1:3" x14ac:dyDescent="0.2">
      <c r="A2172">
        <v>2192</v>
      </c>
      <c r="B2172" t="s">
        <v>8218</v>
      </c>
      <c r="C2172">
        <v>3238</v>
      </c>
    </row>
    <row r="2173" spans="1:3" x14ac:dyDescent="0.2">
      <c r="A2173">
        <v>2327</v>
      </c>
      <c r="B2173" t="s">
        <v>8218</v>
      </c>
      <c r="C2173">
        <v>3355</v>
      </c>
    </row>
    <row r="2174" spans="1:3" x14ac:dyDescent="0.2">
      <c r="A2174">
        <v>2624</v>
      </c>
      <c r="B2174" t="s">
        <v>8218</v>
      </c>
      <c r="C2174">
        <v>3468</v>
      </c>
    </row>
    <row r="2175" spans="1:3" x14ac:dyDescent="0.2">
      <c r="A2175">
        <v>2187</v>
      </c>
      <c r="B2175" t="s">
        <v>8218</v>
      </c>
      <c r="C2175">
        <v>3562</v>
      </c>
    </row>
    <row r="2176" spans="1:3" x14ac:dyDescent="0.2">
      <c r="A2176">
        <v>2611</v>
      </c>
      <c r="B2176" t="s">
        <v>8218</v>
      </c>
      <c r="C2176">
        <v>3663</v>
      </c>
    </row>
    <row r="2177" spans="1:3" x14ac:dyDescent="0.2">
      <c r="A2177">
        <v>1971</v>
      </c>
      <c r="B2177" t="s">
        <v>8218</v>
      </c>
      <c r="C2177">
        <v>3863</v>
      </c>
    </row>
    <row r="2178" spans="1:3" x14ac:dyDescent="0.2">
      <c r="A2178">
        <v>1948</v>
      </c>
      <c r="B2178" t="s">
        <v>8218</v>
      </c>
      <c r="C2178">
        <v>4245</v>
      </c>
    </row>
    <row r="2179" spans="1:3" x14ac:dyDescent="0.2">
      <c r="A2179">
        <v>2197</v>
      </c>
      <c r="B2179" t="s">
        <v>8218</v>
      </c>
      <c r="C2179">
        <v>4330</v>
      </c>
    </row>
    <row r="2180" spans="1:3" x14ac:dyDescent="0.2">
      <c r="A2180">
        <v>2013</v>
      </c>
      <c r="B2180" t="s">
        <v>8218</v>
      </c>
      <c r="C2180">
        <v>4562</v>
      </c>
    </row>
    <row r="2181" spans="1:3" x14ac:dyDescent="0.2">
      <c r="A2181">
        <v>1941</v>
      </c>
      <c r="B2181" t="s">
        <v>8218</v>
      </c>
      <c r="C2181">
        <v>4883</v>
      </c>
    </row>
    <row r="2182" spans="1:3" x14ac:dyDescent="0.2">
      <c r="A2182">
        <v>2064</v>
      </c>
      <c r="B2182" t="s">
        <v>8218</v>
      </c>
      <c r="C2182">
        <v>5812</v>
      </c>
    </row>
    <row r="2183" spans="1:3" x14ac:dyDescent="0.2">
      <c r="A2183">
        <v>2075</v>
      </c>
      <c r="B2183" t="s">
        <v>8218</v>
      </c>
      <c r="C2183">
        <v>8200</v>
      </c>
    </row>
    <row r="2184" spans="1:3" x14ac:dyDescent="0.2">
      <c r="A2184">
        <v>2076</v>
      </c>
      <c r="B2184" t="s">
        <v>8218</v>
      </c>
      <c r="C2184">
        <v>8359</v>
      </c>
    </row>
    <row r="2185" spans="1:3" x14ac:dyDescent="0.2">
      <c r="A2185">
        <v>1478</v>
      </c>
      <c r="B2185" t="s">
        <v>8218</v>
      </c>
      <c r="C2185">
        <v>20242</v>
      </c>
    </row>
    <row r="2186" spans="1:3" x14ac:dyDescent="0.2">
      <c r="A2186">
        <v>2014</v>
      </c>
      <c r="B2186" t="s">
        <v>8218</v>
      </c>
      <c r="C2186">
        <v>26457</v>
      </c>
    </row>
  </sheetData>
  <conditionalFormatting sqref="E2:E1880">
    <cfRule type="containsText" dxfId="7" priority="5" operator="containsText" text="live">
      <formula>NOT(ISERROR(SEARCH("live",E2)))</formula>
    </cfRule>
    <cfRule type="containsText" dxfId="6" priority="6" operator="containsText" text="canceled">
      <formula>NOT(ISERROR(SEARCH("canceled",E2)))</formula>
    </cfRule>
    <cfRule type="containsText" dxfId="5" priority="7" operator="containsText" text="failed">
      <formula>NOT(ISERROR(SEARCH("failed",E2)))</formula>
    </cfRule>
    <cfRule type="containsText" dxfId="4" priority="8" operator="containsText" text="successful">
      <formula>NOT(ISERROR(SEARCH("successful",E2)))</formula>
    </cfRule>
  </conditionalFormatting>
  <conditionalFormatting sqref="B2:B2186">
    <cfRule type="containsText" dxfId="3" priority="1" operator="containsText" text="live">
      <formula>NOT(ISERROR(SEARCH("live",B2)))</formula>
    </cfRule>
    <cfRule type="containsText" dxfId="2" priority="2" operator="containsText" text="canceled">
      <formula>NOT(ISERROR(SEARCH("canceled",B2)))</formula>
    </cfRule>
    <cfRule type="containsText" dxfId="1" priority="3" operator="containsText" text="failed">
      <formula>NOT(ISERROR(SEARCH("failed",B2)))</formula>
    </cfRule>
    <cfRule type="containsText" dxfId="0" priority="4" operator="containsText" text="successful">
      <formula>NOT(ISERROR(SEARCH("successful",B2)))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StarterBook</vt:lpstr>
      <vt:lpstr>OutcomePerCategory</vt:lpstr>
      <vt:lpstr>OutcomePerSub</vt:lpstr>
      <vt:lpstr>OutcomeByLaunchDate</vt:lpstr>
      <vt:lpstr>Bonus_OutcomePerGoal</vt:lpstr>
      <vt:lpstr>Addl_Analysis</vt:lpstr>
      <vt:lpstr>cat_sbcat</vt:lpstr>
      <vt:lpstr>goal</vt:lpstr>
      <vt:lpstr>Kickstarter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Risucci</cp:lastModifiedBy>
  <dcterms:created xsi:type="dcterms:W3CDTF">2017-04-20T15:17:24Z</dcterms:created>
  <dcterms:modified xsi:type="dcterms:W3CDTF">2020-09-07T22:25:59Z</dcterms:modified>
</cp:coreProperties>
</file>