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9480" windowHeight="3720"/>
  </bookViews>
  <sheets>
    <sheet name="Sheet1" sheetId="1" r:id="rId1"/>
    <sheet name="Sheet2" sheetId="2" r:id="rId2"/>
    <sheet name="Sheet3" sheetId="3" r:id="rId3"/>
  </sheets>
  <definedNames>
    <definedName name="d">Sheet1!$L$16</definedName>
    <definedName name="K">Sheet1!$K$4</definedName>
    <definedName name="TwoD">Sheet1!$L$17</definedName>
    <definedName name="WL">Sheet1!$L$4</definedName>
  </definedNames>
  <calcPr calcId="145621"/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30" i="1"/>
  <c r="N22" i="1"/>
  <c r="L16" i="1" l="1"/>
  <c r="O23" i="1" s="1"/>
  <c r="O28" i="1" l="1"/>
  <c r="O29" i="1"/>
  <c r="O30" i="1"/>
  <c r="O24" i="1"/>
  <c r="O25" i="1"/>
  <c r="O26" i="1"/>
  <c r="O27" i="1"/>
  <c r="O22" i="1"/>
  <c r="E3" i="1"/>
  <c r="E15" i="1" l="1"/>
  <c r="E14" i="1"/>
  <c r="E13" i="1"/>
  <c r="E12" i="1"/>
  <c r="E11" i="1"/>
  <c r="E10" i="1"/>
  <c r="E9" i="1"/>
  <c r="E8" i="1"/>
  <c r="E7" i="1"/>
  <c r="E6" i="1"/>
  <c r="E5" i="1"/>
  <c r="K4" i="1"/>
  <c r="E4" i="1"/>
  <c r="F4" i="1" s="1"/>
  <c r="F12" i="1" l="1"/>
  <c r="D3" i="1"/>
  <c r="P23" i="1"/>
  <c r="P28" i="1"/>
  <c r="P22" i="1"/>
  <c r="P29" i="1"/>
  <c r="P30" i="1"/>
  <c r="P25" i="1"/>
  <c r="P27" i="1"/>
  <c r="P24" i="1"/>
  <c r="P26" i="1"/>
  <c r="D15" i="1"/>
  <c r="D7" i="1"/>
  <c r="D14" i="1"/>
  <c r="D6" i="1"/>
  <c r="D13" i="1"/>
  <c r="D5" i="1"/>
  <c r="D4" i="1"/>
  <c r="D11" i="1"/>
  <c r="D10" i="1"/>
  <c r="D9" i="1"/>
  <c r="D8" i="1"/>
  <c r="D12" i="1"/>
  <c r="F14" i="1"/>
  <c r="F6" i="1"/>
  <c r="F15" i="1"/>
  <c r="F11" i="1"/>
  <c r="F7" i="1"/>
  <c r="F10" i="1"/>
  <c r="F5" i="1"/>
  <c r="F8" i="1"/>
  <c r="F9" i="1"/>
  <c r="F13" i="1"/>
</calcChain>
</file>

<file path=xl/sharedStrings.xml><?xml version="1.0" encoding="utf-8"?>
<sst xmlns="http://schemas.openxmlformats.org/spreadsheetml/2006/main" count="23" uniqueCount="21">
  <si>
    <t>hkl</t>
  </si>
  <si>
    <t>*calculated, not observed</t>
  </si>
  <si>
    <t>q (Å^-1)</t>
  </si>
  <si>
    <t>r (mm)</t>
  </si>
  <si>
    <t>K</t>
  </si>
  <si>
    <t>Lambda (A)</t>
  </si>
  <si>
    <t>s2d (mm)</t>
  </si>
  <si>
    <t>LaB6 NIST SRM 660 at 299 K</t>
  </si>
  <si>
    <t>2d</t>
  </si>
  <si>
    <t>Å</t>
  </si>
  <si>
    <t>http://link.aps.org/doi/10.1103/PhysRevA.69.042101</t>
  </si>
  <si>
    <t>10.1103/PhysRevA.69.042101</t>
  </si>
  <si>
    <t>Crystal parameter</t>
  </si>
  <si>
    <t>(Cubic)</t>
  </si>
  <si>
    <t>d</t>
  </si>
  <si>
    <t>h</t>
  </si>
  <si>
    <t>k</t>
  </si>
  <si>
    <t>l</t>
  </si>
  <si>
    <t>d (Å)</t>
  </si>
  <si>
    <t>2Theta</t>
  </si>
  <si>
    <t>2 theta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</si>
</sst>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nk.aps.org/doi/10.1103/PhysRevA.69.042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tabSelected="1" workbookViewId="0">
      <selection activeCell="J1" sqref="J1"/>
    </sheetView>
  </sheetViews>
  <sheetFormatPr defaultRowHeight="15" x14ac:dyDescent="0.25"/>
  <cols>
    <col min="3" max="3" width="17.85546875" bestFit="1" customWidth="1"/>
    <col min="4" max="4" width="26" bestFit="1" customWidth="1"/>
  </cols>
  <sheetData>
    <row r="2" spans="2:13" x14ac:dyDescent="0.25">
      <c r="B2" t="s">
        <v>0</v>
      </c>
      <c r="C2" t="s">
        <v>20</v>
      </c>
      <c r="D2" t="s">
        <v>2</v>
      </c>
      <c r="E2" t="s">
        <v>3</v>
      </c>
    </row>
    <row r="3" spans="2:13" x14ac:dyDescent="0.25">
      <c r="B3">
        <v>100</v>
      </c>
      <c r="C3">
        <v>21.352</v>
      </c>
      <c r="D3">
        <f t="shared" ref="D3:D15" si="0">2*K*SIN(C3/360*PI())</f>
        <v>1.5116772913437777</v>
      </c>
      <c r="E3">
        <f t="shared" ref="E3:E15" si="1">$M$4*TAN(C3*PI()/180)</f>
        <v>110.63307929160403</v>
      </c>
      <c r="G3" t="s">
        <v>1</v>
      </c>
      <c r="K3" s="1" t="s">
        <v>4</v>
      </c>
      <c r="L3" s="1" t="s">
        <v>5</v>
      </c>
      <c r="M3" t="s">
        <v>6</v>
      </c>
    </row>
    <row r="4" spans="2:13" x14ac:dyDescent="0.25">
      <c r="B4">
        <v>110</v>
      </c>
      <c r="C4">
        <v>30.35</v>
      </c>
      <c r="D4">
        <f t="shared" si="0"/>
        <v>2.1360225853130919</v>
      </c>
      <c r="E4">
        <f t="shared" si="1"/>
        <v>165.70331133450682</v>
      </c>
      <c r="F4">
        <f>E4-E3</f>
        <v>55.070232042902788</v>
      </c>
      <c r="K4" s="2">
        <f>2*PI()/WL</f>
        <v>4.0799904592075231</v>
      </c>
      <c r="L4" s="2">
        <v>1.54</v>
      </c>
      <c r="M4">
        <v>283</v>
      </c>
    </row>
    <row r="5" spans="2:13" x14ac:dyDescent="0.25">
      <c r="B5">
        <v>111</v>
      </c>
      <c r="C5">
        <v>37.411999999999999</v>
      </c>
      <c r="D5">
        <f t="shared" si="0"/>
        <v>2.6170052728231821</v>
      </c>
      <c r="E5">
        <f t="shared" si="1"/>
        <v>216.46377128626892</v>
      </c>
      <c r="F5">
        <f>E5-E4</f>
        <v>50.760459951762101</v>
      </c>
    </row>
    <row r="6" spans="2:13" x14ac:dyDescent="0.25">
      <c r="B6">
        <v>200</v>
      </c>
      <c r="C6">
        <v>43.481000000000002</v>
      </c>
      <c r="D6">
        <f t="shared" si="0"/>
        <v>3.0224849205981066</v>
      </c>
      <c r="E6">
        <f t="shared" si="1"/>
        <v>268.37867032063713</v>
      </c>
      <c r="F6">
        <f t="shared" ref="F6:F15" si="2">E6-E5</f>
        <v>51.914899034368204</v>
      </c>
    </row>
    <row r="7" spans="2:13" x14ac:dyDescent="0.25">
      <c r="B7">
        <v>210</v>
      </c>
      <c r="C7">
        <v>48.935000000000002</v>
      </c>
      <c r="D7">
        <f t="shared" si="0"/>
        <v>3.3796765540305187</v>
      </c>
      <c r="E7">
        <f t="shared" si="1"/>
        <v>324.8093127076105</v>
      </c>
      <c r="F7">
        <f t="shared" si="2"/>
        <v>56.430642386973375</v>
      </c>
    </row>
    <row r="8" spans="2:13" x14ac:dyDescent="0.25">
      <c r="B8">
        <v>211</v>
      </c>
      <c r="C8">
        <v>53.962000000000003</v>
      </c>
      <c r="D8">
        <f t="shared" si="0"/>
        <v>3.702142590356496</v>
      </c>
      <c r="E8">
        <f t="shared" si="1"/>
        <v>388.97331600274714</v>
      </c>
      <c r="F8">
        <f t="shared" si="2"/>
        <v>64.164003295136638</v>
      </c>
    </row>
    <row r="9" spans="2:13" x14ac:dyDescent="0.25">
      <c r="B9">
        <v>220</v>
      </c>
      <c r="C9">
        <v>63.194000000000003</v>
      </c>
      <c r="D9">
        <f t="shared" si="0"/>
        <v>4.2753510832695767</v>
      </c>
      <c r="E9">
        <f t="shared" si="1"/>
        <v>560.09902588155649</v>
      </c>
      <c r="F9">
        <f t="shared" si="2"/>
        <v>171.12570987880935</v>
      </c>
    </row>
    <row r="10" spans="2:13" x14ac:dyDescent="0.25">
      <c r="B10">
        <v>300</v>
      </c>
      <c r="C10">
        <v>67.521000000000001</v>
      </c>
      <c r="D10">
        <f t="shared" si="0"/>
        <v>4.5346857993201466</v>
      </c>
      <c r="E10">
        <f t="shared" si="1"/>
        <v>683.93134350191849</v>
      </c>
      <c r="F10">
        <f t="shared" si="2"/>
        <v>123.83231762036201</v>
      </c>
    </row>
    <row r="11" spans="2:13" x14ac:dyDescent="0.25">
      <c r="B11">
        <v>310</v>
      </c>
      <c r="C11">
        <v>71.728999999999999</v>
      </c>
      <c r="D11">
        <f t="shared" si="0"/>
        <v>4.7806908684151344</v>
      </c>
      <c r="E11">
        <f t="shared" si="1"/>
        <v>857.16803381906925</v>
      </c>
      <c r="F11">
        <f t="shared" si="2"/>
        <v>173.23669031715076</v>
      </c>
    </row>
    <row r="12" spans="2:13" x14ac:dyDescent="0.25">
      <c r="B12">
        <v>311</v>
      </c>
      <c r="C12">
        <v>75.808000000000007</v>
      </c>
      <c r="D12">
        <f t="shared" si="0"/>
        <v>5.0130050198505129</v>
      </c>
      <c r="E12">
        <f t="shared" si="1"/>
        <v>1119.0621209544183</v>
      </c>
      <c r="F12">
        <f t="shared" si="2"/>
        <v>261.89408713534908</v>
      </c>
    </row>
    <row r="13" spans="2:13" x14ac:dyDescent="0.25">
      <c r="B13">
        <v>222</v>
      </c>
      <c r="C13">
        <v>79.787999999999997</v>
      </c>
      <c r="D13">
        <f t="shared" si="0"/>
        <v>5.2335611738128769</v>
      </c>
      <c r="E13">
        <f t="shared" si="1"/>
        <v>1570.9599787135444</v>
      </c>
      <c r="F13">
        <f t="shared" si="2"/>
        <v>451.89785775912605</v>
      </c>
    </row>
    <row r="14" spans="2:13" x14ac:dyDescent="0.25">
      <c r="B14">
        <v>320</v>
      </c>
      <c r="C14">
        <v>83.816999999999993</v>
      </c>
      <c r="D14">
        <f t="shared" si="0"/>
        <v>5.4504018813220156</v>
      </c>
      <c r="E14">
        <f t="shared" si="1"/>
        <v>2612.2779572218819</v>
      </c>
      <c r="F14">
        <f t="shared" si="2"/>
        <v>1041.3179785083375</v>
      </c>
    </row>
    <row r="15" spans="2:13" x14ac:dyDescent="0.25">
      <c r="B15">
        <v>321</v>
      </c>
      <c r="C15">
        <v>87.754999999999995</v>
      </c>
      <c r="D15">
        <f t="shared" si="0"/>
        <v>5.6558363050642493</v>
      </c>
      <c r="E15">
        <f t="shared" si="1"/>
        <v>7218.8894067712708</v>
      </c>
      <c r="F15">
        <f t="shared" si="2"/>
        <v>4606.6114495493894</v>
      </c>
      <c r="K15" t="s">
        <v>12</v>
      </c>
      <c r="L15" t="s">
        <v>7</v>
      </c>
    </row>
    <row r="16" spans="2:13" x14ac:dyDescent="0.25">
      <c r="K16" t="s">
        <v>14</v>
      </c>
      <c r="L16">
        <f>L17/2</f>
        <v>2.0783999999999998</v>
      </c>
      <c r="M16" t="s">
        <v>9</v>
      </c>
    </row>
    <row r="17" spans="11:16" x14ac:dyDescent="0.25">
      <c r="K17" t="s">
        <v>8</v>
      </c>
      <c r="L17">
        <v>4.1567999999999996</v>
      </c>
      <c r="M17" t="s">
        <v>9</v>
      </c>
    </row>
    <row r="18" spans="11:16" x14ac:dyDescent="0.25">
      <c r="K18" t="s">
        <v>13</v>
      </c>
    </row>
    <row r="19" spans="11:16" x14ac:dyDescent="0.25">
      <c r="L19" s="3" t="s">
        <v>10</v>
      </c>
    </row>
    <row r="20" spans="11:16" x14ac:dyDescent="0.25">
      <c r="L20" t="s">
        <v>11</v>
      </c>
    </row>
    <row r="21" spans="11:16" x14ac:dyDescent="0.25">
      <c r="K21" t="s">
        <v>15</v>
      </c>
      <c r="L21" t="s">
        <v>16</v>
      </c>
      <c r="M21" t="s">
        <v>17</v>
      </c>
      <c r="N21" t="s">
        <v>18</v>
      </c>
      <c r="O21" t="s">
        <v>2</v>
      </c>
      <c r="P21" t="s">
        <v>19</v>
      </c>
    </row>
    <row r="22" spans="11:16" x14ac:dyDescent="0.25">
      <c r="K22" s="4">
        <v>1</v>
      </c>
      <c r="L22">
        <v>0</v>
      </c>
      <c r="M22">
        <v>0</v>
      </c>
      <c r="N22">
        <f>TwoD/SQRT(K22^2+L22^2+M22^2)</f>
        <v>4.1567999999999996</v>
      </c>
      <c r="O22">
        <f>2*PI()/N22</f>
        <v>1.5115438094639113</v>
      </c>
      <c r="P22">
        <f t="shared" ref="P22:P30" si="3">2*ASIN(O22/2/K)/PI()*180</f>
        <v>21.35009248321543</v>
      </c>
    </row>
    <row r="23" spans="11:16" x14ac:dyDescent="0.25">
      <c r="K23" s="4">
        <v>2</v>
      </c>
      <c r="L23">
        <v>0</v>
      </c>
      <c r="M23">
        <v>0</v>
      </c>
      <c r="N23">
        <f>TwoD/SQRT(K23^2+L23^2+M23^2)</f>
        <v>2.0783999999999998</v>
      </c>
      <c r="O23">
        <f>2*PI()/N23</f>
        <v>3.0230876189278226</v>
      </c>
      <c r="P23">
        <f t="shared" si="3"/>
        <v>43.490112026280393</v>
      </c>
    </row>
    <row r="24" spans="11:16" x14ac:dyDescent="0.25">
      <c r="K24" s="4">
        <v>3</v>
      </c>
      <c r="L24">
        <v>0</v>
      </c>
      <c r="M24">
        <v>0</v>
      </c>
      <c r="N24">
        <f>TwoD/SQRT(K24^2+L24^2+M24^2)</f>
        <v>1.3855999999999999</v>
      </c>
      <c r="O24">
        <f>2*PI()/N24</f>
        <v>4.5346314283917337</v>
      </c>
      <c r="P24">
        <f t="shared" si="3"/>
        <v>67.520081591533454</v>
      </c>
    </row>
    <row r="25" spans="11:16" x14ac:dyDescent="0.25">
      <c r="K25" s="4">
        <v>1</v>
      </c>
      <c r="L25">
        <v>1</v>
      </c>
      <c r="M25">
        <v>0</v>
      </c>
      <c r="N25">
        <f>TwoD/SQRT(K25^2+L25^2+M25^2)</f>
        <v>2.9393014680362404</v>
      </c>
      <c r="O25">
        <f t="shared" ref="O25:O30" si="4">2*PI()/N25</f>
        <v>2.1376457554649568</v>
      </c>
      <c r="P25">
        <f t="shared" si="3"/>
        <v>30.373618564475429</v>
      </c>
    </row>
    <row r="26" spans="11:16" x14ac:dyDescent="0.25">
      <c r="K26" s="4">
        <v>2</v>
      </c>
      <c r="L26">
        <v>2</v>
      </c>
      <c r="M26">
        <v>0</v>
      </c>
      <c r="N26">
        <f>TwoD/SQRT(K26^2+L26^2+M26^2)</f>
        <v>1.4696507340181202</v>
      </c>
      <c r="O26">
        <f t="shared" si="4"/>
        <v>4.2752915109299137</v>
      </c>
      <c r="P26">
        <f t="shared" si="3"/>
        <v>63.193017816515322</v>
      </c>
    </row>
    <row r="27" spans="11:16" x14ac:dyDescent="0.25">
      <c r="K27" s="4">
        <v>3</v>
      </c>
      <c r="L27">
        <v>3</v>
      </c>
      <c r="M27">
        <v>0</v>
      </c>
      <c r="N27">
        <f>TwoD/SQRT(K27^2+L27^2+M27^2)</f>
        <v>0.9797671560120802</v>
      </c>
      <c r="O27">
        <f t="shared" si="4"/>
        <v>6.4129372663948709</v>
      </c>
      <c r="P27">
        <f t="shared" si="3"/>
        <v>103.60817573031562</v>
      </c>
    </row>
    <row r="28" spans="11:16" x14ac:dyDescent="0.25">
      <c r="K28" s="4">
        <v>1</v>
      </c>
      <c r="L28">
        <v>1</v>
      </c>
      <c r="M28">
        <v>1</v>
      </c>
      <c r="N28">
        <f>TwoD/SQRT(K28^2+L28^2+M28^2)</f>
        <v>2.3999295989674363</v>
      </c>
      <c r="O28">
        <f t="shared" si="4"/>
        <v>2.6180706758577048</v>
      </c>
      <c r="P28">
        <f t="shared" si="3"/>
        <v>37.427796342659661</v>
      </c>
    </row>
    <row r="29" spans="11:16" x14ac:dyDescent="0.25">
      <c r="K29">
        <v>2</v>
      </c>
      <c r="L29">
        <v>2</v>
      </c>
      <c r="M29">
        <v>2</v>
      </c>
      <c r="N29">
        <f>TwoD/SQRT(K29^2+L29^2+M29^2)</f>
        <v>1.1999647994837181</v>
      </c>
      <c r="O29">
        <f t="shared" si="4"/>
        <v>5.2361413517154096</v>
      </c>
      <c r="P29">
        <f t="shared" si="3"/>
        <v>79.835234692260471</v>
      </c>
    </row>
    <row r="30" spans="11:16" x14ac:dyDescent="0.25">
      <c r="K30">
        <v>3</v>
      </c>
      <c r="L30">
        <v>3</v>
      </c>
      <c r="M30">
        <v>3</v>
      </c>
      <c r="N30">
        <f>TwoD/SQRT(K30^2+L30^2+M30^2)</f>
        <v>0.79997653298914539</v>
      </c>
      <c r="O30">
        <f t="shared" si="4"/>
        <v>7.8542120275731149</v>
      </c>
      <c r="P30">
        <f t="shared" si="3"/>
        <v>148.53083166390519</v>
      </c>
    </row>
  </sheetData>
  <hyperlinks>
    <hyperlink ref="L19" r:id="rId1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B9AFBC85-E6DA-41C6-AAE0-90C57D32F4B9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83F11A60-9CA3-4213-8209-C08AC2138896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d</vt:lpstr>
      <vt:lpstr>K</vt:lpstr>
      <vt:lpstr>TwoD</vt:lpstr>
      <vt:lpstr>WL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Ram</cp:lastModifiedBy>
  <dcterms:created xsi:type="dcterms:W3CDTF">2012-01-18T13:49:39Z</dcterms:created>
  <dcterms:modified xsi:type="dcterms:W3CDTF">2012-01-21T15:10:12Z</dcterms:modified>
</cp:coreProperties>
</file>