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OneDrive\Documents\Arduino\libraries\Pg\docs\"/>
    </mc:Choice>
  </mc:AlternateContent>
  <xr:revisionPtr revIDLastSave="0" documentId="13_ncr:1_{5CAFD5F7-4942-49E4-9154-C137CAB9613B}" xr6:coauthVersionLast="47" xr6:coauthVersionMax="47" xr10:uidLastSave="{00000000-0000-0000-0000-000000000000}"/>
  <bookViews>
    <workbookView xWindow="-120" yWindow="-120" windowWidth="20730" windowHeight="11760" xr2:uid="{DB4E3DEB-23FD-444B-A75D-016B5DD54A36}"/>
  </bookViews>
  <sheets>
    <sheet name="PID" sheetId="1" r:id="rId1"/>
  </sheets>
  <definedNames>
    <definedName name="A">PID!$B$18</definedName>
    <definedName name="D">PID!$B$16</definedName>
    <definedName name="dt">PID!$B$17</definedName>
    <definedName name="hi">PID!$B$23</definedName>
    <definedName name="I">PID!$B$15</definedName>
    <definedName name="lim">PID!$B$24</definedName>
    <definedName name="lo">PID!$B$22</definedName>
    <definedName name="max">PID!$B$21</definedName>
    <definedName name="min">PID!$B$20</definedName>
    <definedName name="P">PID!$B$14</definedName>
    <definedName name="PT">PID!$B$21</definedName>
    <definedName name="SP">PID!$B$13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B18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3" i="1"/>
  <c r="E34" i="1"/>
  <c r="E35" i="1"/>
  <c r="E36" i="1"/>
  <c r="E29" i="1"/>
  <c r="E30" i="1"/>
  <c r="E31" i="1"/>
  <c r="E32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F14" i="1" l="1"/>
  <c r="H14" i="1" s="1"/>
  <c r="I14" i="1" l="1"/>
  <c r="G14" i="1"/>
  <c r="J14" i="1" s="1"/>
  <c r="K14" i="1" s="1"/>
  <c r="L14" i="1" s="1"/>
  <c r="M14" i="1" l="1"/>
  <c r="N14" i="1" l="1"/>
  <c r="F15" i="1" s="1"/>
  <c r="G15" i="1" l="1"/>
  <c r="H15" i="1"/>
  <c r="I15" i="1"/>
  <c r="J15" i="1" l="1"/>
  <c r="K15" i="1" s="1"/>
  <c r="L15" i="1" s="1"/>
  <c r="M15" i="1" s="1"/>
  <c r="N15" i="1" s="1"/>
  <c r="F16" i="1" s="1"/>
  <c r="H16" i="1" l="1"/>
  <c r="I16" i="1"/>
  <c r="G16" i="1"/>
  <c r="J16" i="1" l="1"/>
  <c r="K16" i="1" s="1"/>
  <c r="L16" i="1" s="1"/>
  <c r="M16" i="1" l="1"/>
  <c r="N16" i="1" s="1"/>
  <c r="F17" i="1" l="1"/>
  <c r="I17" i="1" s="1"/>
  <c r="G17" i="1" l="1"/>
  <c r="H17" i="1"/>
  <c r="J17" i="1" l="1"/>
  <c r="K17" i="1" s="1"/>
  <c r="L17" i="1" s="1"/>
  <c r="M17" i="1" s="1"/>
  <c r="N17" i="1" s="1"/>
  <c r="F18" i="1" s="1"/>
  <c r="I18" i="1" s="1"/>
  <c r="H18" i="1" l="1"/>
  <c r="G18" i="1"/>
  <c r="J18" i="1" l="1"/>
  <c r="K18" i="1" s="1"/>
  <c r="L18" i="1" s="1"/>
  <c r="M18" i="1" s="1"/>
  <c r="N18" i="1" s="1"/>
  <c r="F19" i="1" l="1"/>
  <c r="H19" i="1" s="1"/>
  <c r="I19" i="1" l="1"/>
  <c r="G19" i="1"/>
  <c r="J19" i="1" l="1"/>
  <c r="K19" i="1" s="1"/>
  <c r="L19" i="1" s="1"/>
  <c r="M19" i="1" s="1"/>
  <c r="N19" i="1" s="1"/>
  <c r="F20" i="1" l="1"/>
  <c r="H20" i="1" s="1"/>
  <c r="G20" i="1" l="1"/>
  <c r="I20" i="1"/>
  <c r="J20" i="1" l="1"/>
  <c r="K20" i="1" s="1"/>
  <c r="L20" i="1" s="1"/>
  <c r="M20" i="1" s="1"/>
  <c r="N20" i="1" s="1"/>
  <c r="F21" i="1" s="1"/>
  <c r="I21" i="1" s="1"/>
  <c r="H21" i="1" l="1"/>
  <c r="G21" i="1"/>
  <c r="J21" i="1" l="1"/>
  <c r="K21" i="1" s="1"/>
  <c r="L21" i="1" s="1"/>
  <c r="M21" i="1" s="1"/>
  <c r="N21" i="1" s="1"/>
  <c r="F22" i="1" l="1"/>
  <c r="I22" i="1" s="1"/>
  <c r="G22" i="1" l="1"/>
  <c r="H22" i="1"/>
  <c r="J22" i="1" l="1"/>
  <c r="K22" i="1" s="1"/>
  <c r="L22" i="1" s="1"/>
  <c r="M22" i="1" l="1"/>
  <c r="N22" i="1" s="1"/>
  <c r="F23" i="1" l="1"/>
  <c r="I23" i="1" s="1"/>
  <c r="G23" i="1" l="1"/>
  <c r="H23" i="1"/>
  <c r="J23" i="1" l="1"/>
  <c r="K23" i="1" s="1"/>
  <c r="L23" i="1" s="1"/>
  <c r="M23" i="1" s="1"/>
  <c r="N23" i="1" s="1"/>
  <c r="F24" i="1" l="1"/>
  <c r="I24" i="1" s="1"/>
  <c r="G24" i="1" l="1"/>
  <c r="H24" i="1"/>
  <c r="J24" i="1" l="1"/>
  <c r="K24" i="1" s="1"/>
  <c r="L24" i="1" s="1"/>
  <c r="M24" i="1" s="1"/>
  <c r="N24" i="1" s="1"/>
  <c r="F25" i="1" l="1"/>
  <c r="I25" i="1" s="1"/>
  <c r="G25" i="1" l="1"/>
  <c r="H25" i="1"/>
  <c r="J25" i="1" l="1"/>
  <c r="K25" i="1" s="1"/>
  <c r="L25" i="1" s="1"/>
  <c r="M25" i="1" s="1"/>
  <c r="N25" i="1" s="1"/>
  <c r="F26" i="1" l="1"/>
  <c r="I26" i="1" s="1"/>
  <c r="H26" i="1" l="1"/>
  <c r="G26" i="1"/>
  <c r="J26" i="1" l="1"/>
  <c r="K26" i="1" s="1"/>
  <c r="L26" i="1" s="1"/>
  <c r="M26" i="1" s="1"/>
  <c r="N26" i="1" s="1"/>
  <c r="F27" i="1" l="1"/>
  <c r="I27" i="1" s="1"/>
  <c r="H27" i="1" l="1"/>
  <c r="G27" i="1"/>
  <c r="J27" i="1" l="1"/>
  <c r="K27" i="1" s="1"/>
  <c r="L27" i="1" s="1"/>
  <c r="M27" i="1" s="1"/>
  <c r="N27" i="1" s="1"/>
  <c r="F28" i="1" l="1"/>
  <c r="I28" i="1" s="1"/>
  <c r="H28" i="1" l="1"/>
  <c r="G28" i="1"/>
  <c r="J28" i="1" l="1"/>
  <c r="K28" i="1" s="1"/>
  <c r="L28" i="1" s="1"/>
  <c r="M28" i="1" s="1"/>
  <c r="N28" i="1" s="1"/>
  <c r="F29" i="1" l="1"/>
  <c r="I29" i="1" s="1"/>
  <c r="G29" i="1" l="1"/>
  <c r="H29" i="1"/>
  <c r="J29" i="1" l="1"/>
  <c r="K29" i="1" s="1"/>
  <c r="L29" i="1" s="1"/>
  <c r="M29" i="1" s="1"/>
  <c r="N29" i="1" s="1"/>
  <c r="F30" i="1" s="1"/>
  <c r="H30" i="1" s="1"/>
  <c r="I30" i="1" l="1"/>
  <c r="G30" i="1"/>
  <c r="J30" i="1" l="1"/>
  <c r="K30" i="1" s="1"/>
  <c r="L30" i="1" s="1"/>
  <c r="M30" i="1" s="1"/>
  <c r="N30" i="1" s="1"/>
  <c r="F31" i="1" s="1"/>
  <c r="H31" i="1" s="1"/>
  <c r="I31" i="1" l="1"/>
  <c r="G31" i="1"/>
  <c r="J31" i="1" l="1"/>
  <c r="K31" i="1" s="1"/>
  <c r="L31" i="1" s="1"/>
  <c r="M31" i="1" s="1"/>
  <c r="N31" i="1" s="1"/>
  <c r="F32" i="1" s="1"/>
  <c r="I32" i="1" s="1"/>
  <c r="G32" i="1" l="1"/>
  <c r="H32" i="1"/>
  <c r="J32" i="1" l="1"/>
  <c r="K32" i="1" s="1"/>
  <c r="L32" i="1" s="1"/>
  <c r="M32" i="1" s="1"/>
  <c r="N32" i="1" s="1"/>
  <c r="F33" i="1" l="1"/>
  <c r="G33" i="1" s="1"/>
  <c r="I33" i="1" l="1"/>
  <c r="H33" i="1"/>
  <c r="J33" i="1" l="1"/>
  <c r="K33" i="1" s="1"/>
  <c r="L33" i="1" s="1"/>
  <c r="M33" i="1" s="1"/>
  <c r="N33" i="1" s="1"/>
  <c r="F34" i="1" s="1"/>
  <c r="H34" i="1" s="1"/>
  <c r="G34" i="1" l="1"/>
  <c r="I34" i="1"/>
  <c r="J34" i="1" l="1"/>
  <c r="K34" i="1" s="1"/>
  <c r="L34" i="1" s="1"/>
  <c r="M34" i="1" s="1"/>
  <c r="N34" i="1" s="1"/>
  <c r="F35" i="1" l="1"/>
  <c r="G35" i="1" s="1"/>
  <c r="H35" i="1" l="1"/>
  <c r="I35" i="1"/>
  <c r="J35" i="1" l="1"/>
  <c r="K35" i="1" s="1"/>
  <c r="L35" i="1" s="1"/>
  <c r="M35" i="1" s="1"/>
  <c r="N35" i="1" s="1"/>
  <c r="F36" i="1" l="1"/>
  <c r="I36" i="1" s="1"/>
  <c r="G36" i="1" l="1"/>
  <c r="H36" i="1"/>
  <c r="J36" i="1" l="1"/>
  <c r="K36" i="1" s="1"/>
  <c r="L36" i="1" s="1"/>
  <c r="M36" i="1" s="1"/>
  <c r="N36" i="1" s="1"/>
  <c r="F37" i="1" l="1"/>
  <c r="I37" i="1" s="1"/>
  <c r="H37" i="1" l="1"/>
  <c r="G37" i="1"/>
  <c r="J37" i="1" l="1"/>
  <c r="K37" i="1" s="1"/>
  <c r="L37" i="1" s="1"/>
  <c r="M37" i="1" s="1"/>
  <c r="N37" i="1" s="1"/>
  <c r="F38" i="1" l="1"/>
  <c r="H38" i="1" s="1"/>
  <c r="I38" i="1" l="1"/>
  <c r="G38" i="1"/>
  <c r="J38" i="1" l="1"/>
  <c r="K38" i="1" s="1"/>
  <c r="L38" i="1" s="1"/>
  <c r="M38" i="1" s="1"/>
  <c r="N38" i="1" s="1"/>
  <c r="F39" i="1" l="1"/>
  <c r="G39" i="1" s="1"/>
  <c r="H39" i="1" l="1"/>
  <c r="I39" i="1"/>
  <c r="J39" i="1" l="1"/>
  <c r="K39" i="1" s="1"/>
  <c r="L39" i="1" s="1"/>
  <c r="M39" i="1" s="1"/>
  <c r="N39" i="1" s="1"/>
  <c r="F40" i="1" l="1"/>
  <c r="H40" i="1" s="1"/>
  <c r="G40" i="1" l="1"/>
  <c r="I40" i="1"/>
  <c r="J40" i="1" l="1"/>
  <c r="K40" i="1" s="1"/>
  <c r="L40" i="1" s="1"/>
  <c r="M40" i="1" s="1"/>
  <c r="N40" i="1" s="1"/>
  <c r="F41" i="1" s="1"/>
  <c r="H41" i="1" s="1"/>
  <c r="I41" i="1" l="1"/>
  <c r="G41" i="1"/>
  <c r="J41" i="1" l="1"/>
  <c r="K41" i="1" s="1"/>
  <c r="L41" i="1" s="1"/>
  <c r="M41" i="1" s="1"/>
  <c r="N41" i="1" s="1"/>
  <c r="F42" i="1" l="1"/>
  <c r="H42" i="1" s="1"/>
  <c r="I42" i="1" l="1"/>
  <c r="G42" i="1"/>
  <c r="J42" i="1" l="1"/>
  <c r="K42" i="1" s="1"/>
  <c r="L42" i="1" s="1"/>
  <c r="M42" i="1" s="1"/>
  <c r="N42" i="1" s="1"/>
  <c r="F43" i="1" s="1"/>
  <c r="H43" i="1" s="1"/>
  <c r="G43" i="1" l="1"/>
  <c r="I43" i="1"/>
  <c r="J43" i="1" l="1"/>
  <c r="K43" i="1" s="1"/>
  <c r="L43" i="1" s="1"/>
  <c r="M43" i="1" l="1"/>
  <c r="N43" i="1" s="1"/>
  <c r="F44" i="1" l="1"/>
  <c r="G44" i="1" s="1"/>
  <c r="I44" i="1" l="1"/>
  <c r="H44" i="1"/>
  <c r="J44" i="1" l="1"/>
  <c r="K44" i="1" s="1"/>
  <c r="L44" i="1" s="1"/>
  <c r="M44" i="1" s="1"/>
  <c r="N44" i="1" s="1"/>
  <c r="F45" i="1" l="1"/>
  <c r="G45" i="1" s="1"/>
  <c r="H45" i="1" l="1"/>
  <c r="I45" i="1"/>
  <c r="J45" i="1" l="1"/>
  <c r="K45" i="1" s="1"/>
  <c r="L45" i="1" s="1"/>
  <c r="M45" i="1" s="1"/>
  <c r="N45" i="1" s="1"/>
  <c r="F46" i="1" l="1"/>
  <c r="I46" i="1" s="1"/>
  <c r="G46" i="1" l="1"/>
  <c r="H46" i="1"/>
  <c r="J46" i="1" l="1"/>
  <c r="K46" i="1" s="1"/>
  <c r="L46" i="1" s="1"/>
  <c r="M46" i="1" s="1"/>
  <c r="N46" i="1" l="1"/>
  <c r="F47" i="1" s="1"/>
  <c r="G47" i="1" l="1"/>
  <c r="H47" i="1"/>
  <c r="I47" i="1"/>
  <c r="J47" i="1" l="1"/>
  <c r="K47" i="1" s="1"/>
  <c r="L47" i="1" s="1"/>
  <c r="M47" i="1" s="1"/>
  <c r="N47" i="1" s="1"/>
  <c r="F48" i="1" s="1"/>
  <c r="H48" i="1" s="1"/>
  <c r="I48" i="1" l="1"/>
  <c r="G48" i="1"/>
  <c r="J48" i="1" l="1"/>
  <c r="K48" i="1" s="1"/>
  <c r="L48" i="1" s="1"/>
  <c r="M48" i="1" s="1"/>
  <c r="N48" i="1" s="1"/>
  <c r="F49" i="1" s="1"/>
  <c r="G49" i="1" l="1"/>
  <c r="I49" i="1"/>
  <c r="H49" i="1"/>
  <c r="J49" i="1" l="1"/>
  <c r="K49" i="1" s="1"/>
  <c r="L49" i="1" s="1"/>
  <c r="M49" i="1" s="1"/>
  <c r="N49" i="1" s="1"/>
  <c r="F50" i="1" l="1"/>
  <c r="I50" i="1" s="1"/>
  <c r="G50" i="1" l="1"/>
  <c r="H50" i="1"/>
  <c r="J50" i="1" l="1"/>
  <c r="K50" i="1" s="1"/>
  <c r="L50" i="1" s="1"/>
  <c r="M50" i="1" s="1"/>
  <c r="N50" i="1" s="1"/>
  <c r="F51" i="1" l="1"/>
  <c r="G51" i="1" s="1"/>
  <c r="H51" i="1" l="1"/>
  <c r="I51" i="1"/>
  <c r="J51" i="1" l="1"/>
  <c r="K51" i="1" s="1"/>
  <c r="L51" i="1" s="1"/>
  <c r="M51" i="1" s="1"/>
  <c r="N51" i="1" s="1"/>
  <c r="F52" i="1" l="1"/>
  <c r="G52" i="1" s="1"/>
  <c r="H52" i="1" l="1"/>
  <c r="I52" i="1"/>
  <c r="J52" i="1" l="1"/>
  <c r="K52" i="1" s="1"/>
  <c r="L52" i="1" s="1"/>
  <c r="M52" i="1" s="1"/>
  <c r="N52" i="1" s="1"/>
  <c r="F53" i="1" l="1"/>
  <c r="G53" i="1" s="1"/>
  <c r="H53" i="1" l="1"/>
  <c r="I53" i="1"/>
  <c r="J53" i="1" l="1"/>
  <c r="K53" i="1" s="1"/>
  <c r="L53" i="1" s="1"/>
  <c r="M53" i="1" s="1"/>
  <c r="N53" i="1" s="1"/>
  <c r="F54" i="1" l="1"/>
  <c r="G54" i="1" s="1"/>
  <c r="H54" i="1" l="1"/>
  <c r="I54" i="1"/>
  <c r="J54" i="1" l="1"/>
  <c r="K54" i="1" s="1"/>
  <c r="L54" i="1" s="1"/>
  <c r="M54" i="1" s="1"/>
  <c r="N54" i="1" s="1"/>
  <c r="F55" i="1" l="1"/>
  <c r="G55" i="1" s="1"/>
  <c r="H55" i="1" l="1"/>
  <c r="I55" i="1"/>
  <c r="J55" i="1" l="1"/>
  <c r="K55" i="1" s="1"/>
  <c r="L55" i="1" s="1"/>
  <c r="M55" i="1" s="1"/>
  <c r="N55" i="1" s="1"/>
  <c r="F56" i="1" l="1"/>
  <c r="I56" i="1" s="1"/>
  <c r="H56" i="1" l="1"/>
  <c r="G56" i="1"/>
  <c r="J56" i="1" l="1"/>
  <c r="K56" i="1" s="1"/>
  <c r="L56" i="1" s="1"/>
  <c r="M56" i="1" s="1"/>
  <c r="N56" i="1" s="1"/>
  <c r="F57" i="1" l="1"/>
  <c r="H57" i="1" s="1"/>
  <c r="I57" i="1" l="1"/>
  <c r="G57" i="1"/>
  <c r="J57" i="1" l="1"/>
  <c r="K57" i="1" s="1"/>
  <c r="L57" i="1" s="1"/>
  <c r="M57" i="1" l="1"/>
  <c r="N57" i="1" s="1"/>
  <c r="F58" i="1" l="1"/>
  <c r="I58" i="1" s="1"/>
  <c r="G58" i="1" l="1"/>
  <c r="H58" i="1"/>
  <c r="J58" i="1" l="1"/>
  <c r="K58" i="1" s="1"/>
  <c r="L58" i="1" s="1"/>
  <c r="M58" i="1" s="1"/>
  <c r="N58" i="1" s="1"/>
  <c r="F59" i="1" s="1"/>
  <c r="G59" i="1" s="1"/>
  <c r="H59" i="1" l="1"/>
  <c r="I59" i="1"/>
  <c r="J59" i="1" l="1"/>
  <c r="K59" i="1" s="1"/>
  <c r="L59" i="1" s="1"/>
  <c r="M59" i="1" s="1"/>
  <c r="N59" i="1" s="1"/>
  <c r="F60" i="1" l="1"/>
  <c r="G60" i="1" s="1"/>
  <c r="I60" i="1" l="1"/>
  <c r="H60" i="1"/>
  <c r="J60" i="1" l="1"/>
  <c r="K60" i="1" s="1"/>
  <c r="L60" i="1" s="1"/>
  <c r="M60" i="1" s="1"/>
  <c r="N60" i="1" s="1"/>
  <c r="F61" i="1" s="1"/>
  <c r="G61" i="1" s="1"/>
  <c r="I61" i="1" l="1"/>
  <c r="H61" i="1"/>
  <c r="J61" i="1" l="1"/>
  <c r="K61" i="1" s="1"/>
  <c r="L61" i="1" s="1"/>
  <c r="M61" i="1" s="1"/>
  <c r="N61" i="1" s="1"/>
  <c r="F62" i="1" s="1"/>
  <c r="G62" i="1" s="1"/>
  <c r="H62" i="1" l="1"/>
  <c r="I62" i="1"/>
  <c r="J62" i="1" l="1"/>
  <c r="K62" i="1" s="1"/>
  <c r="L62" i="1" s="1"/>
  <c r="M62" i="1" s="1"/>
  <c r="N62" i="1" s="1"/>
  <c r="F63" i="1" l="1"/>
  <c r="G63" i="1" s="1"/>
  <c r="I63" i="1" l="1"/>
  <c r="H63" i="1"/>
  <c r="J63" i="1" l="1"/>
  <c r="K63" i="1" s="1"/>
  <c r="L63" i="1" s="1"/>
  <c r="M63" i="1" s="1"/>
  <c r="N63" i="1" s="1"/>
  <c r="F64" i="1" l="1"/>
  <c r="I64" i="1" s="1"/>
  <c r="H64" i="1" l="1"/>
  <c r="G64" i="1"/>
  <c r="J64" i="1" l="1"/>
  <c r="K64" i="1" s="1"/>
  <c r="L64" i="1" s="1"/>
  <c r="M64" i="1" s="1"/>
  <c r="N64" i="1" s="1"/>
  <c r="F65" i="1" l="1"/>
  <c r="I65" i="1" s="1"/>
  <c r="H65" i="1" l="1"/>
  <c r="G65" i="1"/>
  <c r="J65" i="1" l="1"/>
  <c r="K65" i="1" s="1"/>
  <c r="L65" i="1" s="1"/>
  <c r="M65" i="1" s="1"/>
  <c r="N65" i="1" s="1"/>
  <c r="F66" i="1" l="1"/>
  <c r="G66" i="1" s="1"/>
  <c r="I66" i="1" l="1"/>
  <c r="H66" i="1"/>
  <c r="J66" i="1" l="1"/>
  <c r="K66" i="1" s="1"/>
  <c r="L66" i="1" s="1"/>
  <c r="M66" i="1" l="1"/>
  <c r="N66" i="1" s="1"/>
  <c r="F67" i="1" l="1"/>
  <c r="H67" i="1" s="1"/>
  <c r="I67" i="1" l="1"/>
  <c r="G67" i="1"/>
  <c r="J67" i="1" l="1"/>
  <c r="K67" i="1" s="1"/>
  <c r="L67" i="1" s="1"/>
  <c r="M67" i="1" s="1"/>
  <c r="N67" i="1" s="1"/>
  <c r="F68" i="1" l="1"/>
  <c r="G68" i="1" s="1"/>
  <c r="I68" i="1" l="1"/>
  <c r="H68" i="1"/>
  <c r="J68" i="1" l="1"/>
  <c r="K68" i="1" s="1"/>
  <c r="L68" i="1" s="1"/>
  <c r="M68" i="1" s="1"/>
  <c r="N68" i="1" s="1"/>
  <c r="F69" i="1" l="1"/>
  <c r="I69" i="1" s="1"/>
  <c r="H69" i="1" l="1"/>
  <c r="G69" i="1"/>
  <c r="J69" i="1" l="1"/>
  <c r="K69" i="1" s="1"/>
  <c r="L69" i="1" s="1"/>
  <c r="M69" i="1" s="1"/>
  <c r="N69" i="1" s="1"/>
  <c r="F70" i="1" l="1"/>
  <c r="G70" i="1" s="1"/>
  <c r="H70" i="1" l="1"/>
  <c r="I70" i="1"/>
  <c r="J70" i="1" l="1"/>
  <c r="K70" i="1" s="1"/>
  <c r="L70" i="1" s="1"/>
  <c r="M70" i="1" s="1"/>
  <c r="N70" i="1" s="1"/>
  <c r="F71" i="1" l="1"/>
  <c r="G71" i="1" s="1"/>
  <c r="H71" i="1" l="1"/>
  <c r="I71" i="1"/>
  <c r="J71" i="1" l="1"/>
  <c r="K71" i="1" s="1"/>
  <c r="L71" i="1" s="1"/>
  <c r="M71" i="1" s="1"/>
  <c r="N71" i="1" s="1"/>
  <c r="F72" i="1" l="1"/>
  <c r="I72" i="1" s="1"/>
  <c r="H72" i="1" l="1"/>
  <c r="G72" i="1"/>
  <c r="J72" i="1" l="1"/>
  <c r="K72" i="1" s="1"/>
  <c r="L72" i="1" s="1"/>
  <c r="M72" i="1" s="1"/>
  <c r="N72" i="1" s="1"/>
  <c r="F73" i="1" l="1"/>
  <c r="G73" i="1" s="1"/>
  <c r="I73" i="1" l="1"/>
  <c r="H73" i="1"/>
  <c r="J73" i="1" l="1"/>
  <c r="K73" i="1" s="1"/>
  <c r="L73" i="1" s="1"/>
  <c r="M73" i="1" s="1"/>
  <c r="N73" i="1" s="1"/>
  <c r="F74" i="1" l="1"/>
  <c r="G74" i="1" s="1"/>
  <c r="H74" i="1" l="1"/>
  <c r="I74" i="1"/>
  <c r="J74" i="1" l="1"/>
  <c r="K74" i="1" s="1"/>
  <c r="L74" i="1" s="1"/>
  <c r="M74" i="1" s="1"/>
  <c r="N74" i="1" s="1"/>
  <c r="F75" i="1" l="1"/>
  <c r="H75" i="1" s="1"/>
  <c r="I75" i="1" l="1"/>
  <c r="G75" i="1"/>
  <c r="J75" i="1" l="1"/>
  <c r="K75" i="1" s="1"/>
  <c r="L75" i="1" s="1"/>
  <c r="M75" i="1" s="1"/>
  <c r="N75" i="1" s="1"/>
  <c r="F76" i="1" l="1"/>
  <c r="I76" i="1" s="1"/>
  <c r="H76" i="1" l="1"/>
  <c r="G76" i="1"/>
  <c r="J76" i="1" l="1"/>
  <c r="K76" i="1" s="1"/>
  <c r="L76" i="1" s="1"/>
  <c r="M76" i="1" s="1"/>
  <c r="N76" i="1" s="1"/>
  <c r="F77" i="1" s="1"/>
  <c r="I77" i="1" s="1"/>
  <c r="G77" i="1" l="1"/>
  <c r="H77" i="1"/>
  <c r="J77" i="1" l="1"/>
  <c r="K77" i="1" s="1"/>
  <c r="L77" i="1" s="1"/>
  <c r="M77" i="1" s="1"/>
  <c r="N77" i="1" s="1"/>
  <c r="F78" i="1" l="1"/>
  <c r="I78" i="1" s="1"/>
  <c r="H78" i="1" l="1"/>
  <c r="G78" i="1"/>
  <c r="J78" i="1" l="1"/>
  <c r="K78" i="1" s="1"/>
  <c r="L78" i="1" s="1"/>
  <c r="M78" i="1" s="1"/>
  <c r="N78" i="1" s="1"/>
  <c r="F79" i="1" l="1"/>
  <c r="G79" i="1" s="1"/>
  <c r="H79" i="1" l="1"/>
  <c r="I79" i="1"/>
  <c r="J79" i="1" l="1"/>
  <c r="K79" i="1" s="1"/>
  <c r="L79" i="1" s="1"/>
  <c r="M79" i="1" s="1"/>
  <c r="N79" i="1" s="1"/>
  <c r="F80" i="1" l="1"/>
  <c r="I80" i="1" s="1"/>
  <c r="G80" i="1" l="1"/>
  <c r="H80" i="1"/>
  <c r="J80" i="1" l="1"/>
  <c r="K80" i="1" s="1"/>
  <c r="L80" i="1" s="1"/>
  <c r="M80" i="1" s="1"/>
  <c r="N80" i="1" s="1"/>
  <c r="F81" i="1" s="1"/>
  <c r="H81" i="1" s="1"/>
  <c r="G81" i="1" l="1"/>
  <c r="I81" i="1"/>
  <c r="J81" i="1" l="1"/>
  <c r="K81" i="1" s="1"/>
  <c r="L81" i="1" s="1"/>
  <c r="M81" i="1" s="1"/>
  <c r="N81" i="1" s="1"/>
  <c r="F82" i="1" s="1"/>
  <c r="I82" i="1" s="1"/>
  <c r="H82" i="1" l="1"/>
  <c r="G82" i="1"/>
  <c r="J82" i="1" l="1"/>
  <c r="K82" i="1" s="1"/>
  <c r="L82" i="1" s="1"/>
  <c r="M82" i="1" s="1"/>
  <c r="N82" i="1" l="1"/>
  <c r="F83" i="1" s="1"/>
  <c r="I83" i="1" l="1"/>
  <c r="H83" i="1"/>
  <c r="G83" i="1"/>
  <c r="J83" i="1" l="1"/>
  <c r="K83" i="1" s="1"/>
  <c r="L83" i="1" s="1"/>
  <c r="M83" i="1" s="1"/>
  <c r="N83" i="1" s="1"/>
  <c r="F84" i="1" s="1"/>
  <c r="I84" i="1" l="1"/>
  <c r="H84" i="1"/>
  <c r="G84" i="1"/>
  <c r="J84" i="1" l="1"/>
  <c r="K84" i="1" s="1"/>
  <c r="L84" i="1" s="1"/>
  <c r="M84" i="1" s="1"/>
  <c r="N84" i="1" s="1"/>
  <c r="F85" i="1" s="1"/>
  <c r="H85" i="1" l="1"/>
  <c r="I85" i="1"/>
  <c r="G85" i="1"/>
  <c r="J85" i="1" l="1"/>
  <c r="K85" i="1" s="1"/>
  <c r="L85" i="1" s="1"/>
  <c r="M85" i="1" s="1"/>
  <c r="N85" i="1" s="1"/>
  <c r="F86" i="1" s="1"/>
  <c r="H86" i="1" l="1"/>
  <c r="I86" i="1"/>
  <c r="G86" i="1"/>
  <c r="J86" i="1" l="1"/>
  <c r="K86" i="1" s="1"/>
  <c r="L86" i="1" s="1"/>
  <c r="M86" i="1" s="1"/>
  <c r="N86" i="1" s="1"/>
  <c r="F87" i="1" s="1"/>
  <c r="H87" i="1" l="1"/>
  <c r="I87" i="1"/>
  <c r="G87" i="1"/>
  <c r="J87" i="1" l="1"/>
  <c r="K87" i="1" s="1"/>
  <c r="L87" i="1" s="1"/>
  <c r="M87" i="1" s="1"/>
  <c r="N87" i="1" s="1"/>
</calcChain>
</file>

<file path=xl/sharedStrings.xml><?xml version="1.0" encoding="utf-8"?>
<sst xmlns="http://schemas.openxmlformats.org/spreadsheetml/2006/main" count="20" uniqueCount="20">
  <si>
    <t>SP</t>
  </si>
  <si>
    <t>P</t>
  </si>
  <si>
    <t>I</t>
  </si>
  <si>
    <t>D</t>
  </si>
  <si>
    <t>min</t>
  </si>
  <si>
    <t>max</t>
  </si>
  <si>
    <t>dt</t>
  </si>
  <si>
    <t>t</t>
  </si>
  <si>
    <t>r(t)</t>
  </si>
  <si>
    <t>e(t)</t>
  </si>
  <si>
    <t>u(t)</t>
  </si>
  <si>
    <t>A</t>
  </si>
  <si>
    <t>U(t)</t>
  </si>
  <si>
    <t>lo</t>
  </si>
  <si>
    <t>hi</t>
  </si>
  <si>
    <t>x(t)</t>
  </si>
  <si>
    <t>Plant</t>
  </si>
  <si>
    <t>Kp</t>
  </si>
  <si>
    <t>Ki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</si>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</sst>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PID!$D$13:$D$87</c:f>
              <c:numCache>
                <c:formatCode>General</c:formatCode>
                <c:ptCount val="7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</c:numCache>
            </c:numRef>
          </c:xVal>
          <c:yVal>
            <c:numRef>
              <c:f>PID!$M$13:$M$87</c:f>
              <c:numCache>
                <c:formatCode>General</c:formatCode>
                <c:ptCount val="75"/>
                <c:pt idx="0">
                  <c:v>0</c:v>
                </c:pt>
                <c:pt idx="1">
                  <c:v>6.184615384615384</c:v>
                </c:pt>
                <c:pt idx="2">
                  <c:v>10.555966863905326</c:v>
                </c:pt>
                <c:pt idx="3">
                  <c:v>15.622377717979061</c:v>
                </c:pt>
                <c:pt idx="4">
                  <c:v>21.260683256254836</c:v>
                </c:pt>
                <c:pt idx="5">
                  <c:v>27.407125297884363</c:v>
                </c:pt>
                <c:pt idx="6">
                  <c:v>33.994031521729241</c:v>
                </c:pt>
                <c:pt idx="7">
                  <c:v>40.951987570540183</c:v>
                </c:pt>
                <c:pt idx="8">
                  <c:v>48.210447897076683</c:v>
                </c:pt>
                <c:pt idx="9">
                  <c:v>55.698374233541358</c:v>
                </c:pt>
                <c:pt idx="10">
                  <c:v>63.344858590250396</c:v>
                </c:pt>
                <c:pt idx="11">
                  <c:v>71.03716628255809</c:v>
                </c:pt>
                <c:pt idx="12">
                  <c:v>78.729473974865783</c:v>
                </c:pt>
                <c:pt idx="13">
                  <c:v>86.421781667173477</c:v>
                </c:pt>
                <c:pt idx="14">
                  <c:v>87.838247771223891</c:v>
                </c:pt>
                <c:pt idx="15">
                  <c:v>91.159203984241628</c:v>
                </c:pt>
                <c:pt idx="16">
                  <c:v>93.785100822475599</c:v>
                </c:pt>
                <c:pt idx="17">
                  <c:v>95.839102976507519</c:v>
                </c:pt>
                <c:pt idx="18">
                  <c:v>97.384968627185671</c:v>
                </c:pt>
                <c:pt idx="19">
                  <c:v>98.490370095648501</c:v>
                </c:pt>
                <c:pt idx="20">
                  <c:v>99.224721739145238</c:v>
                </c:pt>
                <c:pt idx="21">
                  <c:v>99.658569104916438</c:v>
                </c:pt>
                <c:pt idx="22">
                  <c:v>99.86295046075945</c:v>
                </c:pt>
                <c:pt idx="23">
                  <c:v>99.908773796358119</c:v>
                </c:pt>
                <c:pt idx="24">
                  <c:v>99.908773796358119</c:v>
                </c:pt>
                <c:pt idx="25">
                  <c:v>99.908773796358119</c:v>
                </c:pt>
                <c:pt idx="26">
                  <c:v>99.908773796358119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0-41C9-B180-1660C2257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567487"/>
        <c:axId val="1299564159"/>
      </c:scatterChart>
      <c:valAx>
        <c:axId val="12995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564159"/>
        <c:crosses val="autoZero"/>
        <c:crossBetween val="midCat"/>
      </c:valAx>
      <c:valAx>
        <c:axId val="1299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56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0</xdr:rowOff>
    </xdr:from>
    <xdr:to>
      <xdr:col>13</xdr:col>
      <xdr:colOff>600075</xdr:colOff>
      <xdr:row>11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BDA9CD-E4DE-486D-8513-76998DFAB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DC4A-FC50-4E77-BAED-2DCA3514E73D}">
  <dimension ref="A1:N87"/>
  <sheetViews>
    <sheetView tabSelected="1" workbookViewId="0">
      <selection activeCell="B16" sqref="B16"/>
    </sheetView>
  </sheetViews>
  <sheetFormatPr defaultRowHeight="15" x14ac:dyDescent="0.25"/>
  <sheetData>
    <row r="1" spans="1:14" x14ac:dyDescent="0.25">
      <c r="L1" t="s">
        <v>16</v>
      </c>
    </row>
    <row r="2" spans="1:14" x14ac:dyDescent="0.25">
      <c r="L2">
        <v>0</v>
      </c>
      <c r="M2">
        <v>0</v>
      </c>
    </row>
    <row r="3" spans="1:14" x14ac:dyDescent="0.25">
      <c r="L3">
        <v>0</v>
      </c>
      <c r="M3">
        <v>0</v>
      </c>
    </row>
    <row r="4" spans="1:14" x14ac:dyDescent="0.25">
      <c r="L4">
        <v>0</v>
      </c>
      <c r="M4">
        <v>0</v>
      </c>
    </row>
    <row r="5" spans="1:14" x14ac:dyDescent="0.25">
      <c r="L5">
        <v>0</v>
      </c>
      <c r="M5">
        <v>0</v>
      </c>
    </row>
    <row r="6" spans="1:14" x14ac:dyDescent="0.25">
      <c r="L6">
        <v>0</v>
      </c>
      <c r="M6">
        <v>0</v>
      </c>
    </row>
    <row r="7" spans="1:14" x14ac:dyDescent="0.25">
      <c r="L7">
        <v>0</v>
      </c>
      <c r="M7">
        <v>0</v>
      </c>
    </row>
    <row r="8" spans="1:14" x14ac:dyDescent="0.25">
      <c r="L8">
        <v>0</v>
      </c>
      <c r="M8">
        <v>0</v>
      </c>
    </row>
    <row r="9" spans="1:14" x14ac:dyDescent="0.25">
      <c r="L9">
        <v>0</v>
      </c>
      <c r="M9">
        <v>0</v>
      </c>
    </row>
    <row r="10" spans="1:14" x14ac:dyDescent="0.25">
      <c r="L10">
        <v>0</v>
      </c>
      <c r="M10">
        <v>0</v>
      </c>
    </row>
    <row r="11" spans="1:14" x14ac:dyDescent="0.25">
      <c r="L11">
        <v>0</v>
      </c>
      <c r="M11">
        <v>0</v>
      </c>
    </row>
    <row r="12" spans="1:14" x14ac:dyDescent="0.25">
      <c r="D12" s="1" t="s">
        <v>7</v>
      </c>
      <c r="E12" s="1" t="s">
        <v>8</v>
      </c>
      <c r="F12" s="1" t="s">
        <v>9</v>
      </c>
      <c r="G12" s="1" t="s">
        <v>17</v>
      </c>
      <c r="H12" s="1" t="s">
        <v>18</v>
      </c>
      <c r="I12" s="1" t="s">
        <v>19</v>
      </c>
      <c r="J12" s="1" t="s">
        <v>10</v>
      </c>
      <c r="K12" s="1" t="s">
        <v>12</v>
      </c>
      <c r="L12">
        <v>0</v>
      </c>
      <c r="M12">
        <v>0</v>
      </c>
      <c r="N12" s="1" t="s">
        <v>15</v>
      </c>
    </row>
    <row r="13" spans="1:14" x14ac:dyDescent="0.25">
      <c r="A13" s="1" t="s">
        <v>0</v>
      </c>
      <c r="B13">
        <v>100</v>
      </c>
      <c r="D13">
        <v>0</v>
      </c>
      <c r="F13">
        <v>0</v>
      </c>
      <c r="J13">
        <v>0</v>
      </c>
      <c r="K13">
        <v>0</v>
      </c>
      <c r="L13">
        <v>0</v>
      </c>
      <c r="M13">
        <v>0</v>
      </c>
      <c r="N13">
        <f>min</f>
        <v>0</v>
      </c>
    </row>
    <row r="14" spans="1:14" x14ac:dyDescent="0.25">
      <c r="A14" s="1" t="s">
        <v>1</v>
      </c>
      <c r="B14">
        <v>1.3</v>
      </c>
      <c r="D14">
        <f t="shared" ref="D14" si="0">D13+dt</f>
        <v>0.2</v>
      </c>
      <c r="E14">
        <f t="shared" ref="E14:E77" si="1">SP</f>
        <v>100</v>
      </c>
      <c r="F14">
        <f>E14-N13</f>
        <v>100</v>
      </c>
      <c r="G14">
        <f>F14</f>
        <v>100</v>
      </c>
      <c r="H14">
        <f t="shared" ref="H14" si="2">H13+F14*dt</f>
        <v>20</v>
      </c>
      <c r="I14">
        <f t="shared" ref="I14" si="3">(F14-F13)/dt</f>
        <v>500</v>
      </c>
      <c r="J14">
        <f t="shared" ref="J14" si="4">P*G14+I*H14+D*I14</f>
        <v>268</v>
      </c>
      <c r="K14">
        <f>MAX(lo,MIN(hi,A*(J14-min)/(max-min)))</f>
        <v>0.80399999999999994</v>
      </c>
      <c r="L14">
        <f>max*K14</f>
        <v>80.399999999999991</v>
      </c>
      <c r="M14">
        <f>AVERAGE(L2:L14)</f>
        <v>6.184615384615384</v>
      </c>
      <c r="N14">
        <f>IF(M14&lt;M13,M13-(M13-M14)/2,M14)</f>
        <v>6.184615384615384</v>
      </c>
    </row>
    <row r="15" spans="1:14" x14ac:dyDescent="0.25">
      <c r="A15" s="1" t="s">
        <v>2</v>
      </c>
      <c r="B15">
        <v>1.9</v>
      </c>
      <c r="D15">
        <f t="shared" ref="D15:D18" si="5">D14+dt</f>
        <v>0.4</v>
      </c>
      <c r="E15">
        <f t="shared" si="1"/>
        <v>100</v>
      </c>
      <c r="F15">
        <f>E15-N14</f>
        <v>93.815384615384616</v>
      </c>
      <c r="G15">
        <f>F15</f>
        <v>93.815384615384616</v>
      </c>
      <c r="H15">
        <f t="shared" ref="H15:H18" si="6">H14+F15*dt</f>
        <v>38.763076923076923</v>
      </c>
      <c r="I15">
        <f t="shared" ref="I15:I18" si="7">(F15-F14)/dt</f>
        <v>-30.92307692307692</v>
      </c>
      <c r="J15">
        <f t="shared" ref="J15:J18" si="8">P*G15+I*H15+D*I15</f>
        <v>189.42523076923078</v>
      </c>
      <c r="K15">
        <f>MAX(lo,MIN(hi,A*(J15-min)/(max-min)))</f>
        <v>0.56827569230769237</v>
      </c>
      <c r="L15">
        <f>max*K15</f>
        <v>56.827569230769235</v>
      </c>
      <c r="M15">
        <f t="shared" ref="M15:M78" si="9">AVERAGE(L3:L15)</f>
        <v>10.555966863905326</v>
      </c>
      <c r="N15">
        <f t="shared" ref="N15:N78" si="10">IF(M15&lt;M14,M14-(M14-M15)/2,M15)</f>
        <v>10.555966863905326</v>
      </c>
    </row>
    <row r="16" spans="1:14" x14ac:dyDescent="0.25">
      <c r="A16" s="1" t="s">
        <v>3</v>
      </c>
      <c r="B16">
        <v>0.2</v>
      </c>
      <c r="D16">
        <f t="shared" si="5"/>
        <v>0.60000000000000009</v>
      </c>
      <c r="E16">
        <f t="shared" si="1"/>
        <v>100</v>
      </c>
      <c r="F16">
        <f t="shared" ref="F16:F79" si="11">E16-N15</f>
        <v>89.444033136094674</v>
      </c>
      <c r="G16">
        <f>F16</f>
        <v>89.444033136094674</v>
      </c>
      <c r="H16">
        <f t="shared" si="6"/>
        <v>56.651883550295864</v>
      </c>
      <c r="I16">
        <f t="shared" si="7"/>
        <v>-21.856757396449709</v>
      </c>
      <c r="J16">
        <f t="shared" si="8"/>
        <v>219.54447034319526</v>
      </c>
      <c r="K16">
        <f>MAX(lo,MIN(hi,A*(J16-min)/(max-min)))</f>
        <v>0.65863341102958572</v>
      </c>
      <c r="L16">
        <f>max*K16</f>
        <v>65.863341102958572</v>
      </c>
      <c r="M16">
        <f t="shared" si="9"/>
        <v>15.622377717979061</v>
      </c>
      <c r="N16">
        <f t="shared" si="10"/>
        <v>15.622377717979061</v>
      </c>
    </row>
    <row r="17" spans="1:14" x14ac:dyDescent="0.25">
      <c r="A17" s="1" t="s">
        <v>6</v>
      </c>
      <c r="B17">
        <v>0.2</v>
      </c>
      <c r="D17">
        <f t="shared" si="5"/>
        <v>0.8</v>
      </c>
      <c r="E17">
        <f t="shared" si="1"/>
        <v>100</v>
      </c>
      <c r="F17">
        <f t="shared" si="11"/>
        <v>84.377622282020937</v>
      </c>
      <c r="G17">
        <f>F17</f>
        <v>84.377622282020937</v>
      </c>
      <c r="H17">
        <f t="shared" si="6"/>
        <v>73.527408006700057</v>
      </c>
      <c r="I17">
        <f t="shared" si="7"/>
        <v>-25.332054270368687</v>
      </c>
      <c r="J17">
        <f t="shared" si="8"/>
        <v>244.32657332528356</v>
      </c>
      <c r="K17">
        <f>MAX(lo,MIN(hi,A*(J17-min)/(max-min)))</f>
        <v>0.73297971997585065</v>
      </c>
      <c r="L17">
        <f>max*K17</f>
        <v>73.297971997585066</v>
      </c>
      <c r="M17">
        <f t="shared" si="9"/>
        <v>21.260683256254836</v>
      </c>
      <c r="N17">
        <f t="shared" si="10"/>
        <v>21.260683256254836</v>
      </c>
    </row>
    <row r="18" spans="1:14" x14ac:dyDescent="0.25">
      <c r="A18" s="1" t="s">
        <v>11</v>
      </c>
      <c r="B18">
        <f>ROUND(1/(P+I+D),1)</f>
        <v>0.3</v>
      </c>
      <c r="D18">
        <f t="shared" si="5"/>
        <v>1</v>
      </c>
      <c r="E18">
        <f t="shared" si="1"/>
        <v>100</v>
      </c>
      <c r="F18">
        <f t="shared" si="11"/>
        <v>78.739316743745164</v>
      </c>
      <c r="G18">
        <f>F18</f>
        <v>78.739316743745164</v>
      </c>
      <c r="H18">
        <f t="shared" si="6"/>
        <v>89.275271355449092</v>
      </c>
      <c r="I18">
        <f t="shared" si="7"/>
        <v>-28.191527691378866</v>
      </c>
      <c r="J18">
        <f t="shared" si="8"/>
        <v>266.34582180394625</v>
      </c>
      <c r="K18">
        <f>MAX(lo,MIN(hi,A*(J18-min)/(max-min)))</f>
        <v>0.79903746541183873</v>
      </c>
      <c r="L18">
        <f>max*K18</f>
        <v>79.903746541183878</v>
      </c>
      <c r="M18">
        <f t="shared" si="9"/>
        <v>27.407125297884363</v>
      </c>
      <c r="N18">
        <f t="shared" si="10"/>
        <v>27.407125297884363</v>
      </c>
    </row>
    <row r="19" spans="1:14" x14ac:dyDescent="0.25">
      <c r="D19">
        <f t="shared" ref="D19:D20" si="12">D18+dt</f>
        <v>1.2</v>
      </c>
      <c r="E19">
        <f t="shared" si="1"/>
        <v>100</v>
      </c>
      <c r="F19">
        <f t="shared" si="11"/>
        <v>72.592874702115637</v>
      </c>
      <c r="G19">
        <f>F19</f>
        <v>72.592874702115637</v>
      </c>
      <c r="H19">
        <f t="shared" ref="H19:H20" si="13">H18+F19*dt</f>
        <v>103.79384629587221</v>
      </c>
      <c r="I19">
        <f t="shared" ref="I19:I20" si="14">(F19-F18)/dt</f>
        <v>-30.732210208147634</v>
      </c>
      <c r="J19">
        <f t="shared" ref="J19:J20" si="15">P*G19+I*H19+D*I19</f>
        <v>285.43260303327799</v>
      </c>
      <c r="K19">
        <f>MAX(lo,MIN(hi,A*(J19-min)/(max-min)))</f>
        <v>0.856297809099834</v>
      </c>
      <c r="L19">
        <f>max*K19</f>
        <v>85.629780909983396</v>
      </c>
      <c r="M19">
        <f t="shared" si="9"/>
        <v>33.994031521729241</v>
      </c>
      <c r="N19">
        <f t="shared" si="10"/>
        <v>33.994031521729241</v>
      </c>
    </row>
    <row r="20" spans="1:14" x14ac:dyDescent="0.25">
      <c r="A20" s="1" t="s">
        <v>4</v>
      </c>
      <c r="B20">
        <v>0</v>
      </c>
      <c r="D20">
        <f t="shared" si="12"/>
        <v>1.4</v>
      </c>
      <c r="E20">
        <f t="shared" si="1"/>
        <v>100</v>
      </c>
      <c r="F20">
        <f t="shared" si="11"/>
        <v>66.005968478270759</v>
      </c>
      <c r="G20">
        <f>F20</f>
        <v>66.005968478270759</v>
      </c>
      <c r="H20">
        <f t="shared" si="13"/>
        <v>116.99503999152637</v>
      </c>
      <c r="I20">
        <f t="shared" si="14"/>
        <v>-32.934531119224388</v>
      </c>
      <c r="J20">
        <f t="shared" si="15"/>
        <v>301.51142878180718</v>
      </c>
      <c r="K20">
        <f>MAX(lo,MIN(hi,A*(J20-min)/(max-min)))</f>
        <v>0.90453428634542155</v>
      </c>
      <c r="L20">
        <f>max*K20</f>
        <v>90.453428634542149</v>
      </c>
      <c r="M20">
        <f t="shared" si="9"/>
        <v>40.951987570540183</v>
      </c>
      <c r="N20">
        <f t="shared" si="10"/>
        <v>40.951987570540183</v>
      </c>
    </row>
    <row r="21" spans="1:14" x14ac:dyDescent="0.25">
      <c r="A21" s="1" t="s">
        <v>5</v>
      </c>
      <c r="B21">
        <v>100</v>
      </c>
      <c r="D21">
        <f t="shared" ref="D21:D28" si="16">D20+dt</f>
        <v>1.5999999999999999</v>
      </c>
      <c r="E21">
        <f t="shared" si="1"/>
        <v>100</v>
      </c>
      <c r="F21">
        <f t="shared" si="11"/>
        <v>59.048012429459817</v>
      </c>
      <c r="G21">
        <f>F21</f>
        <v>59.048012429459817</v>
      </c>
      <c r="H21">
        <f t="shared" ref="H21:H28" si="17">H20+F21*dt</f>
        <v>128.80464247741833</v>
      </c>
      <c r="I21">
        <f t="shared" ref="I21:I28" si="18">(F21-F20)/dt</f>
        <v>-34.789780244054711</v>
      </c>
      <c r="J21">
        <f t="shared" ref="J21:J28" si="19">P*G21+I*H21+D*I21</f>
        <v>314.53328081658162</v>
      </c>
      <c r="K21">
        <f>MAX(lo,MIN(hi,A*(J21-min)/(max-min)))</f>
        <v>0.94359984244974482</v>
      </c>
      <c r="L21">
        <f>max*K21</f>
        <v>94.359984244974484</v>
      </c>
      <c r="M21">
        <f t="shared" si="9"/>
        <v>48.210447897076683</v>
      </c>
      <c r="N21">
        <f t="shared" si="10"/>
        <v>48.210447897076683</v>
      </c>
    </row>
    <row r="22" spans="1:14" x14ac:dyDescent="0.25">
      <c r="A22" s="1" t="s">
        <v>13</v>
      </c>
      <c r="B22">
        <v>0</v>
      </c>
      <c r="D22">
        <f t="shared" si="16"/>
        <v>1.7999999999999998</v>
      </c>
      <c r="E22">
        <f t="shared" si="1"/>
        <v>100</v>
      </c>
      <c r="F22">
        <f t="shared" si="11"/>
        <v>51.789552102923317</v>
      </c>
      <c r="G22">
        <f>F22</f>
        <v>51.789552102923317</v>
      </c>
      <c r="H22">
        <f t="shared" si="17"/>
        <v>139.16255289800299</v>
      </c>
      <c r="I22">
        <f t="shared" si="18"/>
        <v>-36.292301632682502</v>
      </c>
      <c r="J22">
        <f t="shared" si="19"/>
        <v>324.47680791346949</v>
      </c>
      <c r="K22">
        <f>MAX(lo,MIN(hi,A*(J22-min)/(max-min)))</f>
        <v>0.97343042374040845</v>
      </c>
      <c r="L22">
        <f>max*K22</f>
        <v>97.343042374040849</v>
      </c>
      <c r="M22">
        <f t="shared" si="9"/>
        <v>55.698374233541358</v>
      </c>
      <c r="N22">
        <f t="shared" si="10"/>
        <v>55.698374233541358</v>
      </c>
    </row>
    <row r="23" spans="1:14" x14ac:dyDescent="0.25">
      <c r="A23" s="1" t="s">
        <v>14</v>
      </c>
      <c r="B23">
        <v>1</v>
      </c>
      <c r="D23">
        <f t="shared" si="16"/>
        <v>1.9999999999999998</v>
      </c>
      <c r="E23">
        <f t="shared" si="1"/>
        <v>100</v>
      </c>
      <c r="F23">
        <f t="shared" si="11"/>
        <v>44.301625766458642</v>
      </c>
      <c r="G23">
        <f>F23</f>
        <v>44.301625766458642</v>
      </c>
      <c r="H23">
        <f t="shared" si="17"/>
        <v>148.02287805129473</v>
      </c>
      <c r="I23">
        <f t="shared" si="18"/>
        <v>-37.439631682323373</v>
      </c>
      <c r="J23">
        <f t="shared" si="19"/>
        <v>331.34765545739151</v>
      </c>
      <c r="K23">
        <f>MAX(lo,MIN(hi,A*(J23-min)/(max-min)))</f>
        <v>0.9940429663721746</v>
      </c>
      <c r="L23">
        <f>max*K23</f>
        <v>99.404296637217456</v>
      </c>
      <c r="M23">
        <f t="shared" si="9"/>
        <v>63.344858590250396</v>
      </c>
      <c r="N23">
        <f t="shared" si="10"/>
        <v>63.344858590250396</v>
      </c>
    </row>
    <row r="24" spans="1:14" x14ac:dyDescent="0.25">
      <c r="D24">
        <f t="shared" si="16"/>
        <v>2.1999999999999997</v>
      </c>
      <c r="E24">
        <f t="shared" si="1"/>
        <v>100</v>
      </c>
      <c r="F24">
        <f t="shared" si="11"/>
        <v>36.655141409749604</v>
      </c>
      <c r="G24">
        <f>F24</f>
        <v>36.655141409749604</v>
      </c>
      <c r="H24">
        <f t="shared" si="17"/>
        <v>155.35390633324465</v>
      </c>
      <c r="I24">
        <f t="shared" si="18"/>
        <v>-38.232421783545192</v>
      </c>
      <c r="J24">
        <f t="shared" si="19"/>
        <v>335.17762150913029</v>
      </c>
      <c r="K24">
        <f>MAX(lo,MIN(hi,A*(J24-min)/(max-min)))</f>
        <v>1</v>
      </c>
      <c r="L24">
        <f>max*K24</f>
        <v>100</v>
      </c>
      <c r="M24">
        <f t="shared" si="9"/>
        <v>71.03716628255809</v>
      </c>
      <c r="N24">
        <f t="shared" si="10"/>
        <v>71.03716628255809</v>
      </c>
    </row>
    <row r="25" spans="1:14" x14ac:dyDescent="0.25">
      <c r="D25">
        <f t="shared" si="16"/>
        <v>2.4</v>
      </c>
      <c r="E25">
        <f t="shared" si="1"/>
        <v>100</v>
      </c>
      <c r="F25">
        <f t="shared" si="11"/>
        <v>28.96283371744191</v>
      </c>
      <c r="G25">
        <f>F25</f>
        <v>28.96283371744191</v>
      </c>
      <c r="H25">
        <f t="shared" si="17"/>
        <v>161.14647307673303</v>
      </c>
      <c r="I25">
        <f t="shared" si="18"/>
        <v>-38.461538461538467</v>
      </c>
      <c r="J25">
        <f t="shared" si="19"/>
        <v>336.1376749861596</v>
      </c>
      <c r="K25">
        <f>MAX(lo,MIN(hi,A*(J25-min)/(max-min)))</f>
        <v>1</v>
      </c>
      <c r="L25">
        <f>max*K25</f>
        <v>100</v>
      </c>
      <c r="M25">
        <f t="shared" si="9"/>
        <v>78.729473974865783</v>
      </c>
      <c r="N25">
        <f t="shared" si="10"/>
        <v>78.729473974865783</v>
      </c>
    </row>
    <row r="26" spans="1:14" x14ac:dyDescent="0.25">
      <c r="D26">
        <f t="shared" si="16"/>
        <v>2.6</v>
      </c>
      <c r="E26">
        <f t="shared" si="1"/>
        <v>100</v>
      </c>
      <c r="F26">
        <f t="shared" si="11"/>
        <v>21.270526025134217</v>
      </c>
      <c r="G26">
        <f>F26</f>
        <v>21.270526025134217</v>
      </c>
      <c r="H26">
        <f t="shared" si="17"/>
        <v>165.40057828175986</v>
      </c>
      <c r="I26">
        <f t="shared" si="18"/>
        <v>-38.461538461538467</v>
      </c>
      <c r="J26">
        <f t="shared" si="19"/>
        <v>334.22047487571058</v>
      </c>
      <c r="K26">
        <f>MAX(lo,MIN(hi,A*(J26-min)/(max-min)))</f>
        <v>1</v>
      </c>
      <c r="L26">
        <f>max*K26</f>
        <v>100</v>
      </c>
      <c r="M26">
        <f t="shared" si="9"/>
        <v>86.421781667173477</v>
      </c>
      <c r="N26">
        <f t="shared" si="10"/>
        <v>86.421781667173477</v>
      </c>
    </row>
    <row r="27" spans="1:14" x14ac:dyDescent="0.25">
      <c r="D27">
        <f t="shared" si="16"/>
        <v>2.8000000000000003</v>
      </c>
      <c r="E27">
        <f t="shared" si="1"/>
        <v>100</v>
      </c>
      <c r="F27">
        <f t="shared" si="11"/>
        <v>13.578218332826523</v>
      </c>
      <c r="G27">
        <f>F27</f>
        <v>13.578218332826523</v>
      </c>
      <c r="H27">
        <f t="shared" si="17"/>
        <v>168.11622194832518</v>
      </c>
      <c r="I27">
        <f t="shared" si="18"/>
        <v>-38.461538461538467</v>
      </c>
      <c r="J27">
        <f t="shared" si="19"/>
        <v>329.38019784218466</v>
      </c>
      <c r="K27">
        <f>MAX(lo,MIN(hi,A*(J27-min)/(max-min)))</f>
        <v>0.98814059352655392</v>
      </c>
      <c r="L27">
        <f>max*K27</f>
        <v>98.814059352655391</v>
      </c>
      <c r="M27">
        <f t="shared" si="9"/>
        <v>87.838247771223891</v>
      </c>
      <c r="N27">
        <f t="shared" si="10"/>
        <v>87.838247771223891</v>
      </c>
    </row>
    <row r="28" spans="1:14" x14ac:dyDescent="0.25">
      <c r="D28">
        <f t="shared" si="16"/>
        <v>3.0000000000000004</v>
      </c>
      <c r="E28">
        <f t="shared" si="1"/>
        <v>100</v>
      </c>
      <c r="F28">
        <f t="shared" si="11"/>
        <v>12.161752228776109</v>
      </c>
      <c r="G28">
        <f>F28</f>
        <v>12.161752228776109</v>
      </c>
      <c r="H28">
        <f t="shared" si="17"/>
        <v>170.5485723940804</v>
      </c>
      <c r="I28">
        <f t="shared" si="18"/>
        <v>-7.0823305202520714</v>
      </c>
      <c r="J28">
        <f t="shared" si="19"/>
        <v>338.43609934211122</v>
      </c>
      <c r="K28">
        <f>MAX(lo,MIN(hi,A*(J28-min)/(max-min)))</f>
        <v>1</v>
      </c>
      <c r="L28">
        <f>max*K28</f>
        <v>100</v>
      </c>
      <c r="M28">
        <f t="shared" si="9"/>
        <v>91.159203984241628</v>
      </c>
      <c r="N28">
        <f t="shared" si="10"/>
        <v>91.159203984241628</v>
      </c>
    </row>
    <row r="29" spans="1:14" x14ac:dyDescent="0.25">
      <c r="D29">
        <f t="shared" ref="D29:D33" si="20">D28+dt</f>
        <v>3.2000000000000006</v>
      </c>
      <c r="E29">
        <f t="shared" si="1"/>
        <v>100</v>
      </c>
      <c r="F29">
        <f t="shared" si="11"/>
        <v>8.8407960157583716</v>
      </c>
      <c r="G29">
        <f t="shared" ref="G29:G87" si="21">F29</f>
        <v>8.8407960157583716</v>
      </c>
      <c r="H29">
        <f t="shared" ref="H29:H33" si="22">H28+F29*dt</f>
        <v>172.31673159723206</v>
      </c>
      <c r="I29">
        <f t="shared" ref="I29:I33" si="23">(F29-F28)/dt</f>
        <v>-16.604781065088687</v>
      </c>
      <c r="J29">
        <f t="shared" ref="J29:J33" si="24">P*G29+I*H29+D*I29</f>
        <v>335.57386864220905</v>
      </c>
      <c r="K29">
        <f>MAX(lo,MIN(hi,A*(J29-min)/(max-min)))</f>
        <v>1</v>
      </c>
      <c r="L29">
        <f>max*K29</f>
        <v>100</v>
      </c>
      <c r="M29">
        <f t="shared" si="9"/>
        <v>93.785100822475599</v>
      </c>
      <c r="N29">
        <f t="shared" si="10"/>
        <v>93.785100822475599</v>
      </c>
    </row>
    <row r="30" spans="1:14" x14ac:dyDescent="0.25">
      <c r="D30">
        <f t="shared" si="20"/>
        <v>3.4000000000000008</v>
      </c>
      <c r="E30">
        <f t="shared" si="1"/>
        <v>100</v>
      </c>
      <c r="F30">
        <f t="shared" si="11"/>
        <v>6.2148991775244014</v>
      </c>
      <c r="G30">
        <f t="shared" si="21"/>
        <v>6.2148991775244014</v>
      </c>
      <c r="H30">
        <f t="shared" si="22"/>
        <v>173.55971143273695</v>
      </c>
      <c r="I30">
        <f t="shared" si="23"/>
        <v>-13.129484191169851</v>
      </c>
      <c r="J30">
        <f t="shared" si="24"/>
        <v>335.21692381474787</v>
      </c>
      <c r="K30">
        <f>MAX(lo,MIN(hi,A*(J30-min)/(max-min)))</f>
        <v>1</v>
      </c>
      <c r="L30">
        <f>max*K30</f>
        <v>100</v>
      </c>
      <c r="M30">
        <f t="shared" si="9"/>
        <v>95.839102976507519</v>
      </c>
      <c r="N30">
        <f t="shared" si="10"/>
        <v>95.839102976507519</v>
      </c>
    </row>
    <row r="31" spans="1:14" x14ac:dyDescent="0.25">
      <c r="D31">
        <f t="shared" si="20"/>
        <v>3.600000000000001</v>
      </c>
      <c r="E31">
        <f t="shared" si="1"/>
        <v>100</v>
      </c>
      <c r="F31">
        <f t="shared" si="11"/>
        <v>4.1608970234924811</v>
      </c>
      <c r="G31">
        <f t="shared" si="21"/>
        <v>4.1608970234924811</v>
      </c>
      <c r="H31">
        <f t="shared" si="22"/>
        <v>174.39189083743545</v>
      </c>
      <c r="I31">
        <f t="shared" si="23"/>
        <v>-10.270010770159601</v>
      </c>
      <c r="J31">
        <f t="shared" si="24"/>
        <v>334.69975656763563</v>
      </c>
      <c r="K31">
        <f>MAX(lo,MIN(hi,A*(J31-min)/(max-min)))</f>
        <v>1</v>
      </c>
      <c r="L31">
        <f>max*K31</f>
        <v>100</v>
      </c>
      <c r="M31">
        <f t="shared" si="9"/>
        <v>97.384968627185671</v>
      </c>
      <c r="N31">
        <f t="shared" si="10"/>
        <v>97.384968627185671</v>
      </c>
    </row>
    <row r="32" spans="1:14" x14ac:dyDescent="0.25">
      <c r="D32">
        <f t="shared" si="20"/>
        <v>3.8000000000000012</v>
      </c>
      <c r="E32">
        <f t="shared" si="1"/>
        <v>100</v>
      </c>
      <c r="F32">
        <f t="shared" si="11"/>
        <v>2.6150313728143288</v>
      </c>
      <c r="G32">
        <f t="shared" si="21"/>
        <v>2.6150313728143288</v>
      </c>
      <c r="H32">
        <f t="shared" si="22"/>
        <v>174.91489711199833</v>
      </c>
      <c r="I32">
        <f t="shared" si="23"/>
        <v>-7.7293282533907615</v>
      </c>
      <c r="J32">
        <f t="shared" si="24"/>
        <v>334.19197964677733</v>
      </c>
      <c r="K32">
        <f>MAX(lo,MIN(hi,A*(J32-min)/(max-min)))</f>
        <v>1</v>
      </c>
      <c r="L32">
        <f>max*K32</f>
        <v>100</v>
      </c>
      <c r="M32">
        <f t="shared" si="9"/>
        <v>98.490370095648501</v>
      </c>
      <c r="N32">
        <f t="shared" si="10"/>
        <v>98.490370095648501</v>
      </c>
    </row>
    <row r="33" spans="4:14" x14ac:dyDescent="0.25">
      <c r="D33">
        <f t="shared" si="20"/>
        <v>4.0000000000000009</v>
      </c>
      <c r="E33">
        <f t="shared" si="1"/>
        <v>100</v>
      </c>
      <c r="F33">
        <f t="shared" si="11"/>
        <v>1.5096299043514989</v>
      </c>
      <c r="G33">
        <f>F33</f>
        <v>1.5096299043514989</v>
      </c>
      <c r="H33">
        <f t="shared" si="22"/>
        <v>175.21682309286862</v>
      </c>
      <c r="I33">
        <f t="shared" si="23"/>
        <v>-5.5270073423141497</v>
      </c>
      <c r="J33">
        <f t="shared" si="24"/>
        <v>333.76908128364448</v>
      </c>
      <c r="K33">
        <f>MAX(lo,MIN(hi,A*(J33-min)/(max-min)))</f>
        <v>1</v>
      </c>
      <c r="L33">
        <f>max*K33</f>
        <v>100</v>
      </c>
      <c r="M33">
        <f t="shared" si="9"/>
        <v>99.224721739145238</v>
      </c>
      <c r="N33">
        <f t="shared" si="10"/>
        <v>99.224721739145238</v>
      </c>
    </row>
    <row r="34" spans="4:14" x14ac:dyDescent="0.25">
      <c r="D34">
        <f t="shared" ref="D34:D36" si="25">D33+dt</f>
        <v>4.2000000000000011</v>
      </c>
      <c r="E34">
        <f t="shared" si="1"/>
        <v>100</v>
      </c>
      <c r="F34">
        <f t="shared" si="11"/>
        <v>0.77527826085476192</v>
      </c>
      <c r="G34">
        <f t="shared" si="21"/>
        <v>0.77527826085476192</v>
      </c>
      <c r="H34">
        <f t="shared" ref="H34:H36" si="26">H33+F34*dt</f>
        <v>175.37187874503957</v>
      </c>
      <c r="I34">
        <f t="shared" ref="I34:I36" si="27">(F34-F33)/dt</f>
        <v>-3.6717582174836849</v>
      </c>
      <c r="J34">
        <f t="shared" ref="J34:J36" si="28">P*G34+I*H34+D*I34</f>
        <v>333.48007971118966</v>
      </c>
      <c r="K34">
        <f>MAX(lo,MIN(hi,A*(J34-min)/(max-min)))</f>
        <v>1</v>
      </c>
      <c r="L34">
        <f>max*K34</f>
        <v>100</v>
      </c>
      <c r="M34">
        <f t="shared" si="9"/>
        <v>99.658569104916438</v>
      </c>
      <c r="N34">
        <f t="shared" si="10"/>
        <v>99.658569104916438</v>
      </c>
    </row>
    <row r="35" spans="4:14" x14ac:dyDescent="0.25">
      <c r="D35">
        <f t="shared" si="25"/>
        <v>4.4000000000000012</v>
      </c>
      <c r="E35">
        <f t="shared" si="1"/>
        <v>100</v>
      </c>
      <c r="F35">
        <f t="shared" si="11"/>
        <v>0.34143089508356184</v>
      </c>
      <c r="G35">
        <f t="shared" si="21"/>
        <v>0.34143089508356184</v>
      </c>
      <c r="H35">
        <f t="shared" si="26"/>
        <v>175.44016492405629</v>
      </c>
      <c r="I35">
        <f t="shared" si="27"/>
        <v>-2.1692368288560004</v>
      </c>
      <c r="J35">
        <f t="shared" si="28"/>
        <v>333.34632615354434</v>
      </c>
      <c r="K35">
        <f>MAX(lo,MIN(hi,A*(J35-min)/(max-min)))</f>
        <v>1</v>
      </c>
      <c r="L35">
        <f>max*K35</f>
        <v>100</v>
      </c>
      <c r="M35">
        <f t="shared" si="9"/>
        <v>99.86295046075945</v>
      </c>
      <c r="N35">
        <f t="shared" si="10"/>
        <v>99.86295046075945</v>
      </c>
    </row>
    <row r="36" spans="4:14" x14ac:dyDescent="0.25">
      <c r="D36">
        <f t="shared" si="25"/>
        <v>4.6000000000000014</v>
      </c>
      <c r="E36">
        <f t="shared" si="1"/>
        <v>100</v>
      </c>
      <c r="F36">
        <f t="shared" si="11"/>
        <v>0.13704953924055019</v>
      </c>
      <c r="G36">
        <f t="shared" si="21"/>
        <v>0.13704953924055019</v>
      </c>
      <c r="H36">
        <f t="shared" si="26"/>
        <v>175.46757483190441</v>
      </c>
      <c r="I36">
        <f t="shared" si="27"/>
        <v>-1.0219067792150582</v>
      </c>
      <c r="J36">
        <f t="shared" si="28"/>
        <v>333.36217522578812</v>
      </c>
      <c r="K36">
        <f>MAX(lo,MIN(hi,A*(J36-min)/(max-min)))</f>
        <v>1</v>
      </c>
      <c r="L36">
        <f>max*K36</f>
        <v>100</v>
      </c>
      <c r="M36">
        <f t="shared" si="9"/>
        <v>99.908773796358119</v>
      </c>
      <c r="N36">
        <f t="shared" si="10"/>
        <v>99.908773796358119</v>
      </c>
    </row>
    <row r="37" spans="4:14" x14ac:dyDescent="0.25">
      <c r="D37">
        <f t="shared" ref="D37:D57" si="29">D36+dt</f>
        <v>4.8000000000000016</v>
      </c>
      <c r="E37">
        <f t="shared" si="1"/>
        <v>100</v>
      </c>
      <c r="F37">
        <f t="shared" si="11"/>
        <v>9.1226203641880943E-2</v>
      </c>
      <c r="G37">
        <f t="shared" si="21"/>
        <v>9.1226203641880943E-2</v>
      </c>
      <c r="H37">
        <f t="shared" ref="H37:H57" si="30">H36+F37*dt</f>
        <v>175.48582007263281</v>
      </c>
      <c r="I37">
        <f t="shared" ref="I37:I57" si="31">(F37-F36)/dt</f>
        <v>-0.22911667799334623</v>
      </c>
      <c r="J37">
        <f t="shared" ref="J37:J57" si="32">P*G37+I*H37+D*I37</f>
        <v>333.49582886713813</v>
      </c>
      <c r="K37">
        <f>MAX(lo,MIN(hi,A*(J37-min)/(max-min)))</f>
        <v>1</v>
      </c>
      <c r="L37">
        <f>max*K37</f>
        <v>100</v>
      </c>
      <c r="M37">
        <f t="shared" si="9"/>
        <v>99.908773796358119</v>
      </c>
      <c r="N37">
        <f t="shared" si="10"/>
        <v>99.908773796358119</v>
      </c>
    </row>
    <row r="38" spans="4:14" x14ac:dyDescent="0.25">
      <c r="D38">
        <f t="shared" si="29"/>
        <v>5.0000000000000018</v>
      </c>
      <c r="E38">
        <f t="shared" si="1"/>
        <v>100</v>
      </c>
      <c r="F38">
        <f t="shared" si="11"/>
        <v>9.1226203641880943E-2</v>
      </c>
      <c r="G38">
        <f t="shared" si="21"/>
        <v>9.1226203641880943E-2</v>
      </c>
      <c r="H38">
        <f t="shared" si="30"/>
        <v>175.5040653133612</v>
      </c>
      <c r="I38">
        <f t="shared" si="31"/>
        <v>0</v>
      </c>
      <c r="J38">
        <f t="shared" si="32"/>
        <v>333.57631816012071</v>
      </c>
      <c r="K38">
        <f>MAX(lo,MIN(hi,A*(J38-min)/(max-min)))</f>
        <v>1</v>
      </c>
      <c r="L38">
        <f>max*K38</f>
        <v>100</v>
      </c>
      <c r="M38">
        <f t="shared" si="9"/>
        <v>99.908773796358119</v>
      </c>
      <c r="N38">
        <f t="shared" si="10"/>
        <v>99.908773796358119</v>
      </c>
    </row>
    <row r="39" spans="4:14" x14ac:dyDescent="0.25">
      <c r="D39">
        <f t="shared" si="29"/>
        <v>5.200000000000002</v>
      </c>
      <c r="E39">
        <f t="shared" si="1"/>
        <v>100</v>
      </c>
      <c r="F39">
        <f t="shared" si="11"/>
        <v>9.1226203641880943E-2</v>
      </c>
      <c r="G39">
        <f t="shared" si="21"/>
        <v>9.1226203641880943E-2</v>
      </c>
      <c r="H39">
        <f t="shared" si="30"/>
        <v>175.52231055408959</v>
      </c>
      <c r="I39">
        <f t="shared" si="31"/>
        <v>0</v>
      </c>
      <c r="J39">
        <f t="shared" si="32"/>
        <v>333.61098411750464</v>
      </c>
      <c r="K39">
        <f>MAX(lo,MIN(hi,A*(J39-min)/(max-min)))</f>
        <v>1</v>
      </c>
      <c r="L39">
        <f>max*K39</f>
        <v>100</v>
      </c>
      <c r="M39">
        <f t="shared" si="9"/>
        <v>99.908773796358119</v>
      </c>
      <c r="N39">
        <f t="shared" si="10"/>
        <v>99.908773796358119</v>
      </c>
    </row>
    <row r="40" spans="4:14" x14ac:dyDescent="0.25">
      <c r="D40">
        <f t="shared" si="29"/>
        <v>5.4000000000000021</v>
      </c>
      <c r="E40">
        <f t="shared" si="1"/>
        <v>100</v>
      </c>
      <c r="F40">
        <f t="shared" si="11"/>
        <v>9.1226203641880943E-2</v>
      </c>
      <c r="G40">
        <f t="shared" si="21"/>
        <v>9.1226203641880943E-2</v>
      </c>
      <c r="H40">
        <f t="shared" si="30"/>
        <v>175.54055579481798</v>
      </c>
      <c r="I40">
        <f t="shared" si="31"/>
        <v>0</v>
      </c>
      <c r="J40">
        <f t="shared" si="32"/>
        <v>333.64565007488858</v>
      </c>
      <c r="K40">
        <f>MAX(lo,MIN(hi,A*(J40-min)/(max-min)))</f>
        <v>1</v>
      </c>
      <c r="L40">
        <f>max*K40</f>
        <v>100</v>
      </c>
      <c r="M40">
        <f t="shared" si="9"/>
        <v>100</v>
      </c>
      <c r="N40">
        <f t="shared" si="10"/>
        <v>100</v>
      </c>
    </row>
    <row r="41" spans="4:14" x14ac:dyDescent="0.25">
      <c r="D41">
        <f t="shared" si="29"/>
        <v>5.6000000000000023</v>
      </c>
      <c r="E41">
        <f t="shared" si="1"/>
        <v>100</v>
      </c>
      <c r="F41">
        <f t="shared" si="11"/>
        <v>0</v>
      </c>
      <c r="G41">
        <f t="shared" si="21"/>
        <v>0</v>
      </c>
      <c r="H41">
        <f t="shared" si="30"/>
        <v>175.54055579481798</v>
      </c>
      <c r="I41">
        <f t="shared" si="31"/>
        <v>-0.45613101820940471</v>
      </c>
      <c r="J41">
        <f t="shared" si="32"/>
        <v>333.43582980651223</v>
      </c>
      <c r="K41">
        <f>MAX(lo,MIN(hi,A*(J41-min)/(max-min)))</f>
        <v>1</v>
      </c>
      <c r="L41">
        <f>max*K41</f>
        <v>100</v>
      </c>
      <c r="M41">
        <f t="shared" si="9"/>
        <v>100</v>
      </c>
      <c r="N41">
        <f t="shared" si="10"/>
        <v>100</v>
      </c>
    </row>
    <row r="42" spans="4:14" x14ac:dyDescent="0.25">
      <c r="D42">
        <f t="shared" si="29"/>
        <v>5.8000000000000025</v>
      </c>
      <c r="E42">
        <f t="shared" si="1"/>
        <v>100</v>
      </c>
      <c r="F42">
        <f t="shared" si="11"/>
        <v>0</v>
      </c>
      <c r="G42">
        <f t="shared" si="21"/>
        <v>0</v>
      </c>
      <c r="H42">
        <f t="shared" si="30"/>
        <v>175.54055579481798</v>
      </c>
      <c r="I42">
        <f t="shared" si="31"/>
        <v>0</v>
      </c>
      <c r="J42">
        <f t="shared" si="32"/>
        <v>333.52705601015413</v>
      </c>
      <c r="K42">
        <f>MAX(lo,MIN(hi,A*(J42-min)/(max-min)))</f>
        <v>1</v>
      </c>
      <c r="L42">
        <f>max*K42</f>
        <v>100</v>
      </c>
      <c r="M42">
        <f t="shared" si="9"/>
        <v>100</v>
      </c>
      <c r="N42">
        <f t="shared" si="10"/>
        <v>100</v>
      </c>
    </row>
    <row r="43" spans="4:14" x14ac:dyDescent="0.25">
      <c r="D43">
        <f t="shared" si="29"/>
        <v>6.0000000000000027</v>
      </c>
      <c r="E43">
        <f t="shared" si="1"/>
        <v>100</v>
      </c>
      <c r="F43">
        <f t="shared" si="11"/>
        <v>0</v>
      </c>
      <c r="G43">
        <f t="shared" si="21"/>
        <v>0</v>
      </c>
      <c r="H43">
        <f t="shared" si="30"/>
        <v>175.54055579481798</v>
      </c>
      <c r="I43">
        <f t="shared" si="31"/>
        <v>0</v>
      </c>
      <c r="J43">
        <f t="shared" si="32"/>
        <v>333.52705601015413</v>
      </c>
      <c r="K43">
        <f>MAX(lo,MIN(hi,A*(J43-min)/(max-min)))</f>
        <v>1</v>
      </c>
      <c r="L43">
        <f>max*K43</f>
        <v>100</v>
      </c>
      <c r="M43">
        <f t="shared" si="9"/>
        <v>100</v>
      </c>
      <c r="N43">
        <f t="shared" si="10"/>
        <v>100</v>
      </c>
    </row>
    <row r="44" spans="4:14" x14ac:dyDescent="0.25">
      <c r="D44">
        <f t="shared" si="29"/>
        <v>6.2000000000000028</v>
      </c>
      <c r="E44">
        <f t="shared" si="1"/>
        <v>100</v>
      </c>
      <c r="F44">
        <f t="shared" si="11"/>
        <v>0</v>
      </c>
      <c r="G44">
        <f t="shared" si="21"/>
        <v>0</v>
      </c>
      <c r="H44">
        <f t="shared" si="30"/>
        <v>175.54055579481798</v>
      </c>
      <c r="I44">
        <f t="shared" si="31"/>
        <v>0</v>
      </c>
      <c r="J44">
        <f t="shared" si="32"/>
        <v>333.52705601015413</v>
      </c>
      <c r="K44">
        <f>MAX(lo,MIN(hi,A*(J44-min)/(max-min)))</f>
        <v>1</v>
      </c>
      <c r="L44">
        <f>max*K44</f>
        <v>100</v>
      </c>
      <c r="M44">
        <f t="shared" si="9"/>
        <v>100</v>
      </c>
      <c r="N44">
        <f t="shared" si="10"/>
        <v>100</v>
      </c>
    </row>
    <row r="45" spans="4:14" x14ac:dyDescent="0.25">
      <c r="D45">
        <f t="shared" si="29"/>
        <v>6.400000000000003</v>
      </c>
      <c r="E45">
        <f t="shared" si="1"/>
        <v>100</v>
      </c>
      <c r="F45">
        <f t="shared" si="11"/>
        <v>0</v>
      </c>
      <c r="G45">
        <f t="shared" si="21"/>
        <v>0</v>
      </c>
      <c r="H45">
        <f t="shared" si="30"/>
        <v>175.54055579481798</v>
      </c>
      <c r="I45">
        <f t="shared" si="31"/>
        <v>0</v>
      </c>
      <c r="J45">
        <f t="shared" si="32"/>
        <v>333.52705601015413</v>
      </c>
      <c r="K45">
        <f>MAX(lo,MIN(hi,A*(J45-min)/(max-min)))</f>
        <v>1</v>
      </c>
      <c r="L45">
        <f>max*K45</f>
        <v>100</v>
      </c>
      <c r="M45">
        <f t="shared" si="9"/>
        <v>100</v>
      </c>
      <c r="N45">
        <f t="shared" si="10"/>
        <v>100</v>
      </c>
    </row>
    <row r="46" spans="4:14" x14ac:dyDescent="0.25">
      <c r="D46">
        <f t="shared" si="29"/>
        <v>6.6000000000000032</v>
      </c>
      <c r="E46">
        <f t="shared" si="1"/>
        <v>100</v>
      </c>
      <c r="F46">
        <f t="shared" si="11"/>
        <v>0</v>
      </c>
      <c r="G46">
        <f t="shared" si="21"/>
        <v>0</v>
      </c>
      <c r="H46">
        <f t="shared" si="30"/>
        <v>175.54055579481798</v>
      </c>
      <c r="I46">
        <f t="shared" si="31"/>
        <v>0</v>
      </c>
      <c r="J46">
        <f t="shared" si="32"/>
        <v>333.52705601015413</v>
      </c>
      <c r="K46">
        <f>MAX(lo,MIN(hi,A*(J46-min)/(max-min)))</f>
        <v>1</v>
      </c>
      <c r="L46">
        <f>max*K46</f>
        <v>100</v>
      </c>
      <c r="M46">
        <f t="shared" si="9"/>
        <v>100</v>
      </c>
      <c r="N46">
        <f t="shared" si="10"/>
        <v>100</v>
      </c>
    </row>
    <row r="47" spans="4:14" x14ac:dyDescent="0.25">
      <c r="D47">
        <f t="shared" si="29"/>
        <v>6.8000000000000034</v>
      </c>
      <c r="E47">
        <f t="shared" si="1"/>
        <v>100</v>
      </c>
      <c r="F47">
        <f t="shared" si="11"/>
        <v>0</v>
      </c>
      <c r="G47">
        <f t="shared" si="21"/>
        <v>0</v>
      </c>
      <c r="H47">
        <f t="shared" si="30"/>
        <v>175.54055579481798</v>
      </c>
      <c r="I47">
        <f t="shared" si="31"/>
        <v>0</v>
      </c>
      <c r="J47">
        <f t="shared" si="32"/>
        <v>333.52705601015413</v>
      </c>
      <c r="K47">
        <f>MAX(lo,MIN(hi,A*(J47-min)/(max-min)))</f>
        <v>1</v>
      </c>
      <c r="L47">
        <f>max*K47</f>
        <v>100</v>
      </c>
      <c r="M47">
        <f t="shared" si="9"/>
        <v>100</v>
      </c>
      <c r="N47">
        <f t="shared" si="10"/>
        <v>100</v>
      </c>
    </row>
    <row r="48" spans="4:14" x14ac:dyDescent="0.25">
      <c r="D48">
        <f t="shared" si="29"/>
        <v>7.0000000000000036</v>
      </c>
      <c r="E48">
        <f t="shared" si="1"/>
        <v>100</v>
      </c>
      <c r="F48">
        <f t="shared" si="11"/>
        <v>0</v>
      </c>
      <c r="G48">
        <f t="shared" si="21"/>
        <v>0</v>
      </c>
      <c r="H48">
        <f t="shared" si="30"/>
        <v>175.54055579481798</v>
      </c>
      <c r="I48">
        <f t="shared" si="31"/>
        <v>0</v>
      </c>
      <c r="J48">
        <f t="shared" si="32"/>
        <v>333.52705601015413</v>
      </c>
      <c r="K48">
        <f>MAX(lo,MIN(hi,A*(J48-min)/(max-min)))</f>
        <v>1</v>
      </c>
      <c r="L48">
        <f>max*K48</f>
        <v>100</v>
      </c>
      <c r="M48">
        <f t="shared" si="9"/>
        <v>100</v>
      </c>
      <c r="N48">
        <f t="shared" si="10"/>
        <v>100</v>
      </c>
    </row>
    <row r="49" spans="4:14" x14ac:dyDescent="0.25">
      <c r="D49">
        <f t="shared" si="29"/>
        <v>7.2000000000000037</v>
      </c>
      <c r="E49">
        <f t="shared" si="1"/>
        <v>100</v>
      </c>
      <c r="F49">
        <f t="shared" si="11"/>
        <v>0</v>
      </c>
      <c r="G49">
        <f t="shared" si="21"/>
        <v>0</v>
      </c>
      <c r="H49">
        <f t="shared" si="30"/>
        <v>175.54055579481798</v>
      </c>
      <c r="I49">
        <f t="shared" si="31"/>
        <v>0</v>
      </c>
      <c r="J49">
        <f t="shared" si="32"/>
        <v>333.52705601015413</v>
      </c>
      <c r="K49">
        <f>MAX(lo,MIN(hi,A*(J49-min)/(max-min)))</f>
        <v>1</v>
      </c>
      <c r="L49">
        <f>max*K49</f>
        <v>100</v>
      </c>
      <c r="M49">
        <f t="shared" si="9"/>
        <v>100</v>
      </c>
      <c r="N49">
        <f t="shared" si="10"/>
        <v>100</v>
      </c>
    </row>
    <row r="50" spans="4:14" x14ac:dyDescent="0.25">
      <c r="D50">
        <f t="shared" si="29"/>
        <v>7.4000000000000039</v>
      </c>
      <c r="E50">
        <f t="shared" si="1"/>
        <v>100</v>
      </c>
      <c r="F50">
        <f t="shared" si="11"/>
        <v>0</v>
      </c>
      <c r="G50">
        <f t="shared" si="21"/>
        <v>0</v>
      </c>
      <c r="H50">
        <f t="shared" si="30"/>
        <v>175.54055579481798</v>
      </c>
      <c r="I50">
        <f t="shared" si="31"/>
        <v>0</v>
      </c>
      <c r="J50">
        <f t="shared" si="32"/>
        <v>333.52705601015413</v>
      </c>
      <c r="K50">
        <f>MAX(lo,MIN(hi,A*(J50-min)/(max-min)))</f>
        <v>1</v>
      </c>
      <c r="L50">
        <f>max*K50</f>
        <v>100</v>
      </c>
      <c r="M50">
        <f t="shared" si="9"/>
        <v>100</v>
      </c>
      <c r="N50">
        <f t="shared" si="10"/>
        <v>100</v>
      </c>
    </row>
    <row r="51" spans="4:14" x14ac:dyDescent="0.25">
      <c r="D51">
        <f t="shared" si="29"/>
        <v>7.6000000000000041</v>
      </c>
      <c r="E51">
        <f t="shared" si="1"/>
        <v>100</v>
      </c>
      <c r="F51">
        <f t="shared" si="11"/>
        <v>0</v>
      </c>
      <c r="G51">
        <f t="shared" si="21"/>
        <v>0</v>
      </c>
      <c r="H51">
        <f t="shared" si="30"/>
        <v>175.54055579481798</v>
      </c>
      <c r="I51">
        <f t="shared" si="31"/>
        <v>0</v>
      </c>
      <c r="J51">
        <f t="shared" si="32"/>
        <v>333.52705601015413</v>
      </c>
      <c r="K51">
        <f>MAX(lo,MIN(hi,A*(J51-min)/(max-min)))</f>
        <v>1</v>
      </c>
      <c r="L51">
        <f>max*K51</f>
        <v>100</v>
      </c>
      <c r="M51">
        <f t="shared" si="9"/>
        <v>100</v>
      </c>
      <c r="N51">
        <f t="shared" si="10"/>
        <v>100</v>
      </c>
    </row>
    <row r="52" spans="4:14" x14ac:dyDescent="0.25">
      <c r="D52">
        <f t="shared" si="29"/>
        <v>7.8000000000000043</v>
      </c>
      <c r="E52">
        <f t="shared" si="1"/>
        <v>100</v>
      </c>
      <c r="F52">
        <f t="shared" si="11"/>
        <v>0</v>
      </c>
      <c r="G52">
        <f t="shared" si="21"/>
        <v>0</v>
      </c>
      <c r="H52">
        <f t="shared" si="30"/>
        <v>175.54055579481798</v>
      </c>
      <c r="I52">
        <f t="shared" si="31"/>
        <v>0</v>
      </c>
      <c r="J52">
        <f t="shared" si="32"/>
        <v>333.52705601015413</v>
      </c>
      <c r="K52">
        <f>MAX(lo,MIN(hi,A*(J52-min)/(max-min)))</f>
        <v>1</v>
      </c>
      <c r="L52">
        <f>max*K52</f>
        <v>100</v>
      </c>
      <c r="M52">
        <f t="shared" si="9"/>
        <v>100</v>
      </c>
      <c r="N52">
        <f t="shared" si="10"/>
        <v>100</v>
      </c>
    </row>
    <row r="53" spans="4:14" x14ac:dyDescent="0.25">
      <c r="D53">
        <f t="shared" si="29"/>
        <v>8.0000000000000036</v>
      </c>
      <c r="E53">
        <f t="shared" si="1"/>
        <v>100</v>
      </c>
      <c r="F53">
        <f t="shared" si="11"/>
        <v>0</v>
      </c>
      <c r="G53">
        <f t="shared" si="21"/>
        <v>0</v>
      </c>
      <c r="H53">
        <f t="shared" si="30"/>
        <v>175.54055579481798</v>
      </c>
      <c r="I53">
        <f t="shared" si="31"/>
        <v>0</v>
      </c>
      <c r="J53">
        <f t="shared" si="32"/>
        <v>333.52705601015413</v>
      </c>
      <c r="K53">
        <f>MAX(lo,MIN(hi,A*(J53-min)/(max-min)))</f>
        <v>1</v>
      </c>
      <c r="L53">
        <f>max*K53</f>
        <v>100</v>
      </c>
      <c r="M53">
        <f t="shared" si="9"/>
        <v>100</v>
      </c>
      <c r="N53">
        <f t="shared" si="10"/>
        <v>100</v>
      </c>
    </row>
    <row r="54" spans="4:14" x14ac:dyDescent="0.25">
      <c r="D54">
        <f t="shared" si="29"/>
        <v>8.2000000000000028</v>
      </c>
      <c r="E54">
        <f t="shared" si="1"/>
        <v>100</v>
      </c>
      <c r="F54">
        <f t="shared" si="11"/>
        <v>0</v>
      </c>
      <c r="G54">
        <f t="shared" si="21"/>
        <v>0</v>
      </c>
      <c r="H54">
        <f t="shared" si="30"/>
        <v>175.54055579481798</v>
      </c>
      <c r="I54">
        <f t="shared" si="31"/>
        <v>0</v>
      </c>
      <c r="J54">
        <f t="shared" si="32"/>
        <v>333.52705601015413</v>
      </c>
      <c r="K54">
        <f>MAX(lo,MIN(hi,A*(J54-min)/(max-min)))</f>
        <v>1</v>
      </c>
      <c r="L54">
        <f>max*K54</f>
        <v>100</v>
      </c>
      <c r="M54">
        <f t="shared" si="9"/>
        <v>100</v>
      </c>
      <c r="N54">
        <f t="shared" si="10"/>
        <v>100</v>
      </c>
    </row>
    <row r="55" spans="4:14" x14ac:dyDescent="0.25">
      <c r="D55">
        <f t="shared" si="29"/>
        <v>8.4000000000000021</v>
      </c>
      <c r="E55">
        <f t="shared" si="1"/>
        <v>100</v>
      </c>
      <c r="F55">
        <f t="shared" si="11"/>
        <v>0</v>
      </c>
      <c r="G55">
        <f t="shared" si="21"/>
        <v>0</v>
      </c>
      <c r="H55">
        <f t="shared" si="30"/>
        <v>175.54055579481798</v>
      </c>
      <c r="I55">
        <f t="shared" si="31"/>
        <v>0</v>
      </c>
      <c r="J55">
        <f t="shared" si="32"/>
        <v>333.52705601015413</v>
      </c>
      <c r="K55">
        <f>MAX(lo,MIN(hi,A*(J55-min)/(max-min)))</f>
        <v>1</v>
      </c>
      <c r="L55">
        <f>max*K55</f>
        <v>100</v>
      </c>
      <c r="M55">
        <f t="shared" si="9"/>
        <v>100</v>
      </c>
      <c r="N55">
        <f t="shared" si="10"/>
        <v>100</v>
      </c>
    </row>
    <row r="56" spans="4:14" x14ac:dyDescent="0.25">
      <c r="D56">
        <f t="shared" si="29"/>
        <v>8.6000000000000014</v>
      </c>
      <c r="E56">
        <f t="shared" si="1"/>
        <v>100</v>
      </c>
      <c r="F56">
        <f t="shared" si="11"/>
        <v>0</v>
      </c>
      <c r="G56">
        <f t="shared" si="21"/>
        <v>0</v>
      </c>
      <c r="H56">
        <f t="shared" si="30"/>
        <v>175.54055579481798</v>
      </c>
      <c r="I56">
        <f t="shared" si="31"/>
        <v>0</v>
      </c>
      <c r="J56">
        <f t="shared" si="32"/>
        <v>333.52705601015413</v>
      </c>
      <c r="K56">
        <f>MAX(lo,MIN(hi,A*(J56-min)/(max-min)))</f>
        <v>1</v>
      </c>
      <c r="L56">
        <f>max*K56</f>
        <v>100</v>
      </c>
      <c r="M56">
        <f t="shared" si="9"/>
        <v>100</v>
      </c>
      <c r="N56">
        <f t="shared" si="10"/>
        <v>100</v>
      </c>
    </row>
    <row r="57" spans="4:14" x14ac:dyDescent="0.25">
      <c r="D57">
        <f t="shared" si="29"/>
        <v>8.8000000000000007</v>
      </c>
      <c r="E57">
        <f t="shared" si="1"/>
        <v>100</v>
      </c>
      <c r="F57">
        <f t="shared" si="11"/>
        <v>0</v>
      </c>
      <c r="G57">
        <f t="shared" si="21"/>
        <v>0</v>
      </c>
      <c r="H57">
        <f t="shared" si="30"/>
        <v>175.54055579481798</v>
      </c>
      <c r="I57">
        <f t="shared" si="31"/>
        <v>0</v>
      </c>
      <c r="J57">
        <f t="shared" si="32"/>
        <v>333.52705601015413</v>
      </c>
      <c r="K57">
        <f>MAX(lo,MIN(hi,A*(J57-min)/(max-min)))</f>
        <v>1</v>
      </c>
      <c r="L57">
        <f>max*K57</f>
        <v>100</v>
      </c>
      <c r="M57">
        <f t="shared" si="9"/>
        <v>100</v>
      </c>
      <c r="N57">
        <f t="shared" si="10"/>
        <v>100</v>
      </c>
    </row>
    <row r="58" spans="4:14" x14ac:dyDescent="0.25">
      <c r="D58">
        <f t="shared" ref="D58:D72" si="33">D57+dt</f>
        <v>9</v>
      </c>
      <c r="E58">
        <f t="shared" si="1"/>
        <v>100</v>
      </c>
      <c r="F58">
        <f t="shared" si="11"/>
        <v>0</v>
      </c>
      <c r="G58">
        <f t="shared" si="21"/>
        <v>0</v>
      </c>
      <c r="H58">
        <f t="shared" ref="H58:H72" si="34">H57+F58*dt</f>
        <v>175.54055579481798</v>
      </c>
      <c r="I58">
        <f t="shared" ref="I58:I72" si="35">(F58-F57)/dt</f>
        <v>0</v>
      </c>
      <c r="J58">
        <f t="shared" ref="J58:J72" si="36">P*G58+I*H58+D*I58</f>
        <v>333.52705601015413</v>
      </c>
      <c r="K58">
        <f>MAX(lo,MIN(hi,A*(J58-min)/(max-min)))</f>
        <v>1</v>
      </c>
      <c r="L58">
        <f>max*K58</f>
        <v>100</v>
      </c>
      <c r="M58">
        <f t="shared" si="9"/>
        <v>100</v>
      </c>
      <c r="N58">
        <f t="shared" si="10"/>
        <v>100</v>
      </c>
    </row>
    <row r="59" spans="4:14" x14ac:dyDescent="0.25">
      <c r="D59">
        <f t="shared" si="33"/>
        <v>9.1999999999999993</v>
      </c>
      <c r="E59">
        <f t="shared" si="1"/>
        <v>100</v>
      </c>
      <c r="F59">
        <f t="shared" si="11"/>
        <v>0</v>
      </c>
      <c r="G59">
        <f t="shared" si="21"/>
        <v>0</v>
      </c>
      <c r="H59">
        <f t="shared" si="34"/>
        <v>175.54055579481798</v>
      </c>
      <c r="I59">
        <f t="shared" si="35"/>
        <v>0</v>
      </c>
      <c r="J59">
        <f t="shared" si="36"/>
        <v>333.52705601015413</v>
      </c>
      <c r="K59">
        <f>MAX(lo,MIN(hi,A*(J59-min)/(max-min)))</f>
        <v>1</v>
      </c>
      <c r="L59">
        <f>max*K59</f>
        <v>100</v>
      </c>
      <c r="M59">
        <f t="shared" si="9"/>
        <v>100</v>
      </c>
      <c r="N59">
        <f t="shared" si="10"/>
        <v>100</v>
      </c>
    </row>
    <row r="60" spans="4:14" x14ac:dyDescent="0.25">
      <c r="D60">
        <f t="shared" si="33"/>
        <v>9.3999999999999986</v>
      </c>
      <c r="E60">
        <f t="shared" si="1"/>
        <v>100</v>
      </c>
      <c r="F60">
        <f t="shared" si="11"/>
        <v>0</v>
      </c>
      <c r="G60">
        <f t="shared" si="21"/>
        <v>0</v>
      </c>
      <c r="H60">
        <f t="shared" si="34"/>
        <v>175.54055579481798</v>
      </c>
      <c r="I60">
        <f t="shared" si="35"/>
        <v>0</v>
      </c>
      <c r="J60">
        <f t="shared" si="36"/>
        <v>333.52705601015413</v>
      </c>
      <c r="K60">
        <f>MAX(lo,MIN(hi,A*(J60-min)/(max-min)))</f>
        <v>1</v>
      </c>
      <c r="L60">
        <f>max*K60</f>
        <v>100</v>
      </c>
      <c r="M60">
        <f t="shared" si="9"/>
        <v>100</v>
      </c>
      <c r="N60">
        <f t="shared" si="10"/>
        <v>100</v>
      </c>
    </row>
    <row r="61" spans="4:14" x14ac:dyDescent="0.25">
      <c r="D61">
        <f t="shared" si="33"/>
        <v>9.5999999999999979</v>
      </c>
      <c r="E61">
        <f t="shared" si="1"/>
        <v>100</v>
      </c>
      <c r="F61">
        <f t="shared" si="11"/>
        <v>0</v>
      </c>
      <c r="G61">
        <f t="shared" si="21"/>
        <v>0</v>
      </c>
      <c r="H61">
        <f t="shared" si="34"/>
        <v>175.54055579481798</v>
      </c>
      <c r="I61">
        <f t="shared" si="35"/>
        <v>0</v>
      </c>
      <c r="J61">
        <f t="shared" si="36"/>
        <v>333.52705601015413</v>
      </c>
      <c r="K61">
        <f>MAX(lo,MIN(hi,A*(J61-min)/(max-min)))</f>
        <v>1</v>
      </c>
      <c r="L61">
        <f>max*K61</f>
        <v>100</v>
      </c>
      <c r="M61">
        <f t="shared" si="9"/>
        <v>100</v>
      </c>
      <c r="N61">
        <f t="shared" si="10"/>
        <v>100</v>
      </c>
    </row>
    <row r="62" spans="4:14" x14ac:dyDescent="0.25">
      <c r="D62">
        <f t="shared" si="33"/>
        <v>9.7999999999999972</v>
      </c>
      <c r="E62">
        <f t="shared" si="1"/>
        <v>100</v>
      </c>
      <c r="F62">
        <f t="shared" si="11"/>
        <v>0</v>
      </c>
      <c r="G62">
        <f t="shared" si="21"/>
        <v>0</v>
      </c>
      <c r="H62">
        <f t="shared" si="34"/>
        <v>175.54055579481798</v>
      </c>
      <c r="I62">
        <f t="shared" si="35"/>
        <v>0</v>
      </c>
      <c r="J62">
        <f t="shared" si="36"/>
        <v>333.52705601015413</v>
      </c>
      <c r="K62">
        <f>MAX(lo,MIN(hi,A*(J62-min)/(max-min)))</f>
        <v>1</v>
      </c>
      <c r="L62">
        <f>max*K62</f>
        <v>100</v>
      </c>
      <c r="M62">
        <f t="shared" si="9"/>
        <v>100</v>
      </c>
      <c r="N62">
        <f t="shared" si="10"/>
        <v>100</v>
      </c>
    </row>
    <row r="63" spans="4:14" x14ac:dyDescent="0.25">
      <c r="D63">
        <f t="shared" si="33"/>
        <v>9.9999999999999964</v>
      </c>
      <c r="E63">
        <f t="shared" si="1"/>
        <v>100</v>
      </c>
      <c r="F63">
        <f t="shared" si="11"/>
        <v>0</v>
      </c>
      <c r="G63">
        <f t="shared" si="21"/>
        <v>0</v>
      </c>
      <c r="H63">
        <f t="shared" si="34"/>
        <v>175.54055579481798</v>
      </c>
      <c r="I63">
        <f t="shared" si="35"/>
        <v>0</v>
      </c>
      <c r="J63">
        <f t="shared" si="36"/>
        <v>333.52705601015413</v>
      </c>
      <c r="K63">
        <f>MAX(lo,MIN(hi,A*(J63-min)/(max-min)))</f>
        <v>1</v>
      </c>
      <c r="L63">
        <f>max*K63</f>
        <v>100</v>
      </c>
      <c r="M63">
        <f t="shared" si="9"/>
        <v>100</v>
      </c>
      <c r="N63">
        <f t="shared" si="10"/>
        <v>100</v>
      </c>
    </row>
    <row r="64" spans="4:14" x14ac:dyDescent="0.25">
      <c r="D64">
        <f t="shared" si="33"/>
        <v>10.199999999999996</v>
      </c>
      <c r="E64">
        <f t="shared" si="1"/>
        <v>100</v>
      </c>
      <c r="F64">
        <f t="shared" si="11"/>
        <v>0</v>
      </c>
      <c r="G64">
        <f t="shared" si="21"/>
        <v>0</v>
      </c>
      <c r="H64">
        <f t="shared" si="34"/>
        <v>175.54055579481798</v>
      </c>
      <c r="I64">
        <f t="shared" si="35"/>
        <v>0</v>
      </c>
      <c r="J64">
        <f t="shared" si="36"/>
        <v>333.52705601015413</v>
      </c>
      <c r="K64">
        <f>MAX(lo,MIN(hi,A*(J64-min)/(max-min)))</f>
        <v>1</v>
      </c>
      <c r="L64">
        <f>max*K64</f>
        <v>100</v>
      </c>
      <c r="M64">
        <f t="shared" si="9"/>
        <v>100</v>
      </c>
      <c r="N64">
        <f t="shared" si="10"/>
        <v>100</v>
      </c>
    </row>
    <row r="65" spans="4:14" x14ac:dyDescent="0.25">
      <c r="D65">
        <f t="shared" si="33"/>
        <v>10.399999999999995</v>
      </c>
      <c r="E65">
        <f t="shared" si="1"/>
        <v>100</v>
      </c>
      <c r="F65">
        <f t="shared" si="11"/>
        <v>0</v>
      </c>
      <c r="G65">
        <f t="shared" si="21"/>
        <v>0</v>
      </c>
      <c r="H65">
        <f t="shared" si="34"/>
        <v>175.54055579481798</v>
      </c>
      <c r="I65">
        <f t="shared" si="35"/>
        <v>0</v>
      </c>
      <c r="J65">
        <f t="shared" si="36"/>
        <v>333.52705601015413</v>
      </c>
      <c r="K65">
        <f>MAX(lo,MIN(hi,A*(J65-min)/(max-min)))</f>
        <v>1</v>
      </c>
      <c r="L65">
        <f>max*K65</f>
        <v>100</v>
      </c>
      <c r="M65">
        <f t="shared" si="9"/>
        <v>100</v>
      </c>
      <c r="N65">
        <f t="shared" si="10"/>
        <v>100</v>
      </c>
    </row>
    <row r="66" spans="4:14" x14ac:dyDescent="0.25">
      <c r="D66">
        <f t="shared" si="33"/>
        <v>10.599999999999994</v>
      </c>
      <c r="E66">
        <f t="shared" si="1"/>
        <v>100</v>
      </c>
      <c r="F66">
        <f t="shared" si="11"/>
        <v>0</v>
      </c>
      <c r="G66">
        <f t="shared" si="21"/>
        <v>0</v>
      </c>
      <c r="H66">
        <f t="shared" si="34"/>
        <v>175.54055579481798</v>
      </c>
      <c r="I66">
        <f t="shared" si="35"/>
        <v>0</v>
      </c>
      <c r="J66">
        <f t="shared" si="36"/>
        <v>333.52705601015413</v>
      </c>
      <c r="K66">
        <f>MAX(lo,MIN(hi,A*(J66-min)/(max-min)))</f>
        <v>1</v>
      </c>
      <c r="L66">
        <f>max*K66</f>
        <v>100</v>
      </c>
      <c r="M66">
        <f t="shared" si="9"/>
        <v>100</v>
      </c>
      <c r="N66">
        <f t="shared" si="10"/>
        <v>100</v>
      </c>
    </row>
    <row r="67" spans="4:14" x14ac:dyDescent="0.25">
      <c r="D67">
        <f t="shared" si="33"/>
        <v>10.799999999999994</v>
      </c>
      <c r="E67">
        <f t="shared" si="1"/>
        <v>100</v>
      </c>
      <c r="F67">
        <f t="shared" si="11"/>
        <v>0</v>
      </c>
      <c r="G67">
        <f t="shared" si="21"/>
        <v>0</v>
      </c>
      <c r="H67">
        <f t="shared" si="34"/>
        <v>175.54055579481798</v>
      </c>
      <c r="I67">
        <f t="shared" si="35"/>
        <v>0</v>
      </c>
      <c r="J67">
        <f t="shared" si="36"/>
        <v>333.52705601015413</v>
      </c>
      <c r="K67">
        <f>MAX(lo,MIN(hi,A*(J67-min)/(max-min)))</f>
        <v>1</v>
      </c>
      <c r="L67">
        <f>max*K67</f>
        <v>100</v>
      </c>
      <c r="M67">
        <f t="shared" si="9"/>
        <v>100</v>
      </c>
      <c r="N67">
        <f t="shared" si="10"/>
        <v>100</v>
      </c>
    </row>
    <row r="68" spans="4:14" x14ac:dyDescent="0.25">
      <c r="D68">
        <f t="shared" si="33"/>
        <v>10.999999999999993</v>
      </c>
      <c r="E68">
        <f t="shared" si="1"/>
        <v>100</v>
      </c>
      <c r="F68">
        <f t="shared" si="11"/>
        <v>0</v>
      </c>
      <c r="G68">
        <f t="shared" si="21"/>
        <v>0</v>
      </c>
      <c r="H68">
        <f t="shared" si="34"/>
        <v>175.54055579481798</v>
      </c>
      <c r="I68">
        <f t="shared" si="35"/>
        <v>0</v>
      </c>
      <c r="J68">
        <f t="shared" si="36"/>
        <v>333.52705601015413</v>
      </c>
      <c r="K68">
        <f>MAX(lo,MIN(hi,A*(J68-min)/(max-min)))</f>
        <v>1</v>
      </c>
      <c r="L68">
        <f>max*K68</f>
        <v>100</v>
      </c>
      <c r="M68">
        <f t="shared" si="9"/>
        <v>100</v>
      </c>
      <c r="N68">
        <f t="shared" si="10"/>
        <v>100</v>
      </c>
    </row>
    <row r="69" spans="4:14" x14ac:dyDescent="0.25">
      <c r="D69">
        <f t="shared" si="33"/>
        <v>11.199999999999992</v>
      </c>
      <c r="E69">
        <f t="shared" si="1"/>
        <v>100</v>
      </c>
      <c r="F69">
        <f t="shared" si="11"/>
        <v>0</v>
      </c>
      <c r="G69">
        <f t="shared" si="21"/>
        <v>0</v>
      </c>
      <c r="H69">
        <f t="shared" si="34"/>
        <v>175.54055579481798</v>
      </c>
      <c r="I69">
        <f t="shared" si="35"/>
        <v>0</v>
      </c>
      <c r="J69">
        <f t="shared" si="36"/>
        <v>333.52705601015413</v>
      </c>
      <c r="K69">
        <f>MAX(lo,MIN(hi,A*(J69-min)/(max-min)))</f>
        <v>1</v>
      </c>
      <c r="L69">
        <f>max*K69</f>
        <v>100</v>
      </c>
      <c r="M69">
        <f t="shared" si="9"/>
        <v>100</v>
      </c>
      <c r="N69">
        <f t="shared" si="10"/>
        <v>100</v>
      </c>
    </row>
    <row r="70" spans="4:14" x14ac:dyDescent="0.25">
      <c r="D70">
        <f t="shared" si="33"/>
        <v>11.399999999999991</v>
      </c>
      <c r="E70">
        <f t="shared" si="1"/>
        <v>100</v>
      </c>
      <c r="F70">
        <f t="shared" si="11"/>
        <v>0</v>
      </c>
      <c r="G70">
        <f t="shared" si="21"/>
        <v>0</v>
      </c>
      <c r="H70">
        <f t="shared" si="34"/>
        <v>175.54055579481798</v>
      </c>
      <c r="I70">
        <f t="shared" si="35"/>
        <v>0</v>
      </c>
      <c r="J70">
        <f t="shared" si="36"/>
        <v>333.52705601015413</v>
      </c>
      <c r="K70">
        <f>MAX(lo,MIN(hi,A*(J70-min)/(max-min)))</f>
        <v>1</v>
      </c>
      <c r="L70">
        <f>max*K70</f>
        <v>100</v>
      </c>
      <c r="M70">
        <f t="shared" si="9"/>
        <v>100</v>
      </c>
      <c r="N70">
        <f t="shared" si="10"/>
        <v>100</v>
      </c>
    </row>
    <row r="71" spans="4:14" x14ac:dyDescent="0.25">
      <c r="D71">
        <f t="shared" si="33"/>
        <v>11.599999999999991</v>
      </c>
      <c r="E71">
        <f t="shared" si="1"/>
        <v>100</v>
      </c>
      <c r="F71">
        <f t="shared" si="11"/>
        <v>0</v>
      </c>
      <c r="G71">
        <f t="shared" si="21"/>
        <v>0</v>
      </c>
      <c r="H71">
        <f t="shared" si="34"/>
        <v>175.54055579481798</v>
      </c>
      <c r="I71">
        <f t="shared" si="35"/>
        <v>0</v>
      </c>
      <c r="J71">
        <f t="shared" si="36"/>
        <v>333.52705601015413</v>
      </c>
      <c r="K71">
        <f>MAX(lo,MIN(hi,A*(J71-min)/(max-min)))</f>
        <v>1</v>
      </c>
      <c r="L71">
        <f>max*K71</f>
        <v>100</v>
      </c>
      <c r="M71">
        <f t="shared" si="9"/>
        <v>100</v>
      </c>
      <c r="N71">
        <f t="shared" si="10"/>
        <v>100</v>
      </c>
    </row>
    <row r="72" spans="4:14" x14ac:dyDescent="0.25">
      <c r="D72">
        <f t="shared" si="33"/>
        <v>11.79999999999999</v>
      </c>
      <c r="E72">
        <f t="shared" si="1"/>
        <v>100</v>
      </c>
      <c r="F72">
        <f t="shared" si="11"/>
        <v>0</v>
      </c>
      <c r="G72">
        <f t="shared" si="21"/>
        <v>0</v>
      </c>
      <c r="H72">
        <f t="shared" si="34"/>
        <v>175.54055579481798</v>
      </c>
      <c r="I72">
        <f t="shared" si="35"/>
        <v>0</v>
      </c>
      <c r="J72">
        <f t="shared" si="36"/>
        <v>333.52705601015413</v>
      </c>
      <c r="K72">
        <f>MAX(lo,MIN(hi,A*(J72-min)/(max-min)))</f>
        <v>1</v>
      </c>
      <c r="L72">
        <f>max*K72</f>
        <v>100</v>
      </c>
      <c r="M72">
        <f t="shared" si="9"/>
        <v>100</v>
      </c>
      <c r="N72">
        <f t="shared" si="10"/>
        <v>100</v>
      </c>
    </row>
    <row r="73" spans="4:14" x14ac:dyDescent="0.25">
      <c r="D73">
        <f t="shared" ref="D73:D87" si="37">D72+dt</f>
        <v>11.999999999999989</v>
      </c>
      <c r="E73">
        <f t="shared" si="1"/>
        <v>100</v>
      </c>
      <c r="F73">
        <f t="shared" si="11"/>
        <v>0</v>
      </c>
      <c r="G73">
        <f t="shared" si="21"/>
        <v>0</v>
      </c>
      <c r="H73">
        <f t="shared" ref="H73:H87" si="38">H72+F73*dt</f>
        <v>175.54055579481798</v>
      </c>
      <c r="I73">
        <f t="shared" ref="I73:I87" si="39">(F73-F72)/dt</f>
        <v>0</v>
      </c>
      <c r="J73">
        <f t="shared" ref="J73:J87" si="40">P*G73+I*H73+D*I73</f>
        <v>333.52705601015413</v>
      </c>
      <c r="K73">
        <f>MAX(lo,MIN(hi,A*(J73-min)/(max-min)))</f>
        <v>1</v>
      </c>
      <c r="L73">
        <f>max*K73</f>
        <v>100</v>
      </c>
      <c r="M73">
        <f t="shared" si="9"/>
        <v>100</v>
      </c>
      <c r="N73">
        <f t="shared" si="10"/>
        <v>100</v>
      </c>
    </row>
    <row r="74" spans="4:14" x14ac:dyDescent="0.25">
      <c r="D74">
        <f t="shared" si="37"/>
        <v>12.199999999999989</v>
      </c>
      <c r="E74">
        <f t="shared" si="1"/>
        <v>100</v>
      </c>
      <c r="F74">
        <f t="shared" si="11"/>
        <v>0</v>
      </c>
      <c r="G74">
        <f t="shared" si="21"/>
        <v>0</v>
      </c>
      <c r="H74">
        <f t="shared" si="38"/>
        <v>175.54055579481798</v>
      </c>
      <c r="I74">
        <f t="shared" si="39"/>
        <v>0</v>
      </c>
      <c r="J74">
        <f t="shared" si="40"/>
        <v>333.52705601015413</v>
      </c>
      <c r="K74">
        <f>MAX(lo,MIN(hi,A*(J74-min)/(max-min)))</f>
        <v>1</v>
      </c>
      <c r="L74">
        <f>max*K74</f>
        <v>100</v>
      </c>
      <c r="M74">
        <f t="shared" si="9"/>
        <v>100</v>
      </c>
      <c r="N74">
        <f t="shared" si="10"/>
        <v>100</v>
      </c>
    </row>
    <row r="75" spans="4:14" x14ac:dyDescent="0.25">
      <c r="D75">
        <f t="shared" si="37"/>
        <v>12.399999999999988</v>
      </c>
      <c r="E75">
        <f t="shared" si="1"/>
        <v>100</v>
      </c>
      <c r="F75">
        <f t="shared" si="11"/>
        <v>0</v>
      </c>
      <c r="G75">
        <f t="shared" si="21"/>
        <v>0</v>
      </c>
      <c r="H75">
        <f t="shared" si="38"/>
        <v>175.54055579481798</v>
      </c>
      <c r="I75">
        <f t="shared" si="39"/>
        <v>0</v>
      </c>
      <c r="J75">
        <f t="shared" si="40"/>
        <v>333.52705601015413</v>
      </c>
      <c r="K75">
        <f>MAX(lo,MIN(hi,A*(J75-min)/(max-min)))</f>
        <v>1</v>
      </c>
      <c r="L75">
        <f>max*K75</f>
        <v>100</v>
      </c>
      <c r="M75">
        <f t="shared" si="9"/>
        <v>100</v>
      </c>
      <c r="N75">
        <f t="shared" si="10"/>
        <v>100</v>
      </c>
    </row>
    <row r="76" spans="4:14" x14ac:dyDescent="0.25">
      <c r="D76">
        <f t="shared" si="37"/>
        <v>12.599999999999987</v>
      </c>
      <c r="E76">
        <f t="shared" si="1"/>
        <v>100</v>
      </c>
      <c r="F76">
        <f t="shared" si="11"/>
        <v>0</v>
      </c>
      <c r="G76">
        <f t="shared" si="21"/>
        <v>0</v>
      </c>
      <c r="H76">
        <f t="shared" si="38"/>
        <v>175.54055579481798</v>
      </c>
      <c r="I76">
        <f t="shared" si="39"/>
        <v>0</v>
      </c>
      <c r="J76">
        <f t="shared" si="40"/>
        <v>333.52705601015413</v>
      </c>
      <c r="K76">
        <f>MAX(lo,MIN(hi,A*(J76-min)/(max-min)))</f>
        <v>1</v>
      </c>
      <c r="L76">
        <f>max*K76</f>
        <v>100</v>
      </c>
      <c r="M76">
        <f t="shared" si="9"/>
        <v>100</v>
      </c>
      <c r="N76">
        <f t="shared" si="10"/>
        <v>100</v>
      </c>
    </row>
    <row r="77" spans="4:14" x14ac:dyDescent="0.25">
      <c r="D77">
        <f t="shared" si="37"/>
        <v>12.799999999999986</v>
      </c>
      <c r="E77">
        <f t="shared" si="1"/>
        <v>100</v>
      </c>
      <c r="F77">
        <f t="shared" si="11"/>
        <v>0</v>
      </c>
      <c r="G77">
        <f t="shared" si="21"/>
        <v>0</v>
      </c>
      <c r="H77">
        <f t="shared" si="38"/>
        <v>175.54055579481798</v>
      </c>
      <c r="I77">
        <f t="shared" si="39"/>
        <v>0</v>
      </c>
      <c r="J77">
        <f t="shared" si="40"/>
        <v>333.52705601015413</v>
      </c>
      <c r="K77">
        <f>MAX(lo,MIN(hi,A*(J77-min)/(max-min)))</f>
        <v>1</v>
      </c>
      <c r="L77">
        <f>max*K77</f>
        <v>100</v>
      </c>
      <c r="M77">
        <f t="shared" si="9"/>
        <v>100</v>
      </c>
      <c r="N77">
        <f t="shared" si="10"/>
        <v>100</v>
      </c>
    </row>
    <row r="78" spans="4:14" x14ac:dyDescent="0.25">
      <c r="D78">
        <f t="shared" si="37"/>
        <v>12.999999999999986</v>
      </c>
      <c r="E78">
        <f t="shared" ref="E78:E87" si="41">SP</f>
        <v>100</v>
      </c>
      <c r="F78">
        <f t="shared" si="11"/>
        <v>0</v>
      </c>
      <c r="G78">
        <f t="shared" si="21"/>
        <v>0</v>
      </c>
      <c r="H78">
        <f t="shared" si="38"/>
        <v>175.54055579481798</v>
      </c>
      <c r="I78">
        <f t="shared" si="39"/>
        <v>0</v>
      </c>
      <c r="J78">
        <f t="shared" si="40"/>
        <v>333.52705601015413</v>
      </c>
      <c r="K78">
        <f>MAX(lo,MIN(hi,A*(J78-min)/(max-min)))</f>
        <v>1</v>
      </c>
      <c r="L78">
        <f>max*K78</f>
        <v>100</v>
      </c>
      <c r="M78">
        <f t="shared" si="9"/>
        <v>100</v>
      </c>
      <c r="N78">
        <f t="shared" si="10"/>
        <v>100</v>
      </c>
    </row>
    <row r="79" spans="4:14" x14ac:dyDescent="0.25">
      <c r="D79">
        <f t="shared" si="37"/>
        <v>13.199999999999985</v>
      </c>
      <c r="E79">
        <f t="shared" si="41"/>
        <v>100</v>
      </c>
      <c r="F79">
        <f t="shared" si="11"/>
        <v>0</v>
      </c>
      <c r="G79">
        <f t="shared" si="21"/>
        <v>0</v>
      </c>
      <c r="H79">
        <f t="shared" si="38"/>
        <v>175.54055579481798</v>
      </c>
      <c r="I79">
        <f t="shared" si="39"/>
        <v>0</v>
      </c>
      <c r="J79">
        <f t="shared" si="40"/>
        <v>333.52705601015413</v>
      </c>
      <c r="K79">
        <f>MAX(lo,MIN(hi,A*(J79-min)/(max-min)))</f>
        <v>1</v>
      </c>
      <c r="L79">
        <f>max*K79</f>
        <v>100</v>
      </c>
      <c r="M79">
        <f t="shared" ref="M79:M87" si="42">AVERAGE(L67:L79)</f>
        <v>100</v>
      </c>
      <c r="N79">
        <f t="shared" ref="N79:N87" si="43">IF(M79&lt;M78,M78-(M78-M79)/2,M79)</f>
        <v>100</v>
      </c>
    </row>
    <row r="80" spans="4:14" x14ac:dyDescent="0.25">
      <c r="D80">
        <f t="shared" si="37"/>
        <v>13.399999999999984</v>
      </c>
      <c r="E80">
        <f t="shared" si="41"/>
        <v>100</v>
      </c>
      <c r="F80">
        <f t="shared" ref="F80:F87" si="44">E80-N79</f>
        <v>0</v>
      </c>
      <c r="G80">
        <f t="shared" si="21"/>
        <v>0</v>
      </c>
      <c r="H80">
        <f t="shared" si="38"/>
        <v>175.54055579481798</v>
      </c>
      <c r="I80">
        <f t="shared" si="39"/>
        <v>0</v>
      </c>
      <c r="J80">
        <f t="shared" si="40"/>
        <v>333.52705601015413</v>
      </c>
      <c r="K80">
        <f>MAX(lo,MIN(hi,A*(J80-min)/(max-min)))</f>
        <v>1</v>
      </c>
      <c r="L80">
        <f>max*K80</f>
        <v>100</v>
      </c>
      <c r="M80">
        <f t="shared" si="42"/>
        <v>100</v>
      </c>
      <c r="N80">
        <f t="shared" si="43"/>
        <v>100</v>
      </c>
    </row>
    <row r="81" spans="4:14" x14ac:dyDescent="0.25">
      <c r="D81">
        <f t="shared" si="37"/>
        <v>13.599999999999984</v>
      </c>
      <c r="E81">
        <f t="shared" si="41"/>
        <v>100</v>
      </c>
      <c r="F81">
        <f t="shared" si="44"/>
        <v>0</v>
      </c>
      <c r="G81">
        <f t="shared" si="21"/>
        <v>0</v>
      </c>
      <c r="H81">
        <f t="shared" si="38"/>
        <v>175.54055579481798</v>
      </c>
      <c r="I81">
        <f t="shared" si="39"/>
        <v>0</v>
      </c>
      <c r="J81">
        <f t="shared" si="40"/>
        <v>333.52705601015413</v>
      </c>
      <c r="K81">
        <f>MAX(lo,MIN(hi,A*(J81-min)/(max-min)))</f>
        <v>1</v>
      </c>
      <c r="L81">
        <f>max*K81</f>
        <v>100</v>
      </c>
      <c r="M81">
        <f t="shared" si="42"/>
        <v>100</v>
      </c>
      <c r="N81">
        <f t="shared" si="43"/>
        <v>100</v>
      </c>
    </row>
    <row r="82" spans="4:14" x14ac:dyDescent="0.25">
      <c r="D82">
        <f t="shared" si="37"/>
        <v>13.799999999999983</v>
      </c>
      <c r="E82">
        <f t="shared" si="41"/>
        <v>100</v>
      </c>
      <c r="F82">
        <f t="shared" si="44"/>
        <v>0</v>
      </c>
      <c r="G82">
        <f t="shared" si="21"/>
        <v>0</v>
      </c>
      <c r="H82">
        <f t="shared" si="38"/>
        <v>175.54055579481798</v>
      </c>
      <c r="I82">
        <f t="shared" si="39"/>
        <v>0</v>
      </c>
      <c r="J82">
        <f t="shared" si="40"/>
        <v>333.52705601015413</v>
      </c>
      <c r="K82">
        <f>MAX(lo,MIN(hi,A*(J82-min)/(max-min)))</f>
        <v>1</v>
      </c>
      <c r="L82">
        <f>max*K82</f>
        <v>100</v>
      </c>
      <c r="M82">
        <f t="shared" si="42"/>
        <v>100</v>
      </c>
      <c r="N82">
        <f t="shared" si="43"/>
        <v>100</v>
      </c>
    </row>
    <row r="83" spans="4:14" x14ac:dyDescent="0.25">
      <c r="D83">
        <f t="shared" si="37"/>
        <v>13.999999999999982</v>
      </c>
      <c r="E83">
        <f t="shared" si="41"/>
        <v>100</v>
      </c>
      <c r="F83">
        <f t="shared" si="44"/>
        <v>0</v>
      </c>
      <c r="G83">
        <f t="shared" si="21"/>
        <v>0</v>
      </c>
      <c r="H83">
        <f t="shared" si="38"/>
        <v>175.54055579481798</v>
      </c>
      <c r="I83">
        <f t="shared" si="39"/>
        <v>0</v>
      </c>
      <c r="J83">
        <f t="shared" si="40"/>
        <v>333.52705601015413</v>
      </c>
      <c r="K83">
        <f>MAX(lo,MIN(hi,A*(J83-min)/(max-min)))</f>
        <v>1</v>
      </c>
      <c r="L83">
        <f>max*K83</f>
        <v>100</v>
      </c>
      <c r="M83">
        <f t="shared" si="42"/>
        <v>100</v>
      </c>
      <c r="N83">
        <f t="shared" si="43"/>
        <v>100</v>
      </c>
    </row>
    <row r="84" spans="4:14" x14ac:dyDescent="0.25">
      <c r="D84">
        <f t="shared" si="37"/>
        <v>14.199999999999982</v>
      </c>
      <c r="E84">
        <f t="shared" si="41"/>
        <v>100</v>
      </c>
      <c r="F84">
        <f t="shared" si="44"/>
        <v>0</v>
      </c>
      <c r="G84">
        <f t="shared" si="21"/>
        <v>0</v>
      </c>
      <c r="H84">
        <f t="shared" si="38"/>
        <v>175.54055579481798</v>
      </c>
      <c r="I84">
        <f t="shared" si="39"/>
        <v>0</v>
      </c>
      <c r="J84">
        <f t="shared" si="40"/>
        <v>333.52705601015413</v>
      </c>
      <c r="K84">
        <f>MAX(lo,MIN(hi,A*(J84-min)/(max-min)))</f>
        <v>1</v>
      </c>
      <c r="L84">
        <f>max*K84</f>
        <v>100</v>
      </c>
      <c r="M84">
        <f t="shared" si="42"/>
        <v>100</v>
      </c>
      <c r="N84">
        <f t="shared" si="43"/>
        <v>100</v>
      </c>
    </row>
    <row r="85" spans="4:14" x14ac:dyDescent="0.25">
      <c r="D85">
        <f t="shared" si="37"/>
        <v>14.399999999999981</v>
      </c>
      <c r="E85">
        <f t="shared" si="41"/>
        <v>100</v>
      </c>
      <c r="F85">
        <f t="shared" si="44"/>
        <v>0</v>
      </c>
      <c r="G85">
        <f t="shared" si="21"/>
        <v>0</v>
      </c>
      <c r="H85">
        <f t="shared" si="38"/>
        <v>175.54055579481798</v>
      </c>
      <c r="I85">
        <f t="shared" si="39"/>
        <v>0</v>
      </c>
      <c r="J85">
        <f t="shared" si="40"/>
        <v>333.52705601015413</v>
      </c>
      <c r="K85">
        <f>MAX(lo,MIN(hi,A*(J85-min)/(max-min)))</f>
        <v>1</v>
      </c>
      <c r="L85">
        <f>max*K85</f>
        <v>100</v>
      </c>
      <c r="M85">
        <f t="shared" si="42"/>
        <v>100</v>
      </c>
      <c r="N85">
        <f t="shared" si="43"/>
        <v>100</v>
      </c>
    </row>
    <row r="86" spans="4:14" x14ac:dyDescent="0.25">
      <c r="D86">
        <f t="shared" si="37"/>
        <v>14.59999999999998</v>
      </c>
      <c r="E86">
        <f t="shared" si="41"/>
        <v>100</v>
      </c>
      <c r="F86">
        <f t="shared" si="44"/>
        <v>0</v>
      </c>
      <c r="G86">
        <f t="shared" si="21"/>
        <v>0</v>
      </c>
      <c r="H86">
        <f t="shared" si="38"/>
        <v>175.54055579481798</v>
      </c>
      <c r="I86">
        <f t="shared" si="39"/>
        <v>0</v>
      </c>
      <c r="J86">
        <f t="shared" si="40"/>
        <v>333.52705601015413</v>
      </c>
      <c r="K86">
        <f>MAX(lo,MIN(hi,A*(J86-min)/(max-min)))</f>
        <v>1</v>
      </c>
      <c r="L86">
        <f>max*K86</f>
        <v>100</v>
      </c>
      <c r="M86">
        <f t="shared" si="42"/>
        <v>100</v>
      </c>
      <c r="N86">
        <f t="shared" si="43"/>
        <v>100</v>
      </c>
    </row>
    <row r="87" spans="4:14" x14ac:dyDescent="0.25">
      <c r="D87">
        <f t="shared" si="37"/>
        <v>14.799999999999979</v>
      </c>
      <c r="E87">
        <f t="shared" si="41"/>
        <v>100</v>
      </c>
      <c r="F87">
        <f t="shared" si="44"/>
        <v>0</v>
      </c>
      <c r="G87">
        <f t="shared" si="21"/>
        <v>0</v>
      </c>
      <c r="H87">
        <f t="shared" si="38"/>
        <v>175.54055579481798</v>
      </c>
      <c r="I87">
        <f t="shared" si="39"/>
        <v>0</v>
      </c>
      <c r="J87">
        <f t="shared" si="40"/>
        <v>333.52705601015413</v>
      </c>
      <c r="K87">
        <f>MAX(lo,MIN(hi,A*(J87-min)/(max-min)))</f>
        <v>1</v>
      </c>
      <c r="L87">
        <f>max*K87</f>
        <v>100</v>
      </c>
      <c r="M87">
        <f t="shared" si="42"/>
        <v>100</v>
      </c>
      <c r="N87">
        <f t="shared" si="43"/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PID</vt:lpstr>
      <vt:lpstr>A</vt:lpstr>
      <vt:lpstr>D</vt:lpstr>
      <vt:lpstr>dt</vt:lpstr>
      <vt:lpstr>hi</vt:lpstr>
      <vt:lpstr>I</vt:lpstr>
      <vt:lpstr>lim</vt:lpstr>
      <vt:lpstr>lo</vt:lpstr>
      <vt:lpstr>max</vt:lpstr>
      <vt:lpstr>min</vt:lpstr>
      <vt:lpstr>P</vt:lpstr>
      <vt:lpstr>PT</vt:lpstr>
      <vt:lpstr>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</dc:creator>
  <cp:lastModifiedBy>michael B</cp:lastModifiedBy>
  <dcterms:created xsi:type="dcterms:W3CDTF">2021-09-25T22:58:36Z</dcterms:created>
  <dcterms:modified xsi:type="dcterms:W3CDTF">2021-10-26T01:51:59Z</dcterms:modified>
</cp:coreProperties>
</file>