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OneDrive\Documents\Arduino\libraries\Pg\docs\"/>
    </mc:Choice>
  </mc:AlternateContent>
  <xr:revisionPtr revIDLastSave="0" documentId="13_ncr:1_{C14CF644-8ECA-46FA-B111-5A9BDFBEA058}" xr6:coauthVersionLast="47" xr6:coauthVersionMax="47" xr10:uidLastSave="{00000000-0000-0000-0000-000000000000}"/>
  <bookViews>
    <workbookView xWindow="-120" yWindow="-120" windowWidth="20730" windowHeight="11760" xr2:uid="{DB4E3DEB-23FD-444B-A75D-016B5DD54A36}"/>
  </bookViews>
  <sheets>
    <sheet name="PID" sheetId="1" r:id="rId1"/>
  </sheets>
  <definedNames>
    <definedName name="A">PID!$B$18</definedName>
    <definedName name="D">PID!$B$16</definedName>
    <definedName name="dt">PID!$B$17</definedName>
    <definedName name="hi">PID!$B$23</definedName>
    <definedName name="I">PID!$B$15</definedName>
    <definedName name="lim">PID!$B$24</definedName>
    <definedName name="lo">PID!$B$22</definedName>
    <definedName name="max">PID!$B$21</definedName>
    <definedName name="min">PID!$B$20</definedName>
    <definedName name="P">PID!$B$14</definedName>
    <definedName name="PT">PID!$B$21</definedName>
    <definedName name="SP">PID!$B$13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11" i="1"/>
  <c r="Q10" i="1"/>
  <c r="Q9" i="1"/>
  <c r="N13" i="1"/>
  <c r="B18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3" i="1"/>
  <c r="E34" i="1"/>
  <c r="E35" i="1"/>
  <c r="E36" i="1"/>
  <c r="E29" i="1"/>
  <c r="E30" i="1"/>
  <c r="E31" i="1"/>
  <c r="E32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F14" i="1" l="1"/>
  <c r="H14" i="1" s="1"/>
  <c r="I14" i="1" l="1"/>
  <c r="G14" i="1"/>
  <c r="J14" i="1" s="1"/>
  <c r="K14" i="1" s="1"/>
  <c r="L14" i="1" s="1"/>
  <c r="M14" i="1" l="1"/>
  <c r="N14" i="1" l="1"/>
  <c r="F15" i="1" s="1"/>
  <c r="G15" i="1" l="1"/>
  <c r="H15" i="1"/>
  <c r="I15" i="1"/>
  <c r="J15" i="1" l="1"/>
  <c r="K15" i="1" s="1"/>
  <c r="L15" i="1" s="1"/>
  <c r="M15" i="1" s="1"/>
  <c r="N15" i="1" s="1"/>
  <c r="F16" i="1" s="1"/>
  <c r="H16" i="1" l="1"/>
  <c r="I16" i="1"/>
  <c r="G16" i="1"/>
  <c r="J16" i="1" l="1"/>
  <c r="K16" i="1" s="1"/>
  <c r="L16" i="1" s="1"/>
  <c r="M16" i="1" l="1"/>
  <c r="N16" i="1" s="1"/>
  <c r="F17" i="1" l="1"/>
  <c r="I17" i="1" s="1"/>
  <c r="G17" i="1" l="1"/>
  <c r="H17" i="1"/>
  <c r="J17" i="1" l="1"/>
  <c r="K17" i="1" s="1"/>
  <c r="L17" i="1" s="1"/>
  <c r="M17" i="1" s="1"/>
  <c r="N17" i="1" s="1"/>
  <c r="F18" i="1" s="1"/>
  <c r="I18" i="1" s="1"/>
  <c r="H18" i="1" l="1"/>
  <c r="G18" i="1"/>
  <c r="J18" i="1" l="1"/>
  <c r="K18" i="1" s="1"/>
  <c r="L18" i="1" s="1"/>
  <c r="M18" i="1" s="1"/>
  <c r="N18" i="1" s="1"/>
  <c r="F19" i="1" l="1"/>
  <c r="H19" i="1" s="1"/>
  <c r="I19" i="1" l="1"/>
  <c r="G19" i="1"/>
  <c r="J19" i="1" l="1"/>
  <c r="K19" i="1" s="1"/>
  <c r="L19" i="1" s="1"/>
  <c r="M19" i="1" s="1"/>
  <c r="N19" i="1" s="1"/>
  <c r="F20" i="1" l="1"/>
  <c r="H20" i="1" s="1"/>
  <c r="G20" i="1" l="1"/>
  <c r="I20" i="1"/>
  <c r="J20" i="1" l="1"/>
  <c r="K20" i="1" s="1"/>
  <c r="L20" i="1" s="1"/>
  <c r="M20" i="1" s="1"/>
  <c r="N20" i="1" s="1"/>
  <c r="F21" i="1" s="1"/>
  <c r="I21" i="1" s="1"/>
  <c r="H21" i="1" l="1"/>
  <c r="G21" i="1"/>
  <c r="J21" i="1" l="1"/>
  <c r="K21" i="1" s="1"/>
  <c r="L21" i="1" s="1"/>
  <c r="M21" i="1" s="1"/>
  <c r="N21" i="1" s="1"/>
  <c r="F22" i="1" l="1"/>
  <c r="I22" i="1" s="1"/>
  <c r="G22" i="1" l="1"/>
  <c r="H22" i="1"/>
  <c r="J22" i="1" l="1"/>
  <c r="K22" i="1" s="1"/>
  <c r="L22" i="1" s="1"/>
  <c r="M22" i="1" l="1"/>
  <c r="N22" i="1" s="1"/>
  <c r="F23" i="1" l="1"/>
  <c r="I23" i="1" s="1"/>
  <c r="G23" i="1" l="1"/>
  <c r="H23" i="1"/>
  <c r="J23" i="1" l="1"/>
  <c r="K23" i="1" s="1"/>
  <c r="L23" i="1" s="1"/>
  <c r="M23" i="1" s="1"/>
  <c r="N23" i="1" s="1"/>
  <c r="F24" i="1" l="1"/>
  <c r="I24" i="1" s="1"/>
  <c r="G24" i="1" l="1"/>
  <c r="H24" i="1"/>
  <c r="J24" i="1" l="1"/>
  <c r="K24" i="1" s="1"/>
  <c r="L24" i="1" s="1"/>
  <c r="M24" i="1" s="1"/>
  <c r="N24" i="1" s="1"/>
  <c r="F25" i="1" l="1"/>
  <c r="I25" i="1" s="1"/>
  <c r="G25" i="1" l="1"/>
  <c r="H25" i="1"/>
  <c r="J25" i="1" l="1"/>
  <c r="K25" i="1" s="1"/>
  <c r="L25" i="1" s="1"/>
  <c r="M25" i="1" s="1"/>
  <c r="N25" i="1" s="1"/>
  <c r="F26" i="1" l="1"/>
  <c r="I26" i="1" s="1"/>
  <c r="H26" i="1" l="1"/>
  <c r="G26" i="1"/>
  <c r="J26" i="1" l="1"/>
  <c r="K26" i="1" s="1"/>
  <c r="L26" i="1" s="1"/>
  <c r="M26" i="1" s="1"/>
  <c r="N26" i="1" s="1"/>
  <c r="F27" i="1" l="1"/>
  <c r="I27" i="1" s="1"/>
  <c r="H27" i="1" l="1"/>
  <c r="G27" i="1"/>
  <c r="J27" i="1" l="1"/>
  <c r="K27" i="1" s="1"/>
  <c r="L27" i="1" s="1"/>
  <c r="M27" i="1" s="1"/>
  <c r="N27" i="1" s="1"/>
  <c r="F28" i="1" l="1"/>
  <c r="I28" i="1" s="1"/>
  <c r="H28" i="1" l="1"/>
  <c r="G28" i="1"/>
  <c r="J28" i="1" l="1"/>
  <c r="K28" i="1" s="1"/>
  <c r="L28" i="1" s="1"/>
  <c r="M28" i="1" s="1"/>
  <c r="N28" i="1" s="1"/>
  <c r="F29" i="1" l="1"/>
  <c r="I29" i="1" s="1"/>
  <c r="G29" i="1" l="1"/>
  <c r="H29" i="1"/>
  <c r="J29" i="1" l="1"/>
  <c r="K29" i="1" s="1"/>
  <c r="L29" i="1" s="1"/>
  <c r="M29" i="1" s="1"/>
  <c r="N29" i="1" s="1"/>
  <c r="F30" i="1" s="1"/>
  <c r="H30" i="1" s="1"/>
  <c r="I30" i="1" l="1"/>
  <c r="G30" i="1"/>
  <c r="J30" i="1" l="1"/>
  <c r="K30" i="1" s="1"/>
  <c r="L30" i="1" s="1"/>
  <c r="M30" i="1" s="1"/>
  <c r="N30" i="1" s="1"/>
  <c r="F31" i="1" s="1"/>
  <c r="H31" i="1" s="1"/>
  <c r="I31" i="1" l="1"/>
  <c r="G31" i="1"/>
  <c r="J31" i="1" l="1"/>
  <c r="K31" i="1" s="1"/>
  <c r="L31" i="1" s="1"/>
  <c r="M31" i="1" s="1"/>
  <c r="N31" i="1" s="1"/>
  <c r="F32" i="1" s="1"/>
  <c r="I32" i="1" s="1"/>
  <c r="G32" i="1" l="1"/>
  <c r="H32" i="1"/>
  <c r="J32" i="1" l="1"/>
  <c r="K32" i="1" s="1"/>
  <c r="L32" i="1" s="1"/>
  <c r="M32" i="1" s="1"/>
  <c r="N32" i="1" s="1"/>
  <c r="F33" i="1" l="1"/>
  <c r="G33" i="1" s="1"/>
  <c r="I33" i="1" l="1"/>
  <c r="H33" i="1"/>
  <c r="J33" i="1" l="1"/>
  <c r="K33" i="1" s="1"/>
  <c r="L33" i="1" s="1"/>
  <c r="M33" i="1" s="1"/>
  <c r="N33" i="1" s="1"/>
  <c r="F34" i="1" s="1"/>
  <c r="H34" i="1" s="1"/>
  <c r="G34" i="1" l="1"/>
  <c r="I34" i="1"/>
  <c r="J34" i="1" l="1"/>
  <c r="K34" i="1" s="1"/>
  <c r="L34" i="1" s="1"/>
  <c r="M34" i="1" s="1"/>
  <c r="N34" i="1" s="1"/>
  <c r="F35" i="1" l="1"/>
  <c r="G35" i="1" s="1"/>
  <c r="H35" i="1" l="1"/>
  <c r="I35" i="1"/>
  <c r="J35" i="1" l="1"/>
  <c r="K35" i="1" s="1"/>
  <c r="L35" i="1" s="1"/>
  <c r="M35" i="1" s="1"/>
  <c r="N35" i="1" s="1"/>
  <c r="F36" i="1" l="1"/>
  <c r="I36" i="1" s="1"/>
  <c r="G36" i="1" l="1"/>
  <c r="H36" i="1"/>
  <c r="J36" i="1" l="1"/>
  <c r="K36" i="1" s="1"/>
  <c r="L36" i="1" s="1"/>
  <c r="M36" i="1" s="1"/>
  <c r="N36" i="1" s="1"/>
  <c r="F37" i="1" l="1"/>
  <c r="I37" i="1" s="1"/>
  <c r="H37" i="1" l="1"/>
  <c r="G37" i="1"/>
  <c r="J37" i="1" l="1"/>
  <c r="K37" i="1" s="1"/>
  <c r="L37" i="1" s="1"/>
  <c r="M37" i="1" s="1"/>
  <c r="N37" i="1" s="1"/>
  <c r="F38" i="1" l="1"/>
  <c r="H38" i="1" s="1"/>
  <c r="I38" i="1" l="1"/>
  <c r="G38" i="1"/>
  <c r="J38" i="1" l="1"/>
  <c r="K38" i="1" s="1"/>
  <c r="L38" i="1" s="1"/>
  <c r="M38" i="1" s="1"/>
  <c r="N38" i="1" s="1"/>
  <c r="F39" i="1" l="1"/>
  <c r="G39" i="1" s="1"/>
  <c r="H39" i="1" l="1"/>
  <c r="I39" i="1"/>
  <c r="J39" i="1" l="1"/>
  <c r="K39" i="1" s="1"/>
  <c r="L39" i="1" s="1"/>
  <c r="M39" i="1" s="1"/>
  <c r="N39" i="1" s="1"/>
  <c r="F40" i="1" l="1"/>
  <c r="H40" i="1" s="1"/>
  <c r="G40" i="1" l="1"/>
  <c r="I40" i="1"/>
  <c r="J40" i="1" l="1"/>
  <c r="K40" i="1" s="1"/>
  <c r="L40" i="1" s="1"/>
  <c r="M40" i="1" s="1"/>
  <c r="N40" i="1" s="1"/>
  <c r="F41" i="1" s="1"/>
  <c r="H41" i="1" s="1"/>
  <c r="I41" i="1" l="1"/>
  <c r="G41" i="1"/>
  <c r="J41" i="1" l="1"/>
  <c r="K41" i="1" s="1"/>
  <c r="L41" i="1" s="1"/>
  <c r="M41" i="1" s="1"/>
  <c r="N41" i="1" s="1"/>
  <c r="F42" i="1" l="1"/>
  <c r="H42" i="1" s="1"/>
  <c r="I42" i="1" l="1"/>
  <c r="G42" i="1"/>
  <c r="J42" i="1" l="1"/>
  <c r="K42" i="1" s="1"/>
  <c r="L42" i="1" s="1"/>
  <c r="M42" i="1" s="1"/>
  <c r="N42" i="1" s="1"/>
  <c r="F43" i="1" s="1"/>
  <c r="H43" i="1" s="1"/>
  <c r="G43" i="1" l="1"/>
  <c r="I43" i="1"/>
  <c r="J43" i="1" l="1"/>
  <c r="K43" i="1" s="1"/>
  <c r="L43" i="1" s="1"/>
  <c r="M43" i="1" l="1"/>
  <c r="N43" i="1" s="1"/>
  <c r="F44" i="1" l="1"/>
  <c r="G44" i="1" s="1"/>
  <c r="I44" i="1" l="1"/>
  <c r="H44" i="1"/>
  <c r="J44" i="1" l="1"/>
  <c r="K44" i="1" s="1"/>
  <c r="L44" i="1" s="1"/>
  <c r="M44" i="1" s="1"/>
  <c r="N44" i="1" s="1"/>
  <c r="F45" i="1" l="1"/>
  <c r="G45" i="1" s="1"/>
  <c r="H45" i="1" l="1"/>
  <c r="I45" i="1"/>
  <c r="J45" i="1" l="1"/>
  <c r="K45" i="1" s="1"/>
  <c r="L45" i="1" s="1"/>
  <c r="M45" i="1" s="1"/>
  <c r="N45" i="1" s="1"/>
  <c r="F46" i="1" l="1"/>
  <c r="I46" i="1" s="1"/>
  <c r="G46" i="1" l="1"/>
  <c r="H46" i="1"/>
  <c r="J46" i="1" l="1"/>
  <c r="K46" i="1" s="1"/>
  <c r="L46" i="1" s="1"/>
  <c r="M46" i="1" s="1"/>
  <c r="N46" i="1" l="1"/>
  <c r="F47" i="1" s="1"/>
  <c r="G47" i="1" l="1"/>
  <c r="H47" i="1"/>
  <c r="I47" i="1"/>
  <c r="J47" i="1" l="1"/>
  <c r="K47" i="1" s="1"/>
  <c r="L47" i="1" s="1"/>
  <c r="M47" i="1" s="1"/>
  <c r="N47" i="1" s="1"/>
  <c r="F48" i="1" s="1"/>
  <c r="H48" i="1" s="1"/>
  <c r="I48" i="1" l="1"/>
  <c r="G48" i="1"/>
  <c r="J48" i="1" l="1"/>
  <c r="K48" i="1" s="1"/>
  <c r="L48" i="1" s="1"/>
  <c r="M48" i="1" s="1"/>
  <c r="N48" i="1" s="1"/>
  <c r="F49" i="1" s="1"/>
  <c r="G49" i="1" l="1"/>
  <c r="I49" i="1"/>
  <c r="H49" i="1"/>
  <c r="J49" i="1" l="1"/>
  <c r="K49" i="1" s="1"/>
  <c r="L49" i="1" s="1"/>
  <c r="M49" i="1" s="1"/>
  <c r="N49" i="1" s="1"/>
  <c r="F50" i="1" l="1"/>
  <c r="I50" i="1" s="1"/>
  <c r="G50" i="1" l="1"/>
  <c r="H50" i="1"/>
  <c r="J50" i="1" l="1"/>
  <c r="K50" i="1" s="1"/>
  <c r="L50" i="1" s="1"/>
  <c r="M50" i="1" s="1"/>
  <c r="N50" i="1" s="1"/>
  <c r="F51" i="1" l="1"/>
  <c r="G51" i="1" s="1"/>
  <c r="H51" i="1" l="1"/>
  <c r="I51" i="1"/>
  <c r="J51" i="1" l="1"/>
  <c r="K51" i="1" s="1"/>
  <c r="L51" i="1" s="1"/>
  <c r="M51" i="1" s="1"/>
  <c r="N51" i="1" s="1"/>
  <c r="F52" i="1" l="1"/>
  <c r="G52" i="1" s="1"/>
  <c r="H52" i="1" l="1"/>
  <c r="I52" i="1"/>
  <c r="J52" i="1" l="1"/>
  <c r="K52" i="1" s="1"/>
  <c r="L52" i="1" s="1"/>
  <c r="M52" i="1" s="1"/>
  <c r="N52" i="1" s="1"/>
  <c r="F53" i="1" l="1"/>
  <c r="G53" i="1" s="1"/>
  <c r="H53" i="1" l="1"/>
  <c r="I53" i="1"/>
  <c r="J53" i="1" l="1"/>
  <c r="K53" i="1" s="1"/>
  <c r="L53" i="1" s="1"/>
  <c r="M53" i="1" s="1"/>
  <c r="N53" i="1" s="1"/>
  <c r="F54" i="1" l="1"/>
  <c r="G54" i="1" s="1"/>
  <c r="H54" i="1" l="1"/>
  <c r="I54" i="1"/>
  <c r="J54" i="1" l="1"/>
  <c r="K54" i="1" s="1"/>
  <c r="L54" i="1" s="1"/>
  <c r="M54" i="1" s="1"/>
  <c r="N54" i="1" s="1"/>
  <c r="F55" i="1" l="1"/>
  <c r="G55" i="1" s="1"/>
  <c r="H55" i="1" l="1"/>
  <c r="I55" i="1"/>
  <c r="J55" i="1" l="1"/>
  <c r="K55" i="1" s="1"/>
  <c r="L55" i="1" s="1"/>
  <c r="M55" i="1" s="1"/>
  <c r="N55" i="1" s="1"/>
  <c r="F56" i="1" l="1"/>
  <c r="I56" i="1" s="1"/>
  <c r="H56" i="1" l="1"/>
  <c r="G56" i="1"/>
  <c r="J56" i="1" l="1"/>
  <c r="K56" i="1" s="1"/>
  <c r="L56" i="1" s="1"/>
  <c r="M56" i="1" s="1"/>
  <c r="N56" i="1" s="1"/>
  <c r="F57" i="1" l="1"/>
  <c r="H57" i="1" s="1"/>
  <c r="I57" i="1" l="1"/>
  <c r="G57" i="1"/>
  <c r="J57" i="1" l="1"/>
  <c r="K57" i="1" s="1"/>
  <c r="L57" i="1" s="1"/>
  <c r="M57" i="1" l="1"/>
  <c r="N57" i="1" s="1"/>
  <c r="F58" i="1" l="1"/>
  <c r="I58" i="1" s="1"/>
  <c r="G58" i="1" l="1"/>
  <c r="H58" i="1"/>
  <c r="J58" i="1" l="1"/>
  <c r="K58" i="1" s="1"/>
  <c r="L58" i="1" s="1"/>
  <c r="M58" i="1" s="1"/>
  <c r="N58" i="1" s="1"/>
  <c r="F59" i="1" s="1"/>
  <c r="G59" i="1" s="1"/>
  <c r="H59" i="1" l="1"/>
  <c r="I59" i="1"/>
  <c r="J59" i="1" l="1"/>
  <c r="K59" i="1" s="1"/>
  <c r="L59" i="1" s="1"/>
  <c r="M59" i="1" s="1"/>
  <c r="N59" i="1" s="1"/>
  <c r="F60" i="1" l="1"/>
  <c r="G60" i="1" s="1"/>
  <c r="I60" i="1" l="1"/>
  <c r="H60" i="1"/>
  <c r="J60" i="1" l="1"/>
  <c r="K60" i="1" s="1"/>
  <c r="L60" i="1" s="1"/>
  <c r="M60" i="1" s="1"/>
  <c r="N60" i="1" s="1"/>
  <c r="F61" i="1" s="1"/>
  <c r="G61" i="1" s="1"/>
  <c r="I61" i="1" l="1"/>
  <c r="H61" i="1"/>
  <c r="J61" i="1" l="1"/>
  <c r="K61" i="1" s="1"/>
  <c r="L61" i="1" s="1"/>
  <c r="M61" i="1" s="1"/>
  <c r="N61" i="1" s="1"/>
  <c r="F62" i="1" s="1"/>
  <c r="G62" i="1" s="1"/>
  <c r="H62" i="1" l="1"/>
  <c r="I62" i="1"/>
  <c r="J62" i="1" l="1"/>
  <c r="K62" i="1" s="1"/>
  <c r="L62" i="1" s="1"/>
  <c r="M62" i="1" s="1"/>
  <c r="N62" i="1" s="1"/>
  <c r="F63" i="1" l="1"/>
  <c r="G63" i="1" s="1"/>
  <c r="I63" i="1" l="1"/>
  <c r="H63" i="1"/>
  <c r="J63" i="1" l="1"/>
  <c r="K63" i="1" s="1"/>
  <c r="L63" i="1" s="1"/>
  <c r="M63" i="1" s="1"/>
  <c r="N63" i="1" s="1"/>
  <c r="F64" i="1" l="1"/>
  <c r="I64" i="1" s="1"/>
  <c r="H64" i="1" l="1"/>
  <c r="G64" i="1"/>
  <c r="J64" i="1" l="1"/>
  <c r="K64" i="1" s="1"/>
  <c r="L64" i="1" s="1"/>
  <c r="M64" i="1" s="1"/>
  <c r="N64" i="1" s="1"/>
  <c r="F65" i="1" l="1"/>
  <c r="I65" i="1" s="1"/>
  <c r="H65" i="1" l="1"/>
  <c r="G65" i="1"/>
  <c r="J65" i="1" l="1"/>
  <c r="K65" i="1" s="1"/>
  <c r="L65" i="1" s="1"/>
  <c r="M65" i="1" s="1"/>
  <c r="N65" i="1" s="1"/>
  <c r="F66" i="1" l="1"/>
  <c r="G66" i="1" s="1"/>
  <c r="I66" i="1" l="1"/>
  <c r="H66" i="1"/>
  <c r="J66" i="1" l="1"/>
  <c r="K66" i="1" s="1"/>
  <c r="L66" i="1" s="1"/>
  <c r="M66" i="1" l="1"/>
  <c r="N66" i="1" s="1"/>
  <c r="F67" i="1" l="1"/>
  <c r="H67" i="1" s="1"/>
  <c r="I67" i="1" l="1"/>
  <c r="G67" i="1"/>
  <c r="J67" i="1" l="1"/>
  <c r="K67" i="1" s="1"/>
  <c r="L67" i="1" s="1"/>
  <c r="M67" i="1" s="1"/>
  <c r="N67" i="1" s="1"/>
  <c r="F68" i="1" l="1"/>
  <c r="G68" i="1" s="1"/>
  <c r="I68" i="1" l="1"/>
  <c r="H68" i="1"/>
  <c r="J68" i="1" l="1"/>
  <c r="K68" i="1" s="1"/>
  <c r="L68" i="1" s="1"/>
  <c r="M68" i="1" s="1"/>
  <c r="N68" i="1" s="1"/>
  <c r="F69" i="1" l="1"/>
  <c r="I69" i="1" s="1"/>
  <c r="H69" i="1" l="1"/>
  <c r="G69" i="1"/>
  <c r="J69" i="1" l="1"/>
  <c r="K69" i="1" s="1"/>
  <c r="L69" i="1" s="1"/>
  <c r="M69" i="1" s="1"/>
  <c r="N69" i="1" s="1"/>
  <c r="F70" i="1" l="1"/>
  <c r="G70" i="1" s="1"/>
  <c r="H70" i="1" l="1"/>
  <c r="I70" i="1"/>
  <c r="J70" i="1" l="1"/>
  <c r="K70" i="1" s="1"/>
  <c r="L70" i="1" s="1"/>
  <c r="M70" i="1" s="1"/>
  <c r="N70" i="1" s="1"/>
  <c r="F71" i="1" l="1"/>
  <c r="G71" i="1" s="1"/>
  <c r="H71" i="1" l="1"/>
  <c r="I71" i="1"/>
  <c r="J71" i="1" l="1"/>
  <c r="K71" i="1" s="1"/>
  <c r="L71" i="1" s="1"/>
  <c r="M71" i="1" s="1"/>
  <c r="N71" i="1" s="1"/>
  <c r="F72" i="1" l="1"/>
  <c r="I72" i="1" s="1"/>
  <c r="H72" i="1" l="1"/>
  <c r="G72" i="1"/>
  <c r="J72" i="1" l="1"/>
  <c r="K72" i="1" s="1"/>
  <c r="L72" i="1" s="1"/>
  <c r="M72" i="1" s="1"/>
  <c r="N72" i="1" s="1"/>
  <c r="F73" i="1" l="1"/>
  <c r="G73" i="1" s="1"/>
  <c r="I73" i="1" l="1"/>
  <c r="H73" i="1"/>
  <c r="J73" i="1" l="1"/>
  <c r="K73" i="1" s="1"/>
  <c r="L73" i="1" s="1"/>
  <c r="M73" i="1" s="1"/>
  <c r="N73" i="1" s="1"/>
  <c r="F74" i="1" l="1"/>
  <c r="G74" i="1" s="1"/>
  <c r="H74" i="1" l="1"/>
  <c r="I74" i="1"/>
  <c r="J74" i="1" l="1"/>
  <c r="K74" i="1" s="1"/>
  <c r="L74" i="1" s="1"/>
  <c r="M74" i="1" s="1"/>
  <c r="N74" i="1" s="1"/>
  <c r="F75" i="1" l="1"/>
  <c r="H75" i="1" s="1"/>
  <c r="I75" i="1" l="1"/>
  <c r="G75" i="1"/>
  <c r="J75" i="1" l="1"/>
  <c r="K75" i="1" s="1"/>
  <c r="L75" i="1" s="1"/>
  <c r="M75" i="1" s="1"/>
  <c r="N75" i="1" s="1"/>
  <c r="F76" i="1" l="1"/>
  <c r="I76" i="1" s="1"/>
  <c r="H76" i="1" l="1"/>
  <c r="G76" i="1"/>
  <c r="J76" i="1" l="1"/>
  <c r="K76" i="1" s="1"/>
  <c r="L76" i="1" s="1"/>
  <c r="M76" i="1" s="1"/>
  <c r="N76" i="1" s="1"/>
  <c r="F77" i="1" s="1"/>
  <c r="I77" i="1" s="1"/>
  <c r="G77" i="1" l="1"/>
  <c r="H77" i="1"/>
  <c r="J77" i="1" l="1"/>
  <c r="K77" i="1" s="1"/>
  <c r="L77" i="1" s="1"/>
  <c r="M77" i="1" s="1"/>
  <c r="N77" i="1" s="1"/>
  <c r="F78" i="1" l="1"/>
  <c r="I78" i="1" s="1"/>
  <c r="H78" i="1" l="1"/>
  <c r="G78" i="1"/>
  <c r="J78" i="1" l="1"/>
  <c r="K78" i="1" s="1"/>
  <c r="L78" i="1" s="1"/>
  <c r="M78" i="1" s="1"/>
  <c r="N78" i="1" s="1"/>
  <c r="F79" i="1" l="1"/>
  <c r="G79" i="1" s="1"/>
  <c r="H79" i="1" l="1"/>
  <c r="I79" i="1"/>
  <c r="J79" i="1" l="1"/>
  <c r="K79" i="1" s="1"/>
  <c r="L79" i="1" s="1"/>
  <c r="M79" i="1" s="1"/>
  <c r="N79" i="1" s="1"/>
  <c r="F80" i="1" l="1"/>
  <c r="I80" i="1" s="1"/>
  <c r="G80" i="1" l="1"/>
  <c r="H80" i="1"/>
  <c r="J80" i="1" l="1"/>
  <c r="K80" i="1" s="1"/>
  <c r="L80" i="1" s="1"/>
  <c r="M80" i="1" s="1"/>
  <c r="N80" i="1" s="1"/>
  <c r="F81" i="1" s="1"/>
  <c r="H81" i="1" s="1"/>
  <c r="G81" i="1" l="1"/>
  <c r="I81" i="1"/>
  <c r="J81" i="1" l="1"/>
  <c r="K81" i="1" s="1"/>
  <c r="L81" i="1" s="1"/>
  <c r="M81" i="1" s="1"/>
  <c r="N81" i="1" s="1"/>
  <c r="F82" i="1" s="1"/>
  <c r="I82" i="1" s="1"/>
  <c r="H82" i="1" l="1"/>
  <c r="G82" i="1"/>
  <c r="J82" i="1" l="1"/>
  <c r="K82" i="1" s="1"/>
  <c r="L82" i="1" s="1"/>
  <c r="M82" i="1" s="1"/>
  <c r="N82" i="1" l="1"/>
  <c r="F83" i="1" s="1"/>
  <c r="I83" i="1" l="1"/>
  <c r="H83" i="1"/>
  <c r="G83" i="1"/>
  <c r="J83" i="1" l="1"/>
  <c r="K83" i="1" s="1"/>
  <c r="L83" i="1" s="1"/>
  <c r="M83" i="1" s="1"/>
  <c r="N83" i="1" s="1"/>
  <c r="F84" i="1" s="1"/>
  <c r="I84" i="1" l="1"/>
  <c r="H84" i="1"/>
  <c r="G84" i="1"/>
  <c r="J84" i="1" l="1"/>
  <c r="K84" i="1" s="1"/>
  <c r="L84" i="1" s="1"/>
  <c r="M84" i="1" s="1"/>
  <c r="N84" i="1" s="1"/>
  <c r="F85" i="1" s="1"/>
  <c r="H85" i="1" l="1"/>
  <c r="I85" i="1"/>
  <c r="G85" i="1"/>
  <c r="J85" i="1" l="1"/>
  <c r="K85" i="1" s="1"/>
  <c r="L85" i="1" s="1"/>
  <c r="M85" i="1" s="1"/>
  <c r="N85" i="1" s="1"/>
  <c r="F86" i="1" s="1"/>
  <c r="H86" i="1" l="1"/>
  <c r="I86" i="1"/>
  <c r="G86" i="1"/>
  <c r="J86" i="1" l="1"/>
  <c r="K86" i="1" s="1"/>
  <c r="L86" i="1" s="1"/>
  <c r="M86" i="1" s="1"/>
  <c r="N86" i="1" s="1"/>
  <c r="F87" i="1" s="1"/>
  <c r="H87" i="1" l="1"/>
  <c r="I87" i="1"/>
  <c r="G87" i="1"/>
  <c r="J87" i="1" l="1"/>
  <c r="K87" i="1" s="1"/>
  <c r="L87" i="1" s="1"/>
  <c r="M87" i="1" s="1"/>
  <c r="N87" i="1" s="1"/>
</calcChain>
</file>

<file path=xl/sharedStrings.xml><?xml version="1.0" encoding="utf-8"?>
<sst xmlns="http://schemas.openxmlformats.org/spreadsheetml/2006/main" count="20" uniqueCount="20">
  <si>
    <t>SP</t>
  </si>
  <si>
    <t>P</t>
  </si>
  <si>
    <t>I</t>
  </si>
  <si>
    <t>D</t>
  </si>
  <si>
    <t>min</t>
  </si>
  <si>
    <t>max</t>
  </si>
  <si>
    <t>dt</t>
  </si>
  <si>
    <t>t</t>
  </si>
  <si>
    <t>r(t)</t>
  </si>
  <si>
    <t>e(t)</t>
  </si>
  <si>
    <t>u(t)</t>
  </si>
  <si>
    <t>A</t>
  </si>
  <si>
    <t>U(t)</t>
  </si>
  <si>
    <t>lo</t>
  </si>
  <si>
    <t>hi</t>
  </si>
  <si>
    <t>x(t)</t>
  </si>
  <si>
    <t>Plant</t>
  </si>
  <si>
    <t>p</t>
  </si>
  <si>
    <t>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</si>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</sst>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PID!$D$13:$D$87</c:f>
              <c:numCache>
                <c:formatCode>General</c:formatCode>
                <c:ptCount val="7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</c:numCache>
            </c:numRef>
          </c:xVal>
          <c:yVal>
            <c:numRef>
              <c:f>PID!$M$13:$M$87</c:f>
              <c:numCache>
                <c:formatCode>General</c:formatCode>
                <c:ptCount val="75"/>
                <c:pt idx="0">
                  <c:v>0</c:v>
                </c:pt>
                <c:pt idx="1">
                  <c:v>11.367548717948718</c:v>
                </c:pt>
                <c:pt idx="2">
                  <c:v>21.40697096415516</c:v>
                </c:pt>
                <c:pt idx="3">
                  <c:v>32.102566602679872</c:v>
                </c:pt>
                <c:pt idx="4">
                  <c:v>44.136495871632697</c:v>
                </c:pt>
                <c:pt idx="5">
                  <c:v>57.318641327304377</c:v>
                </c:pt>
                <c:pt idx="6">
                  <c:v>71.477452056758736</c:v>
                </c:pt>
                <c:pt idx="7">
                  <c:v>86.43684678457565</c:v>
                </c:pt>
                <c:pt idx="8">
                  <c:v>102.01882031090479</c:v>
                </c:pt>
                <c:pt idx="9">
                  <c:v>118.04527912269708</c:v>
                </c:pt>
                <c:pt idx="10">
                  <c:v>134.33983400946724</c:v>
                </c:pt>
                <c:pt idx="11">
                  <c:v>150.64752631715956</c:v>
                </c:pt>
                <c:pt idx="12">
                  <c:v>166.95521862485188</c:v>
                </c:pt>
                <c:pt idx="13">
                  <c:v>183.04314594902513</c:v>
                </c:pt>
                <c:pt idx="14">
                  <c:v>187.37619142298183</c:v>
                </c:pt>
                <c:pt idx="15">
                  <c:v>193.33413537362793</c:v>
                </c:pt>
                <c:pt idx="16">
                  <c:v>198.45007442226915</c:v>
                </c:pt>
                <c:pt idx="17">
                  <c:v>202.08580987150296</c:v>
                </c:pt>
                <c:pt idx="18">
                  <c:v>204.46355498402013</c:v>
                </c:pt>
                <c:pt idx="19">
                  <c:v>205.76871218286507</c:v>
                </c:pt>
                <c:pt idx="20">
                  <c:v>206.1967417756866</c:v>
                </c:pt>
                <c:pt idx="21">
                  <c:v>205.9469075160531</c:v>
                </c:pt>
                <c:pt idx="22">
                  <c:v>205.20931946745714</c:v>
                </c:pt>
                <c:pt idx="23">
                  <c:v>204.17349153674604</c:v>
                </c:pt>
                <c:pt idx="24">
                  <c:v>203.11808418816838</c:v>
                </c:pt>
                <c:pt idx="25">
                  <c:v>202.06628663408875</c:v>
                </c:pt>
                <c:pt idx="26">
                  <c:v>201.24492575057209</c:v>
                </c:pt>
                <c:pt idx="27">
                  <c:v>200.82371039323999</c:v>
                </c:pt>
                <c:pt idx="28">
                  <c:v>200.1084231116352</c:v>
                </c:pt>
                <c:pt idx="29">
                  <c:v>199.59279040693065</c:v>
                </c:pt>
                <c:pt idx="30">
                  <c:v>199.24359999587298</c:v>
                </c:pt>
                <c:pt idx="31">
                  <c:v>199.02049611322965</c:v>
                </c:pt>
                <c:pt idx="32">
                  <c:v>198.90841439704761</c:v>
                </c:pt>
                <c:pt idx="33">
                  <c:v>198.88627097295037</c:v>
                </c:pt>
                <c:pt idx="34">
                  <c:v>198.93044138343964</c:v>
                </c:pt>
                <c:pt idx="35">
                  <c:v>199.02503373998223</c:v>
                </c:pt>
                <c:pt idx="36">
                  <c:v>199.15482592583209</c:v>
                </c:pt>
                <c:pt idx="37">
                  <c:v>199.29424653595731</c:v>
                </c:pt>
                <c:pt idx="38">
                  <c:v>199.43215862760587</c:v>
                </c:pt>
                <c:pt idx="39">
                  <c:v>199.5604319212386</c:v>
                </c:pt>
                <c:pt idx="40">
                  <c:v>199.67616242478528</c:v>
                </c:pt>
                <c:pt idx="41">
                  <c:v>199.78878927070622</c:v>
                </c:pt>
                <c:pt idx="42">
                  <c:v>199.88587935108433</c:v>
                </c:pt>
                <c:pt idx="43">
                  <c:v>199.95656753341279</c:v>
                </c:pt>
                <c:pt idx="44">
                  <c:v>200.00961185768941</c:v>
                </c:pt>
                <c:pt idx="45">
                  <c:v>200.04606270037914</c:v>
                </c:pt>
                <c:pt idx="46">
                  <c:v>200.06780618617159</c:v>
                </c:pt>
                <c:pt idx="47">
                  <c:v>200.07745204370744</c:v>
                </c:pt>
                <c:pt idx="48">
                  <c:v>200.07913250512686</c:v>
                </c:pt>
                <c:pt idx="49">
                  <c:v>200.07509676670912</c:v>
                </c:pt>
                <c:pt idx="50">
                  <c:v>200.06724996195757</c:v>
                </c:pt>
                <c:pt idx="51">
                  <c:v>200.05688334907202</c:v>
                </c:pt>
                <c:pt idx="52">
                  <c:v>200.04525061534761</c:v>
                </c:pt>
                <c:pt idx="53">
                  <c:v>200.03326095245245</c:v>
                </c:pt>
                <c:pt idx="54">
                  <c:v>200.0217088105604</c:v>
                </c:pt>
                <c:pt idx="55">
                  <c:v>200.01200130749899</c:v>
                </c:pt>
                <c:pt idx="56">
                  <c:v>200.00429386840639</c:v>
                </c:pt>
                <c:pt idx="57">
                  <c:v>199.99808917444219</c:v>
                </c:pt>
                <c:pt idx="58">
                  <c:v>199.99356430795549</c:v>
                </c:pt>
                <c:pt idx="59">
                  <c:v>199.99054152143725</c:v>
                </c:pt>
                <c:pt idx="60">
                  <c:v>199.98875976222249</c:v>
                </c:pt>
                <c:pt idx="61">
                  <c:v>199.9879444490478</c:v>
                </c:pt>
                <c:pt idx="62">
                  <c:v>199.98792549799811</c:v>
                </c:pt>
                <c:pt idx="63">
                  <c:v>199.98864657857652</c:v>
                </c:pt>
                <c:pt idx="64">
                  <c:v>199.98984762985708</c:v>
                </c:pt>
                <c:pt idx="65">
                  <c:v>199.99133102866716</c:v>
                </c:pt>
                <c:pt idx="66">
                  <c:v>199.99293120024581</c:v>
                </c:pt>
                <c:pt idx="67">
                  <c:v>199.9945107225667</c:v>
                </c:pt>
                <c:pt idx="68">
                  <c:v>199.99596075021711</c:v>
                </c:pt>
                <c:pt idx="69">
                  <c:v>199.99723429076951</c:v>
                </c:pt>
                <c:pt idx="70">
                  <c:v>199.99832492903695</c:v>
                </c:pt>
                <c:pt idx="71">
                  <c:v>199.99921343062363</c:v>
                </c:pt>
                <c:pt idx="72">
                  <c:v>199.99989474881346</c:v>
                </c:pt>
                <c:pt idx="73">
                  <c:v>200.00038653226426</c:v>
                </c:pt>
                <c:pt idx="74">
                  <c:v>200.00070760616143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0-41C9-B180-1660C225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567487"/>
        <c:axId val="1299564159"/>
      </c:scatterChart>
      <c:valAx>
        <c:axId val="12995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64159"/>
        <c:crosses val="autoZero"/>
        <c:crossBetween val="midCat"/>
      </c:valAx>
      <c:valAx>
        <c:axId val="1299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6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0</xdr:rowOff>
    </xdr:from>
    <xdr:to>
      <xdr:col>13</xdr:col>
      <xdr:colOff>600075</xdr:colOff>
      <xdr:row>11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DA9CD-E4DE-486D-8513-76998DFAB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DC4A-FC50-4E77-BAED-2DCA3514E73D}">
  <dimension ref="A1:Q87"/>
  <sheetViews>
    <sheetView tabSelected="1" workbookViewId="0">
      <selection activeCell="I12" sqref="I12"/>
    </sheetView>
  </sheetViews>
  <sheetFormatPr defaultRowHeight="15" x14ac:dyDescent="0.25"/>
  <sheetData>
    <row r="1" spans="1:17" x14ac:dyDescent="0.25">
      <c r="L1" t="s">
        <v>16</v>
      </c>
    </row>
    <row r="2" spans="1:17" x14ac:dyDescent="0.25">
      <c r="L2">
        <v>0</v>
      </c>
      <c r="M2">
        <v>0</v>
      </c>
    </row>
    <row r="3" spans="1:17" x14ac:dyDescent="0.25">
      <c r="L3">
        <v>0</v>
      </c>
      <c r="M3">
        <v>0</v>
      </c>
    </row>
    <row r="4" spans="1:17" x14ac:dyDescent="0.25">
      <c r="L4">
        <v>0</v>
      </c>
      <c r="M4">
        <v>0</v>
      </c>
    </row>
    <row r="5" spans="1:17" x14ac:dyDescent="0.25">
      <c r="L5">
        <v>0</v>
      </c>
      <c r="M5">
        <v>0</v>
      </c>
    </row>
    <row r="6" spans="1:17" x14ac:dyDescent="0.25">
      <c r="L6">
        <v>0</v>
      </c>
      <c r="M6">
        <v>0</v>
      </c>
    </row>
    <row r="7" spans="1:17" x14ac:dyDescent="0.25">
      <c r="L7">
        <v>0</v>
      </c>
      <c r="M7">
        <v>0</v>
      </c>
    </row>
    <row r="8" spans="1:17" x14ac:dyDescent="0.25">
      <c r="L8">
        <v>0</v>
      </c>
      <c r="M8">
        <v>0</v>
      </c>
    </row>
    <row r="9" spans="1:17" x14ac:dyDescent="0.25">
      <c r="L9">
        <v>0</v>
      </c>
      <c r="M9">
        <v>0</v>
      </c>
      <c r="Q9">
        <f>max-min</f>
        <v>180</v>
      </c>
    </row>
    <row r="10" spans="1:17" x14ac:dyDescent="0.25">
      <c r="L10">
        <v>0</v>
      </c>
      <c r="M10">
        <v>0</v>
      </c>
      <c r="Q10">
        <f>Q9+P*Q9</f>
        <v>414</v>
      </c>
    </row>
    <row r="11" spans="1:17" x14ac:dyDescent="0.25">
      <c r="L11">
        <v>0</v>
      </c>
      <c r="M11">
        <v>0</v>
      </c>
      <c r="Q11">
        <f>Q10+I*Q9</f>
        <v>756</v>
      </c>
    </row>
    <row r="12" spans="1:17" x14ac:dyDescent="0.25">
      <c r="D12" s="1" t="s">
        <v>7</v>
      </c>
      <c r="E12" s="1" t="s">
        <v>8</v>
      </c>
      <c r="F12" s="1" t="s">
        <v>9</v>
      </c>
      <c r="G12" s="1" t="s">
        <v>17</v>
      </c>
      <c r="H12" s="1" t="s">
        <v>18</v>
      </c>
      <c r="I12" s="1" t="s">
        <v>19</v>
      </c>
      <c r="J12" s="1" t="s">
        <v>10</v>
      </c>
      <c r="K12" s="1" t="s">
        <v>12</v>
      </c>
      <c r="L12">
        <v>0</v>
      </c>
      <c r="M12">
        <v>0</v>
      </c>
      <c r="N12" s="1" t="s">
        <v>15</v>
      </c>
      <c r="Q12">
        <f>Q11+D*Q9</f>
        <v>792</v>
      </c>
    </row>
    <row r="13" spans="1:17" x14ac:dyDescent="0.25">
      <c r="A13" s="1" t="s">
        <v>0</v>
      </c>
      <c r="B13">
        <v>200</v>
      </c>
      <c r="D13">
        <v>0</v>
      </c>
      <c r="F13">
        <v>0</v>
      </c>
      <c r="J13">
        <v>0</v>
      </c>
      <c r="K13">
        <v>0</v>
      </c>
      <c r="L13">
        <v>0</v>
      </c>
      <c r="M13">
        <v>0</v>
      </c>
      <c r="N13">
        <f>min</f>
        <v>32</v>
      </c>
    </row>
    <row r="14" spans="1:17" x14ac:dyDescent="0.25">
      <c r="A14" s="1" t="s">
        <v>1</v>
      </c>
      <c r="B14">
        <v>1.3</v>
      </c>
      <c r="D14">
        <f t="shared" ref="D14" si="0">D13+dt</f>
        <v>0.2</v>
      </c>
      <c r="E14">
        <f t="shared" ref="E14:E77" si="1">SP</f>
        <v>200</v>
      </c>
      <c r="F14">
        <f>E14-N13</f>
        <v>168</v>
      </c>
      <c r="G14">
        <f t="shared" ref="G14:G28" si="2">F14</f>
        <v>168</v>
      </c>
      <c r="H14">
        <f t="shared" ref="H14" si="3">H13+F14*dt</f>
        <v>33.6</v>
      </c>
      <c r="I14">
        <f t="shared" ref="I14" si="4">(F14-F13)/dt</f>
        <v>840</v>
      </c>
      <c r="J14">
        <f t="shared" ref="J14" si="5">P*G14+I*H14+D*I14</f>
        <v>450.24</v>
      </c>
      <c r="K14">
        <f t="shared" ref="K14:K45" si="6">MAX(lo,MIN(hi,A*(J14-min)/(max-min)))</f>
        <v>0.69706666666666661</v>
      </c>
      <c r="L14">
        <f t="shared" ref="L14:L45" si="7">max*K14</f>
        <v>147.77813333333333</v>
      </c>
      <c r="M14">
        <f>AVERAGE(L2:L14)</f>
        <v>11.367548717948718</v>
      </c>
      <c r="N14">
        <f>IF(M14&lt;M13,M13-(M13-M14)/2,M14)</f>
        <v>11.367548717948718</v>
      </c>
    </row>
    <row r="15" spans="1:17" x14ac:dyDescent="0.25">
      <c r="A15" s="1" t="s">
        <v>2</v>
      </c>
      <c r="B15">
        <v>1.9</v>
      </c>
      <c r="D15">
        <f t="shared" ref="D15:D18" si="8">D14+dt</f>
        <v>0.4</v>
      </c>
      <c r="E15">
        <f t="shared" si="1"/>
        <v>200</v>
      </c>
      <c r="F15">
        <f>E15-N14</f>
        <v>188.63245128205128</v>
      </c>
      <c r="G15">
        <f t="shared" si="2"/>
        <v>188.63245128205128</v>
      </c>
      <c r="H15">
        <f t="shared" ref="H15:H18" si="9">H14+F15*dt</f>
        <v>71.326490256410267</v>
      </c>
      <c r="I15">
        <f t="shared" ref="I15:I18" si="10">(F15-F14)/dt</f>
        <v>103.16225641025639</v>
      </c>
      <c r="J15">
        <f t="shared" ref="J15:J18" si="11">P*G15+I*H15+D*I15</f>
        <v>401.37496943589747</v>
      </c>
      <c r="K15">
        <f t="shared" si="6"/>
        <v>0.61562494905982912</v>
      </c>
      <c r="L15">
        <f t="shared" si="7"/>
        <v>130.51248920068377</v>
      </c>
      <c r="M15">
        <f t="shared" ref="M15:M78" si="12">AVERAGE(L3:L15)</f>
        <v>21.40697096415516</v>
      </c>
      <c r="N15">
        <f t="shared" ref="N15:N78" si="13">IF(M15&lt;M14,M14-(M14-M15)/2,M15)</f>
        <v>21.40697096415516</v>
      </c>
    </row>
    <row r="16" spans="1:17" x14ac:dyDescent="0.25">
      <c r="A16" s="1" t="s">
        <v>3</v>
      </c>
      <c r="B16">
        <v>0.2</v>
      </c>
      <c r="D16">
        <f t="shared" si="8"/>
        <v>0.60000000000000009</v>
      </c>
      <c r="E16">
        <f t="shared" si="1"/>
        <v>200</v>
      </c>
      <c r="F16">
        <f t="shared" ref="F16:F79" si="14">E16-N15</f>
        <v>178.59302903584484</v>
      </c>
      <c r="G16">
        <f t="shared" si="2"/>
        <v>178.59302903584484</v>
      </c>
      <c r="H16">
        <f t="shared" si="9"/>
        <v>107.04509606357924</v>
      </c>
      <c r="I16">
        <f t="shared" si="10"/>
        <v>-50.19711123103221</v>
      </c>
      <c r="J16">
        <f t="shared" si="11"/>
        <v>425.51719802119237</v>
      </c>
      <c r="K16">
        <f t="shared" si="6"/>
        <v>0.65586199670198719</v>
      </c>
      <c r="L16">
        <f t="shared" si="7"/>
        <v>139.04274330082129</v>
      </c>
      <c r="M16">
        <f t="shared" si="12"/>
        <v>32.102566602679872</v>
      </c>
      <c r="N16">
        <f t="shared" si="13"/>
        <v>32.102566602679872</v>
      </c>
    </row>
    <row r="17" spans="1:14" x14ac:dyDescent="0.25">
      <c r="A17" s="1" t="s">
        <v>6</v>
      </c>
      <c r="B17">
        <v>0.2</v>
      </c>
      <c r="D17">
        <f t="shared" si="8"/>
        <v>0.8</v>
      </c>
      <c r="E17">
        <f t="shared" si="1"/>
        <v>200</v>
      </c>
      <c r="F17">
        <f t="shared" si="14"/>
        <v>167.89743339732013</v>
      </c>
      <c r="G17">
        <f t="shared" si="2"/>
        <v>167.89743339732013</v>
      </c>
      <c r="H17">
        <f t="shared" si="9"/>
        <v>140.62458274304328</v>
      </c>
      <c r="I17">
        <f t="shared" si="10"/>
        <v>-53.477978192623539</v>
      </c>
      <c r="J17">
        <f t="shared" si="11"/>
        <v>474.75777498977368</v>
      </c>
      <c r="K17">
        <f t="shared" si="6"/>
        <v>0.737929624982956</v>
      </c>
      <c r="L17">
        <f t="shared" si="7"/>
        <v>156.44108049638666</v>
      </c>
      <c r="M17">
        <f t="shared" si="12"/>
        <v>44.136495871632697</v>
      </c>
      <c r="N17">
        <f t="shared" si="13"/>
        <v>44.136495871632697</v>
      </c>
    </row>
    <row r="18" spans="1:14" x14ac:dyDescent="0.25">
      <c r="A18" s="1" t="s">
        <v>11</v>
      </c>
      <c r="B18">
        <f>ROUND(1/(P+I+D),1)</f>
        <v>0.3</v>
      </c>
      <c r="D18">
        <f t="shared" si="8"/>
        <v>1</v>
      </c>
      <c r="E18">
        <f t="shared" si="1"/>
        <v>200</v>
      </c>
      <c r="F18">
        <f t="shared" si="14"/>
        <v>155.86350412836731</v>
      </c>
      <c r="G18">
        <f t="shared" si="2"/>
        <v>155.86350412836731</v>
      </c>
      <c r="H18">
        <f t="shared" si="9"/>
        <v>171.79728356871675</v>
      </c>
      <c r="I18">
        <f t="shared" si="10"/>
        <v>-60.169646344764089</v>
      </c>
      <c r="J18">
        <f t="shared" si="11"/>
        <v>517.00346487848651</v>
      </c>
      <c r="K18">
        <f t="shared" si="6"/>
        <v>0.80833910813081078</v>
      </c>
      <c r="L18">
        <f t="shared" si="7"/>
        <v>171.36789092373189</v>
      </c>
      <c r="M18">
        <f t="shared" si="12"/>
        <v>57.318641327304377</v>
      </c>
      <c r="N18">
        <f t="shared" si="13"/>
        <v>57.318641327304377</v>
      </c>
    </row>
    <row r="19" spans="1:14" x14ac:dyDescent="0.25">
      <c r="D19">
        <f t="shared" ref="D19:D20" si="15">D18+dt</f>
        <v>1.2</v>
      </c>
      <c r="E19">
        <f t="shared" si="1"/>
        <v>200</v>
      </c>
      <c r="F19">
        <f t="shared" si="14"/>
        <v>142.68135867269564</v>
      </c>
      <c r="G19">
        <f t="shared" si="2"/>
        <v>142.68135867269564</v>
      </c>
      <c r="H19">
        <f t="shared" ref="H19:H20" si="16">H18+F19*dt</f>
        <v>200.33355530325588</v>
      </c>
      <c r="I19">
        <f t="shared" ref="I19:I20" si="17">(F19-F18)/dt</f>
        <v>-65.910727278358365</v>
      </c>
      <c r="J19">
        <f t="shared" ref="J19:J20" si="18">P*G19+I*H19+D*I19</f>
        <v>552.93737589501893</v>
      </c>
      <c r="K19">
        <f t="shared" si="6"/>
        <v>0.86822895982503145</v>
      </c>
      <c r="L19">
        <f t="shared" si="7"/>
        <v>184.06453948290667</v>
      </c>
      <c r="M19">
        <f t="shared" si="12"/>
        <v>71.477452056758736</v>
      </c>
      <c r="N19">
        <f t="shared" si="13"/>
        <v>71.477452056758736</v>
      </c>
    </row>
    <row r="20" spans="1:14" x14ac:dyDescent="0.25">
      <c r="A20" s="1" t="s">
        <v>4</v>
      </c>
      <c r="B20">
        <v>32</v>
      </c>
      <c r="D20">
        <f t="shared" si="15"/>
        <v>1.4</v>
      </c>
      <c r="E20">
        <f t="shared" si="1"/>
        <v>200</v>
      </c>
      <c r="F20">
        <f t="shared" si="14"/>
        <v>128.52254794324125</v>
      </c>
      <c r="G20">
        <f t="shared" si="2"/>
        <v>128.52254794324125</v>
      </c>
      <c r="H20">
        <f t="shared" si="16"/>
        <v>226.03806489190413</v>
      </c>
      <c r="I20">
        <f t="shared" si="17"/>
        <v>-70.794053647271937</v>
      </c>
      <c r="J20">
        <f t="shared" si="18"/>
        <v>582.39282489137713</v>
      </c>
      <c r="K20">
        <f t="shared" si="6"/>
        <v>0.91732137481896181</v>
      </c>
      <c r="L20">
        <f t="shared" si="7"/>
        <v>194.47213146161991</v>
      </c>
      <c r="M20">
        <f t="shared" si="12"/>
        <v>86.43684678457565</v>
      </c>
      <c r="N20">
        <f t="shared" si="13"/>
        <v>86.43684678457565</v>
      </c>
    </row>
    <row r="21" spans="1:14" x14ac:dyDescent="0.25">
      <c r="A21" s="1" t="s">
        <v>5</v>
      </c>
      <c r="B21">
        <v>212</v>
      </c>
      <c r="D21">
        <f t="shared" ref="D21:D28" si="19">D20+dt</f>
        <v>1.5999999999999999</v>
      </c>
      <c r="E21">
        <f t="shared" si="1"/>
        <v>200</v>
      </c>
      <c r="F21">
        <f t="shared" si="14"/>
        <v>113.56315321542435</v>
      </c>
      <c r="G21">
        <f t="shared" si="2"/>
        <v>113.56315321542435</v>
      </c>
      <c r="H21">
        <f t="shared" ref="H21:H28" si="20">H20+F21*dt</f>
        <v>248.75069553498901</v>
      </c>
      <c r="I21">
        <f t="shared" ref="I21:I28" si="21">(F21-F20)/dt</f>
        <v>-74.796973639084499</v>
      </c>
      <c r="J21">
        <f t="shared" ref="J21:J28" si="22">P*G21+I*H21+D*I21</f>
        <v>605.29902596871386</v>
      </c>
      <c r="K21">
        <f t="shared" si="6"/>
        <v>0.95549837661452308</v>
      </c>
      <c r="L21">
        <f t="shared" si="7"/>
        <v>202.56565584227889</v>
      </c>
      <c r="M21">
        <f t="shared" si="12"/>
        <v>102.01882031090479</v>
      </c>
      <c r="N21">
        <f t="shared" si="13"/>
        <v>102.01882031090479</v>
      </c>
    </row>
    <row r="22" spans="1:14" x14ac:dyDescent="0.25">
      <c r="A22" s="1" t="s">
        <v>13</v>
      </c>
      <c r="B22">
        <v>0</v>
      </c>
      <c r="D22">
        <f t="shared" si="19"/>
        <v>1.7999999999999998</v>
      </c>
      <c r="E22">
        <f t="shared" si="1"/>
        <v>200</v>
      </c>
      <c r="F22">
        <f t="shared" si="14"/>
        <v>97.981179689095214</v>
      </c>
      <c r="G22">
        <f t="shared" si="2"/>
        <v>97.981179689095214</v>
      </c>
      <c r="H22">
        <f t="shared" si="20"/>
        <v>268.34693147280802</v>
      </c>
      <c r="I22">
        <f t="shared" si="21"/>
        <v>-77.909867631645682</v>
      </c>
      <c r="J22">
        <f t="shared" si="22"/>
        <v>621.65272986782998</v>
      </c>
      <c r="K22">
        <f t="shared" si="6"/>
        <v>0.98275454977971655</v>
      </c>
      <c r="L22">
        <f t="shared" si="7"/>
        <v>208.34396455329991</v>
      </c>
      <c r="M22">
        <f t="shared" si="12"/>
        <v>118.04527912269708</v>
      </c>
      <c r="N22">
        <f t="shared" si="13"/>
        <v>118.04527912269708</v>
      </c>
    </row>
    <row r="23" spans="1:14" x14ac:dyDescent="0.25">
      <c r="A23" s="1" t="s">
        <v>14</v>
      </c>
      <c r="B23">
        <v>1</v>
      </c>
      <c r="D23">
        <f t="shared" si="19"/>
        <v>1.9999999999999998</v>
      </c>
      <c r="E23">
        <f t="shared" si="1"/>
        <v>200</v>
      </c>
      <c r="F23">
        <f t="shared" si="14"/>
        <v>81.954720877302918</v>
      </c>
      <c r="G23">
        <f t="shared" si="2"/>
        <v>81.954720877302918</v>
      </c>
      <c r="H23">
        <f t="shared" si="20"/>
        <v>284.73787564826858</v>
      </c>
      <c r="I23">
        <f t="shared" si="21"/>
        <v>-80.132294058961477</v>
      </c>
      <c r="J23">
        <f t="shared" si="22"/>
        <v>631.51664206041175</v>
      </c>
      <c r="K23">
        <f t="shared" si="6"/>
        <v>0.99919440343401966</v>
      </c>
      <c r="L23">
        <f t="shared" si="7"/>
        <v>211.82921352801216</v>
      </c>
      <c r="M23">
        <f t="shared" si="12"/>
        <v>134.33983400946724</v>
      </c>
      <c r="N23">
        <f t="shared" si="13"/>
        <v>134.33983400946724</v>
      </c>
    </row>
    <row r="24" spans="1:14" x14ac:dyDescent="0.25">
      <c r="D24">
        <f t="shared" si="19"/>
        <v>2.1999999999999997</v>
      </c>
      <c r="E24">
        <f t="shared" si="1"/>
        <v>200</v>
      </c>
      <c r="F24">
        <f t="shared" si="14"/>
        <v>65.660165990532761</v>
      </c>
      <c r="G24">
        <f t="shared" si="2"/>
        <v>65.660165990532761</v>
      </c>
      <c r="H24">
        <f t="shared" si="20"/>
        <v>297.86990884637515</v>
      </c>
      <c r="I24">
        <f t="shared" si="21"/>
        <v>-81.472774433850788</v>
      </c>
      <c r="J24">
        <f t="shared" si="22"/>
        <v>635.01648770903512</v>
      </c>
      <c r="K24">
        <f t="shared" si="6"/>
        <v>1</v>
      </c>
      <c r="L24">
        <f t="shared" si="7"/>
        <v>212</v>
      </c>
      <c r="M24">
        <f t="shared" si="12"/>
        <v>150.64752631715956</v>
      </c>
      <c r="N24">
        <f t="shared" si="13"/>
        <v>150.64752631715956</v>
      </c>
    </row>
    <row r="25" spans="1:14" x14ac:dyDescent="0.25">
      <c r="D25">
        <f t="shared" si="19"/>
        <v>2.4</v>
      </c>
      <c r="E25">
        <f t="shared" si="1"/>
        <v>200</v>
      </c>
      <c r="F25">
        <f t="shared" si="14"/>
        <v>49.35247368284044</v>
      </c>
      <c r="G25">
        <f t="shared" si="2"/>
        <v>49.35247368284044</v>
      </c>
      <c r="H25">
        <f t="shared" si="20"/>
        <v>307.74040358294326</v>
      </c>
      <c r="I25">
        <f t="shared" si="21"/>
        <v>-81.538461538461604</v>
      </c>
      <c r="J25">
        <f t="shared" si="22"/>
        <v>632.55729028759242</v>
      </c>
      <c r="K25">
        <f t="shared" si="6"/>
        <v>1</v>
      </c>
      <c r="L25">
        <f t="shared" si="7"/>
        <v>212</v>
      </c>
      <c r="M25">
        <f t="shared" si="12"/>
        <v>166.95521862485188</v>
      </c>
      <c r="N25">
        <f t="shared" si="13"/>
        <v>166.95521862485188</v>
      </c>
    </row>
    <row r="26" spans="1:14" x14ac:dyDescent="0.25">
      <c r="D26">
        <f t="shared" si="19"/>
        <v>2.6</v>
      </c>
      <c r="E26">
        <f t="shared" si="1"/>
        <v>200</v>
      </c>
      <c r="F26">
        <f t="shared" si="14"/>
        <v>33.044781375148119</v>
      </c>
      <c r="G26">
        <f t="shared" si="2"/>
        <v>33.044781375148119</v>
      </c>
      <c r="H26">
        <f t="shared" si="20"/>
        <v>314.3493598579729</v>
      </c>
      <c r="I26">
        <f t="shared" si="21"/>
        <v>-81.538461538461604</v>
      </c>
      <c r="J26">
        <f t="shared" si="22"/>
        <v>623.91430721014876</v>
      </c>
      <c r="K26">
        <f t="shared" si="6"/>
        <v>0.98652384535024784</v>
      </c>
      <c r="L26">
        <f t="shared" si="7"/>
        <v>209.14305521425254</v>
      </c>
      <c r="M26">
        <f t="shared" si="12"/>
        <v>183.04314594902513</v>
      </c>
      <c r="N26">
        <f t="shared" si="13"/>
        <v>183.04314594902513</v>
      </c>
    </row>
    <row r="27" spans="1:14" x14ac:dyDescent="0.25">
      <c r="D27">
        <f t="shared" si="19"/>
        <v>2.8000000000000003</v>
      </c>
      <c r="E27">
        <f t="shared" si="1"/>
        <v>200</v>
      </c>
      <c r="F27">
        <f t="shared" si="14"/>
        <v>16.956854050974869</v>
      </c>
      <c r="G27">
        <f t="shared" si="2"/>
        <v>16.956854050974869</v>
      </c>
      <c r="H27">
        <f t="shared" si="20"/>
        <v>317.74073066816788</v>
      </c>
      <c r="I27">
        <f t="shared" si="21"/>
        <v>-80.439636620866253</v>
      </c>
      <c r="J27">
        <f t="shared" si="22"/>
        <v>609.66337121161291</v>
      </c>
      <c r="K27">
        <f t="shared" si="6"/>
        <v>0.96277228535268811</v>
      </c>
      <c r="L27">
        <f t="shared" si="7"/>
        <v>204.10772449476988</v>
      </c>
      <c r="M27">
        <f t="shared" si="12"/>
        <v>187.37619142298183</v>
      </c>
      <c r="N27">
        <f t="shared" si="13"/>
        <v>187.37619142298183</v>
      </c>
    </row>
    <row r="28" spans="1:14" x14ac:dyDescent="0.25">
      <c r="D28">
        <f t="shared" si="19"/>
        <v>3.0000000000000004</v>
      </c>
      <c r="E28">
        <f t="shared" si="1"/>
        <v>200</v>
      </c>
      <c r="F28">
        <f t="shared" si="14"/>
        <v>12.623808577018167</v>
      </c>
      <c r="G28">
        <f t="shared" si="2"/>
        <v>12.623808577018167</v>
      </c>
      <c r="H28">
        <f t="shared" si="20"/>
        <v>320.26549238357154</v>
      </c>
      <c r="I28">
        <f t="shared" si="21"/>
        <v>-21.665227369783508</v>
      </c>
      <c r="J28">
        <f t="shared" si="22"/>
        <v>620.58234120495285</v>
      </c>
      <c r="K28">
        <f t="shared" si="6"/>
        <v>0.98097056867492149</v>
      </c>
      <c r="L28">
        <f t="shared" si="7"/>
        <v>207.96576055908335</v>
      </c>
      <c r="M28">
        <f t="shared" si="12"/>
        <v>193.33413537362793</v>
      </c>
      <c r="N28">
        <f t="shared" si="13"/>
        <v>193.33413537362793</v>
      </c>
    </row>
    <row r="29" spans="1:14" x14ac:dyDescent="0.25">
      <c r="D29">
        <f t="shared" ref="D29:D33" si="23">D28+dt</f>
        <v>3.2000000000000006</v>
      </c>
      <c r="E29">
        <f t="shared" si="1"/>
        <v>200</v>
      </c>
      <c r="F29">
        <f t="shared" si="14"/>
        <v>6.6658646263720698</v>
      </c>
      <c r="G29">
        <f t="shared" ref="G29:G87" si="24">F29</f>
        <v>6.6658646263720698</v>
      </c>
      <c r="H29">
        <f t="shared" ref="H29:H33" si="25">H28+F29*dt</f>
        <v>321.59866530884597</v>
      </c>
      <c r="I29">
        <f t="shared" ref="I29:I33" si="26">(F29-F28)/dt</f>
        <v>-29.789719753230486</v>
      </c>
      <c r="J29">
        <f t="shared" ref="J29:J33" si="27">P*G29+I*H29+D*I29</f>
        <v>613.74514415044496</v>
      </c>
      <c r="K29">
        <f t="shared" si="6"/>
        <v>0.9695752402507416</v>
      </c>
      <c r="L29">
        <f t="shared" si="7"/>
        <v>205.54995093315722</v>
      </c>
      <c r="M29">
        <f t="shared" si="12"/>
        <v>198.45007442226915</v>
      </c>
      <c r="N29">
        <f t="shared" si="13"/>
        <v>198.45007442226915</v>
      </c>
    </row>
    <row r="30" spans="1:14" x14ac:dyDescent="0.25">
      <c r="D30">
        <f t="shared" si="23"/>
        <v>3.4000000000000008</v>
      </c>
      <c r="E30">
        <f t="shared" si="1"/>
        <v>200</v>
      </c>
      <c r="F30">
        <f t="shared" si="14"/>
        <v>1.5499255777308463</v>
      </c>
      <c r="G30">
        <f t="shared" si="24"/>
        <v>1.5499255777308463</v>
      </c>
      <c r="H30">
        <f t="shared" si="25"/>
        <v>321.90865042439214</v>
      </c>
      <c r="I30">
        <f t="shared" si="26"/>
        <v>-25.579695243206118</v>
      </c>
      <c r="J30">
        <f t="shared" si="27"/>
        <v>608.52540000875388</v>
      </c>
      <c r="K30">
        <f t="shared" si="6"/>
        <v>0.96087566668125646</v>
      </c>
      <c r="L30">
        <f t="shared" si="7"/>
        <v>203.70564133642637</v>
      </c>
      <c r="M30">
        <f t="shared" si="12"/>
        <v>202.08580987150296</v>
      </c>
      <c r="N30">
        <f t="shared" si="13"/>
        <v>202.08580987150296</v>
      </c>
    </row>
    <row r="31" spans="1:14" x14ac:dyDescent="0.25">
      <c r="D31">
        <f t="shared" si="23"/>
        <v>3.600000000000001</v>
      </c>
      <c r="E31">
        <f t="shared" si="1"/>
        <v>200</v>
      </c>
      <c r="F31">
        <f t="shared" si="14"/>
        <v>-2.0858098715029598</v>
      </c>
      <c r="G31">
        <f t="shared" si="24"/>
        <v>-2.0858098715029598</v>
      </c>
      <c r="H31">
        <f t="shared" si="25"/>
        <v>321.49148845009154</v>
      </c>
      <c r="I31">
        <f t="shared" si="26"/>
        <v>-18.17867724616903</v>
      </c>
      <c r="J31">
        <f t="shared" si="27"/>
        <v>604.48653977298613</v>
      </c>
      <c r="K31">
        <f t="shared" si="6"/>
        <v>0.95414423295497686</v>
      </c>
      <c r="L31">
        <f t="shared" si="7"/>
        <v>202.27857738645508</v>
      </c>
      <c r="M31">
        <f t="shared" si="12"/>
        <v>204.46355498402013</v>
      </c>
      <c r="N31">
        <f t="shared" si="13"/>
        <v>204.46355498402013</v>
      </c>
    </row>
    <row r="32" spans="1:14" x14ac:dyDescent="0.25">
      <c r="D32">
        <f t="shared" si="23"/>
        <v>3.8000000000000012</v>
      </c>
      <c r="E32">
        <f t="shared" si="1"/>
        <v>200</v>
      </c>
      <c r="F32">
        <f t="shared" si="14"/>
        <v>-4.463554984020135</v>
      </c>
      <c r="G32">
        <f t="shared" si="24"/>
        <v>-4.463554984020135</v>
      </c>
      <c r="H32">
        <f t="shared" si="25"/>
        <v>320.59877745328754</v>
      </c>
      <c r="I32">
        <f t="shared" si="26"/>
        <v>-11.888725562585876</v>
      </c>
      <c r="J32">
        <f t="shared" si="27"/>
        <v>600.95731056950285</v>
      </c>
      <c r="K32">
        <f t="shared" si="6"/>
        <v>0.94826218428250475</v>
      </c>
      <c r="L32">
        <f t="shared" si="7"/>
        <v>201.03158306789101</v>
      </c>
      <c r="M32">
        <f t="shared" si="12"/>
        <v>205.76871218286507</v>
      </c>
      <c r="N32">
        <f t="shared" si="13"/>
        <v>205.76871218286507</v>
      </c>
    </row>
    <row r="33" spans="4:14" x14ac:dyDescent="0.25">
      <c r="D33">
        <f t="shared" si="23"/>
        <v>4.0000000000000009</v>
      </c>
      <c r="E33">
        <f t="shared" si="1"/>
        <v>200</v>
      </c>
      <c r="F33">
        <f t="shared" si="14"/>
        <v>-5.7687121828650731</v>
      </c>
      <c r="G33">
        <f>F33</f>
        <v>-5.7687121828650731</v>
      </c>
      <c r="H33">
        <f t="shared" si="25"/>
        <v>319.44503501671454</v>
      </c>
      <c r="I33">
        <f t="shared" si="26"/>
        <v>-6.525785994224691</v>
      </c>
      <c r="J33">
        <f t="shared" si="27"/>
        <v>598.14108349518801</v>
      </c>
      <c r="K33">
        <f t="shared" si="6"/>
        <v>0.94356847249198006</v>
      </c>
      <c r="L33">
        <f t="shared" si="7"/>
        <v>200.03651616829978</v>
      </c>
      <c r="M33">
        <f t="shared" si="12"/>
        <v>206.1967417756866</v>
      </c>
      <c r="N33">
        <f t="shared" si="13"/>
        <v>206.1967417756866</v>
      </c>
    </row>
    <row r="34" spans="4:14" x14ac:dyDescent="0.25">
      <c r="D34">
        <f t="shared" ref="D34:D36" si="28">D33+dt</f>
        <v>4.2000000000000011</v>
      </c>
      <c r="E34">
        <f t="shared" si="1"/>
        <v>200</v>
      </c>
      <c r="F34">
        <f t="shared" si="14"/>
        <v>-6.1967417756866041</v>
      </c>
      <c r="G34">
        <f t="shared" si="24"/>
        <v>-6.1967417756866041</v>
      </c>
      <c r="H34">
        <f t="shared" ref="H34:H36" si="29">H33+F34*dt</f>
        <v>318.2056866615772</v>
      </c>
      <c r="I34">
        <f t="shared" ref="I34:I36" si="30">(F34-F33)/dt</f>
        <v>-2.1401479641076548</v>
      </c>
      <c r="J34">
        <f t="shared" ref="J34:J36" si="31">P*G34+I*H34+D*I34</f>
        <v>596.10701075578254</v>
      </c>
      <c r="K34">
        <f t="shared" si="6"/>
        <v>0.94017835125963756</v>
      </c>
      <c r="L34">
        <f t="shared" si="7"/>
        <v>199.31781046704316</v>
      </c>
      <c r="M34">
        <f t="shared" si="12"/>
        <v>205.9469075160531</v>
      </c>
      <c r="N34">
        <f t="shared" si="13"/>
        <v>206.07182464586987</v>
      </c>
    </row>
    <row r="35" spans="4:14" x14ac:dyDescent="0.25">
      <c r="D35">
        <f t="shared" si="28"/>
        <v>4.4000000000000012</v>
      </c>
      <c r="E35">
        <f t="shared" si="1"/>
        <v>200</v>
      </c>
      <c r="F35">
        <f t="shared" si="14"/>
        <v>-6.0718246458698673</v>
      </c>
      <c r="G35">
        <f t="shared" si="24"/>
        <v>-6.0718246458698673</v>
      </c>
      <c r="H35">
        <f t="shared" si="29"/>
        <v>316.99132173240321</v>
      </c>
      <c r="I35">
        <f t="shared" si="30"/>
        <v>0.6245856490836843</v>
      </c>
      <c r="J35">
        <f t="shared" si="31"/>
        <v>594.51505638175195</v>
      </c>
      <c r="K35">
        <f t="shared" si="6"/>
        <v>0.9375250939695865</v>
      </c>
      <c r="L35">
        <f t="shared" si="7"/>
        <v>198.75531992155234</v>
      </c>
      <c r="M35">
        <f t="shared" si="12"/>
        <v>205.20931946745714</v>
      </c>
      <c r="N35">
        <f t="shared" si="13"/>
        <v>205.57811349175512</v>
      </c>
    </row>
    <row r="36" spans="4:14" x14ac:dyDescent="0.25">
      <c r="D36">
        <f t="shared" si="28"/>
        <v>4.6000000000000014</v>
      </c>
      <c r="E36">
        <f t="shared" si="1"/>
        <v>200</v>
      </c>
      <c r="F36">
        <f t="shared" si="14"/>
        <v>-5.5781134917551185</v>
      </c>
      <c r="G36">
        <f t="shared" si="24"/>
        <v>-5.5781134917551185</v>
      </c>
      <c r="H36">
        <f t="shared" si="29"/>
        <v>315.87569903405216</v>
      </c>
      <c r="I36">
        <f t="shared" si="30"/>
        <v>2.4685557705737438</v>
      </c>
      <c r="J36">
        <f t="shared" si="31"/>
        <v>593.4059917795322</v>
      </c>
      <c r="K36">
        <f t="shared" si="6"/>
        <v>0.93567665296588698</v>
      </c>
      <c r="L36">
        <f t="shared" si="7"/>
        <v>198.36345042876803</v>
      </c>
      <c r="M36">
        <f t="shared" si="12"/>
        <v>204.17349153674604</v>
      </c>
      <c r="N36">
        <f t="shared" si="13"/>
        <v>204.69140550210159</v>
      </c>
    </row>
    <row r="37" spans="4:14" x14ac:dyDescent="0.25">
      <c r="D37">
        <f t="shared" ref="D37:D57" si="32">D36+dt</f>
        <v>4.8000000000000016</v>
      </c>
      <c r="E37">
        <f t="shared" si="1"/>
        <v>200</v>
      </c>
      <c r="F37">
        <f t="shared" si="14"/>
        <v>-4.6914055021015884</v>
      </c>
      <c r="G37">
        <f t="shared" si="24"/>
        <v>-4.6914055021015884</v>
      </c>
      <c r="H37">
        <f t="shared" ref="H37:H57" si="33">H36+F37*dt</f>
        <v>314.93741793363182</v>
      </c>
      <c r="I37">
        <f t="shared" ref="I37:I57" si="34">(F37-F36)/dt</f>
        <v>4.4335399482676507</v>
      </c>
      <c r="J37">
        <f t="shared" ref="J37:J57" si="35">P*G37+I*H37+D*I37</f>
        <v>593.16897491082182</v>
      </c>
      <c r="K37">
        <f t="shared" si="6"/>
        <v>0.93528162485136968</v>
      </c>
      <c r="L37">
        <f t="shared" si="7"/>
        <v>198.27970446849037</v>
      </c>
      <c r="M37">
        <f t="shared" si="12"/>
        <v>203.11808418816838</v>
      </c>
      <c r="N37">
        <f t="shared" si="13"/>
        <v>203.64578786245721</v>
      </c>
    </row>
    <row r="38" spans="4:14" x14ac:dyDescent="0.25">
      <c r="D38">
        <f t="shared" si="32"/>
        <v>5.0000000000000018</v>
      </c>
      <c r="E38">
        <f t="shared" si="1"/>
        <v>200</v>
      </c>
      <c r="F38">
        <f t="shared" si="14"/>
        <v>-3.6457878624572118</v>
      </c>
      <c r="G38">
        <f t="shared" si="24"/>
        <v>-3.6457878624572118</v>
      </c>
      <c r="H38">
        <f t="shared" si="33"/>
        <v>314.20826036114039</v>
      </c>
      <c r="I38">
        <f t="shared" si="34"/>
        <v>5.228088198221883</v>
      </c>
      <c r="J38">
        <f t="shared" si="35"/>
        <v>593.30178810461666</v>
      </c>
      <c r="K38">
        <f t="shared" si="6"/>
        <v>0.93550298017436107</v>
      </c>
      <c r="L38">
        <f t="shared" si="7"/>
        <v>198.32663179696453</v>
      </c>
      <c r="M38">
        <f t="shared" si="12"/>
        <v>202.06628663408875</v>
      </c>
      <c r="N38">
        <f t="shared" si="13"/>
        <v>202.59218541112858</v>
      </c>
    </row>
    <row r="39" spans="4:14" x14ac:dyDescent="0.25">
      <c r="D39">
        <f t="shared" si="32"/>
        <v>5.200000000000002</v>
      </c>
      <c r="E39">
        <f t="shared" si="1"/>
        <v>200</v>
      </c>
      <c r="F39">
        <f t="shared" si="14"/>
        <v>-2.5921854111285825</v>
      </c>
      <c r="G39">
        <f t="shared" si="24"/>
        <v>-2.5921854111285825</v>
      </c>
      <c r="H39">
        <f t="shared" si="33"/>
        <v>313.68982327891467</v>
      </c>
      <c r="I39">
        <f t="shared" si="34"/>
        <v>5.2680122566431464</v>
      </c>
      <c r="J39">
        <f t="shared" si="35"/>
        <v>593.69442564679935</v>
      </c>
      <c r="K39">
        <f t="shared" si="6"/>
        <v>0.93615737607799887</v>
      </c>
      <c r="L39">
        <f t="shared" si="7"/>
        <v>198.46536372853575</v>
      </c>
      <c r="M39">
        <f t="shared" si="12"/>
        <v>201.24492575057209</v>
      </c>
      <c r="N39">
        <f t="shared" si="13"/>
        <v>201.65560619233042</v>
      </c>
    </row>
    <row r="40" spans="4:14" x14ac:dyDescent="0.25">
      <c r="D40">
        <f t="shared" si="32"/>
        <v>5.4000000000000021</v>
      </c>
      <c r="E40">
        <f t="shared" si="1"/>
        <v>200</v>
      </c>
      <c r="F40">
        <f t="shared" si="14"/>
        <v>-1.6556061923304242</v>
      </c>
      <c r="G40">
        <f t="shared" si="24"/>
        <v>-1.6556061923304242</v>
      </c>
      <c r="H40">
        <f t="shared" si="33"/>
        <v>313.35870204044858</v>
      </c>
      <c r="I40">
        <f t="shared" si="34"/>
        <v>4.6828960939907915</v>
      </c>
      <c r="J40">
        <f t="shared" si="35"/>
        <v>594.16582504562075</v>
      </c>
      <c r="K40">
        <f t="shared" si="6"/>
        <v>0.93694304174270115</v>
      </c>
      <c r="L40">
        <f t="shared" si="7"/>
        <v>198.63192484945264</v>
      </c>
      <c r="M40">
        <f t="shared" si="12"/>
        <v>200.82371039323999</v>
      </c>
      <c r="N40">
        <f t="shared" si="13"/>
        <v>201.03431807190606</v>
      </c>
    </row>
    <row r="41" spans="4:14" x14ac:dyDescent="0.25">
      <c r="D41">
        <f t="shared" si="32"/>
        <v>5.6000000000000023</v>
      </c>
      <c r="E41">
        <f t="shared" si="1"/>
        <v>200</v>
      </c>
      <c r="F41">
        <f t="shared" si="14"/>
        <v>-1.034318071906057</v>
      </c>
      <c r="G41">
        <f t="shared" si="24"/>
        <v>-1.034318071906057</v>
      </c>
      <c r="H41">
        <f t="shared" si="33"/>
        <v>313.15183842606734</v>
      </c>
      <c r="I41">
        <f t="shared" si="34"/>
        <v>3.106440602121836</v>
      </c>
      <c r="J41">
        <f t="shared" si="35"/>
        <v>594.26516763647442</v>
      </c>
      <c r="K41">
        <f t="shared" si="6"/>
        <v>0.93710861272745738</v>
      </c>
      <c r="L41">
        <f t="shared" si="7"/>
        <v>198.66702589822097</v>
      </c>
      <c r="M41">
        <f t="shared" si="12"/>
        <v>200.1084231116352</v>
      </c>
      <c r="N41">
        <f t="shared" si="13"/>
        <v>200.4660667524376</v>
      </c>
    </row>
    <row r="42" spans="4:14" x14ac:dyDescent="0.25">
      <c r="D42">
        <f t="shared" si="32"/>
        <v>5.8000000000000025</v>
      </c>
      <c r="E42">
        <f t="shared" si="1"/>
        <v>200</v>
      </c>
      <c r="F42">
        <f t="shared" si="14"/>
        <v>-0.4660667524375981</v>
      </c>
      <c r="G42">
        <f t="shared" si="24"/>
        <v>-0.4660667524375981</v>
      </c>
      <c r="H42">
        <f t="shared" si="33"/>
        <v>313.05862507557981</v>
      </c>
      <c r="I42">
        <f t="shared" si="34"/>
        <v>2.8412565973422943</v>
      </c>
      <c r="J42">
        <f t="shared" si="35"/>
        <v>594.77375218490124</v>
      </c>
      <c r="K42">
        <f t="shared" si="6"/>
        <v>0.93795625364150215</v>
      </c>
      <c r="L42">
        <f t="shared" si="7"/>
        <v>198.84672577199845</v>
      </c>
      <c r="M42">
        <f t="shared" si="12"/>
        <v>199.59279040693065</v>
      </c>
      <c r="N42">
        <f t="shared" si="13"/>
        <v>199.85060675928293</v>
      </c>
    </row>
    <row r="43" spans="4:14" x14ac:dyDescent="0.25">
      <c r="D43">
        <f t="shared" si="32"/>
        <v>6.0000000000000027</v>
      </c>
      <c r="E43">
        <f t="shared" si="1"/>
        <v>200</v>
      </c>
      <c r="F43">
        <f t="shared" si="14"/>
        <v>0.1493932407170746</v>
      </c>
      <c r="G43">
        <f t="shared" si="24"/>
        <v>0.1493932407170746</v>
      </c>
      <c r="H43">
        <f t="shared" si="33"/>
        <v>313.08850372372325</v>
      </c>
      <c r="I43">
        <f t="shared" si="34"/>
        <v>3.0772999657733635</v>
      </c>
      <c r="J43">
        <f t="shared" si="35"/>
        <v>595.67782828116094</v>
      </c>
      <c r="K43">
        <f t="shared" si="6"/>
        <v>0.93946304713526829</v>
      </c>
      <c r="L43">
        <f t="shared" si="7"/>
        <v>199.16616599267687</v>
      </c>
      <c r="M43">
        <f t="shared" si="12"/>
        <v>199.24359999587298</v>
      </c>
      <c r="N43">
        <f t="shared" si="13"/>
        <v>199.41819520140183</v>
      </c>
    </row>
    <row r="44" spans="4:14" x14ac:dyDescent="0.25">
      <c r="D44">
        <f t="shared" si="32"/>
        <v>6.2000000000000028</v>
      </c>
      <c r="E44">
        <f t="shared" si="1"/>
        <v>200</v>
      </c>
      <c r="F44">
        <f t="shared" si="14"/>
        <v>0.58180479859817069</v>
      </c>
      <c r="G44">
        <f t="shared" si="24"/>
        <v>0.58180479859817069</v>
      </c>
      <c r="H44">
        <f t="shared" si="33"/>
        <v>313.20486468344291</v>
      </c>
      <c r="I44">
        <f t="shared" si="34"/>
        <v>2.1620577894054804</v>
      </c>
      <c r="J44">
        <f t="shared" si="35"/>
        <v>596.27800069460011</v>
      </c>
      <c r="K44">
        <f t="shared" si="6"/>
        <v>0.94046333449100006</v>
      </c>
      <c r="L44">
        <f t="shared" si="7"/>
        <v>199.378226912092</v>
      </c>
      <c r="M44">
        <f t="shared" si="12"/>
        <v>199.02049611322965</v>
      </c>
      <c r="N44">
        <f t="shared" si="13"/>
        <v>199.13204805455132</v>
      </c>
    </row>
    <row r="45" spans="4:14" x14ac:dyDescent="0.25">
      <c r="D45">
        <f t="shared" si="32"/>
        <v>6.400000000000003</v>
      </c>
      <c r="E45">
        <f t="shared" si="1"/>
        <v>200</v>
      </c>
      <c r="F45">
        <f t="shared" si="14"/>
        <v>0.86795194544868082</v>
      </c>
      <c r="G45">
        <f t="shared" si="24"/>
        <v>0.86795194544868082</v>
      </c>
      <c r="H45">
        <f t="shared" si="33"/>
        <v>313.37845507253263</v>
      </c>
      <c r="I45">
        <f t="shared" si="34"/>
        <v>1.4307357342525506</v>
      </c>
      <c r="J45">
        <f t="shared" si="35"/>
        <v>596.83354931374583</v>
      </c>
      <c r="K45">
        <f t="shared" si="6"/>
        <v>0.94138924885624298</v>
      </c>
      <c r="L45">
        <f t="shared" si="7"/>
        <v>199.57452075752352</v>
      </c>
      <c r="M45">
        <f t="shared" si="12"/>
        <v>198.90841439704761</v>
      </c>
      <c r="N45">
        <f t="shared" si="13"/>
        <v>198.96445525513863</v>
      </c>
    </row>
    <row r="46" spans="4:14" x14ac:dyDescent="0.25">
      <c r="D46">
        <f t="shared" si="32"/>
        <v>6.6000000000000032</v>
      </c>
      <c r="E46">
        <f t="shared" si="1"/>
        <v>200</v>
      </c>
      <c r="F46">
        <f t="shared" si="14"/>
        <v>1.0355447448613688</v>
      </c>
      <c r="G46">
        <f t="shared" si="24"/>
        <v>1.0355447448613688</v>
      </c>
      <c r="H46">
        <f t="shared" si="33"/>
        <v>313.58556402150492</v>
      </c>
      <c r="I46">
        <f t="shared" si="34"/>
        <v>0.83796399706344005</v>
      </c>
      <c r="J46">
        <f t="shared" si="35"/>
        <v>597.32637260859178</v>
      </c>
      <c r="K46">
        <f t="shared" ref="K46:K77" si="36">MAX(lo,MIN(hi,A*(J46-min)/(max-min)))</f>
        <v>0.94221062101431963</v>
      </c>
      <c r="L46">
        <f t="shared" ref="L46:L77" si="37">max*K46</f>
        <v>199.74865165503576</v>
      </c>
      <c r="M46">
        <f t="shared" si="12"/>
        <v>198.88627097295037</v>
      </c>
      <c r="N46">
        <f t="shared" si="13"/>
        <v>198.89734268499899</v>
      </c>
    </row>
    <row r="47" spans="4:14" x14ac:dyDescent="0.25">
      <c r="D47">
        <f t="shared" si="32"/>
        <v>6.8000000000000034</v>
      </c>
      <c r="E47">
        <f t="shared" si="1"/>
        <v>200</v>
      </c>
      <c r="F47">
        <f t="shared" si="14"/>
        <v>1.1026573150010108</v>
      </c>
      <c r="G47">
        <f t="shared" si="24"/>
        <v>1.1026573150010108</v>
      </c>
      <c r="H47">
        <f t="shared" si="33"/>
        <v>313.80609548450514</v>
      </c>
      <c r="I47">
        <f t="shared" si="34"/>
        <v>0.33556285069821001</v>
      </c>
      <c r="J47">
        <f t="shared" si="35"/>
        <v>597.73214850020065</v>
      </c>
      <c r="K47">
        <f t="shared" si="36"/>
        <v>0.9428869141670011</v>
      </c>
      <c r="L47">
        <f t="shared" si="37"/>
        <v>199.89202580340424</v>
      </c>
      <c r="M47">
        <f t="shared" si="12"/>
        <v>198.93044138343964</v>
      </c>
      <c r="N47">
        <f t="shared" si="13"/>
        <v>198.93044138343964</v>
      </c>
    </row>
    <row r="48" spans="4:14" x14ac:dyDescent="0.25">
      <c r="D48">
        <f t="shared" si="32"/>
        <v>7.0000000000000036</v>
      </c>
      <c r="E48">
        <f t="shared" si="1"/>
        <v>200</v>
      </c>
      <c r="F48">
        <f t="shared" si="14"/>
        <v>1.0695586165603572</v>
      </c>
      <c r="G48">
        <f t="shared" si="24"/>
        <v>1.0695586165603572</v>
      </c>
      <c r="H48">
        <f t="shared" si="33"/>
        <v>314.02000720781723</v>
      </c>
      <c r="I48">
        <f t="shared" si="34"/>
        <v>-0.16549349220326803</v>
      </c>
      <c r="J48">
        <f t="shared" si="35"/>
        <v>597.99534119794055</v>
      </c>
      <c r="K48">
        <f t="shared" si="36"/>
        <v>0.94332556866323425</v>
      </c>
      <c r="L48">
        <f t="shared" si="37"/>
        <v>199.98502055660566</v>
      </c>
      <c r="M48">
        <f t="shared" si="12"/>
        <v>199.02503373998223</v>
      </c>
      <c r="N48">
        <f t="shared" si="13"/>
        <v>199.02503373998223</v>
      </c>
    </row>
    <row r="49" spans="4:14" x14ac:dyDescent="0.25">
      <c r="D49">
        <f t="shared" si="32"/>
        <v>7.2000000000000037</v>
      </c>
      <c r="E49">
        <f t="shared" si="1"/>
        <v>200</v>
      </c>
      <c r="F49">
        <f t="shared" si="14"/>
        <v>0.97496626001776576</v>
      </c>
      <c r="G49">
        <f t="shared" si="24"/>
        <v>0.97496626001776576</v>
      </c>
      <c r="H49">
        <f t="shared" si="33"/>
        <v>314.21500045982077</v>
      </c>
      <c r="I49">
        <f t="shared" si="34"/>
        <v>-0.4729617827129573</v>
      </c>
      <c r="J49">
        <f t="shared" si="35"/>
        <v>598.18136465513999</v>
      </c>
      <c r="K49">
        <f t="shared" si="36"/>
        <v>0.9436356077585667</v>
      </c>
      <c r="L49">
        <f t="shared" si="37"/>
        <v>200.05074884481613</v>
      </c>
      <c r="M49">
        <f t="shared" si="12"/>
        <v>199.15482592583209</v>
      </c>
      <c r="N49">
        <f t="shared" si="13"/>
        <v>199.15482592583209</v>
      </c>
    </row>
    <row r="50" spans="4:14" x14ac:dyDescent="0.25">
      <c r="D50">
        <f t="shared" si="32"/>
        <v>7.4000000000000039</v>
      </c>
      <c r="E50">
        <f t="shared" si="1"/>
        <v>200</v>
      </c>
      <c r="F50">
        <f t="shared" si="14"/>
        <v>0.84517407416791457</v>
      </c>
      <c r="G50">
        <f t="shared" si="24"/>
        <v>0.84517407416791457</v>
      </c>
      <c r="H50">
        <f t="shared" si="33"/>
        <v>314.38403527465437</v>
      </c>
      <c r="I50">
        <f t="shared" si="34"/>
        <v>-0.64896092924925597</v>
      </c>
      <c r="J50">
        <f t="shared" si="35"/>
        <v>598.2986011324117</v>
      </c>
      <c r="K50">
        <f t="shared" si="36"/>
        <v>0.94383100188735269</v>
      </c>
      <c r="L50">
        <f t="shared" si="37"/>
        <v>200.09217240011878</v>
      </c>
      <c r="M50">
        <f t="shared" si="12"/>
        <v>199.29424653595731</v>
      </c>
      <c r="N50">
        <f t="shared" si="13"/>
        <v>199.29424653595731</v>
      </c>
    </row>
    <row r="51" spans="4:14" x14ac:dyDescent="0.25">
      <c r="D51">
        <f t="shared" si="32"/>
        <v>7.6000000000000041</v>
      </c>
      <c r="E51">
        <f t="shared" si="1"/>
        <v>200</v>
      </c>
      <c r="F51">
        <f t="shared" si="14"/>
        <v>0.70575346404268657</v>
      </c>
      <c r="G51">
        <f t="shared" si="24"/>
        <v>0.70575346404268657</v>
      </c>
      <c r="H51">
        <f t="shared" si="33"/>
        <v>314.5251859674629</v>
      </c>
      <c r="I51">
        <f t="shared" si="34"/>
        <v>-0.69710305062613998</v>
      </c>
      <c r="J51">
        <f t="shared" si="35"/>
        <v>598.37591223130971</v>
      </c>
      <c r="K51">
        <f t="shared" si="36"/>
        <v>0.94395985371884961</v>
      </c>
      <c r="L51">
        <f t="shared" si="37"/>
        <v>200.11948898839611</v>
      </c>
      <c r="M51">
        <f t="shared" si="12"/>
        <v>199.43215862760587</v>
      </c>
      <c r="N51">
        <f t="shared" si="13"/>
        <v>199.43215862760587</v>
      </c>
    </row>
    <row r="52" spans="4:14" x14ac:dyDescent="0.25">
      <c r="D52">
        <f t="shared" si="32"/>
        <v>7.8000000000000043</v>
      </c>
      <c r="E52">
        <f t="shared" si="1"/>
        <v>200</v>
      </c>
      <c r="F52">
        <f t="shared" si="14"/>
        <v>0.56784137239412757</v>
      </c>
      <c r="G52">
        <f t="shared" si="24"/>
        <v>0.56784137239412757</v>
      </c>
      <c r="H52">
        <f t="shared" si="33"/>
        <v>314.63875424194174</v>
      </c>
      <c r="I52">
        <f t="shared" si="34"/>
        <v>-0.68956045824279499</v>
      </c>
      <c r="J52">
        <f t="shared" si="35"/>
        <v>598.41391475215312</v>
      </c>
      <c r="K52">
        <f t="shared" si="36"/>
        <v>0.94402319125358847</v>
      </c>
      <c r="L52">
        <f t="shared" si="37"/>
        <v>200.13291654576076</v>
      </c>
      <c r="M52">
        <f t="shared" si="12"/>
        <v>199.5604319212386</v>
      </c>
      <c r="N52">
        <f t="shared" si="13"/>
        <v>199.5604319212386</v>
      </c>
    </row>
    <row r="53" spans="4:14" x14ac:dyDescent="0.25">
      <c r="D53">
        <f t="shared" si="32"/>
        <v>8.0000000000000036</v>
      </c>
      <c r="E53">
        <f t="shared" si="1"/>
        <v>200</v>
      </c>
      <c r="F53">
        <f t="shared" si="14"/>
        <v>0.43956807876139692</v>
      </c>
      <c r="G53">
        <f t="shared" si="24"/>
        <v>0.43956807876139692</v>
      </c>
      <c r="H53">
        <f t="shared" si="33"/>
        <v>314.726667857694</v>
      </c>
      <c r="I53">
        <f t="shared" si="34"/>
        <v>-0.64136646816365328</v>
      </c>
      <c r="J53">
        <f t="shared" si="35"/>
        <v>598.4238341383757</v>
      </c>
      <c r="K53">
        <f t="shared" si="36"/>
        <v>0.94403972356395938</v>
      </c>
      <c r="L53">
        <f t="shared" si="37"/>
        <v>200.13642139555938</v>
      </c>
      <c r="M53">
        <f t="shared" si="12"/>
        <v>199.67616242478528</v>
      </c>
      <c r="N53">
        <f t="shared" si="13"/>
        <v>199.67616242478528</v>
      </c>
    </row>
    <row r="54" spans="4:14" x14ac:dyDescent="0.25">
      <c r="D54">
        <f t="shared" si="32"/>
        <v>8.2000000000000028</v>
      </c>
      <c r="E54">
        <f t="shared" si="1"/>
        <v>200</v>
      </c>
      <c r="F54">
        <f t="shared" si="14"/>
        <v>0.32383757521472489</v>
      </c>
      <c r="G54">
        <f t="shared" si="24"/>
        <v>0.32383757521472489</v>
      </c>
      <c r="H54">
        <f t="shared" si="33"/>
        <v>314.79143537273694</v>
      </c>
      <c r="I54">
        <f t="shared" si="34"/>
        <v>-0.57865251773336013</v>
      </c>
      <c r="J54">
        <f t="shared" si="35"/>
        <v>598.40898555243257</v>
      </c>
      <c r="K54">
        <f t="shared" si="36"/>
        <v>0.94401497592072103</v>
      </c>
      <c r="L54">
        <f t="shared" si="37"/>
        <v>200.13117489519286</v>
      </c>
      <c r="M54">
        <f t="shared" si="12"/>
        <v>199.78878927070622</v>
      </c>
      <c r="N54">
        <f t="shared" si="13"/>
        <v>199.78878927070622</v>
      </c>
    </row>
    <row r="55" spans="4:14" x14ac:dyDescent="0.25">
      <c r="D55">
        <f t="shared" si="32"/>
        <v>8.4000000000000021</v>
      </c>
      <c r="E55">
        <f t="shared" si="1"/>
        <v>200</v>
      </c>
      <c r="F55">
        <f t="shared" si="14"/>
        <v>0.21121072929378215</v>
      </c>
      <c r="G55">
        <f t="shared" si="24"/>
        <v>0.21121072929378215</v>
      </c>
      <c r="H55">
        <f t="shared" si="33"/>
        <v>314.83367751859572</v>
      </c>
      <c r="I55">
        <f t="shared" si="34"/>
        <v>-0.56313422960471371</v>
      </c>
      <c r="J55">
        <f t="shared" si="35"/>
        <v>598.34593438749266</v>
      </c>
      <c r="K55">
        <f t="shared" si="36"/>
        <v>0.94390989064582109</v>
      </c>
      <c r="L55">
        <f t="shared" si="37"/>
        <v>200.10889681691407</v>
      </c>
      <c r="M55">
        <f t="shared" si="12"/>
        <v>199.88587935108433</v>
      </c>
      <c r="N55">
        <f t="shared" si="13"/>
        <v>199.88587935108433</v>
      </c>
    </row>
    <row r="56" spans="4:14" x14ac:dyDescent="0.25">
      <c r="D56">
        <f t="shared" si="32"/>
        <v>8.6000000000000014</v>
      </c>
      <c r="E56">
        <f t="shared" si="1"/>
        <v>200</v>
      </c>
      <c r="F56">
        <f t="shared" si="14"/>
        <v>0.11412064891567297</v>
      </c>
      <c r="G56">
        <f t="shared" si="24"/>
        <v>0.11412064891567297</v>
      </c>
      <c r="H56">
        <f t="shared" si="33"/>
        <v>314.85650164837887</v>
      </c>
      <c r="I56">
        <f t="shared" si="34"/>
        <v>-0.48545040189054589</v>
      </c>
      <c r="J56">
        <f t="shared" si="35"/>
        <v>598.27861989513212</v>
      </c>
      <c r="K56">
        <f t="shared" si="36"/>
        <v>0.9437976998252201</v>
      </c>
      <c r="L56">
        <f t="shared" si="37"/>
        <v>200.08511236294666</v>
      </c>
      <c r="M56">
        <f t="shared" si="12"/>
        <v>199.95656753341279</v>
      </c>
      <c r="N56">
        <f t="shared" si="13"/>
        <v>199.95656753341279</v>
      </c>
    </row>
    <row r="57" spans="4:14" x14ac:dyDescent="0.25">
      <c r="D57">
        <f t="shared" si="32"/>
        <v>8.8000000000000007</v>
      </c>
      <c r="E57">
        <f t="shared" si="1"/>
        <v>200</v>
      </c>
      <c r="F57">
        <f t="shared" si="14"/>
        <v>4.3432466587205454E-2</v>
      </c>
      <c r="G57">
        <f t="shared" si="24"/>
        <v>4.3432466587205454E-2</v>
      </c>
      <c r="H57">
        <f t="shared" si="33"/>
        <v>314.86518814169631</v>
      </c>
      <c r="I57">
        <f t="shared" si="34"/>
        <v>-0.3534409116423376</v>
      </c>
      <c r="J57">
        <f t="shared" si="35"/>
        <v>598.22963149345787</v>
      </c>
      <c r="K57">
        <f t="shared" si="36"/>
        <v>0.9437160524890964</v>
      </c>
      <c r="L57">
        <f t="shared" si="37"/>
        <v>200.06780312768845</v>
      </c>
      <c r="M57">
        <f t="shared" si="12"/>
        <v>200.00961185768941</v>
      </c>
      <c r="N57">
        <f t="shared" si="13"/>
        <v>200.00961185768941</v>
      </c>
    </row>
    <row r="58" spans="4:14" x14ac:dyDescent="0.25">
      <c r="D58">
        <f t="shared" ref="D58:D72" si="38">D57+dt</f>
        <v>9</v>
      </c>
      <c r="E58">
        <f t="shared" si="1"/>
        <v>200</v>
      </c>
      <c r="F58">
        <f t="shared" si="14"/>
        <v>-9.6118576894070884E-3</v>
      </c>
      <c r="G58">
        <f t="shared" si="24"/>
        <v>-9.6118576894070884E-3</v>
      </c>
      <c r="H58">
        <f t="shared" ref="H58:H72" si="39">H57+F58*dt</f>
        <v>314.86326577015842</v>
      </c>
      <c r="I58">
        <f t="shared" ref="I58:I72" si="40">(F58-F57)/dt</f>
        <v>-0.26522162138306271</v>
      </c>
      <c r="J58">
        <f t="shared" ref="J58:J72" si="41">P*G58+I*H58+D*I58</f>
        <v>598.1746652240281</v>
      </c>
      <c r="K58">
        <f t="shared" si="36"/>
        <v>0.94362444204004692</v>
      </c>
      <c r="L58">
        <f t="shared" si="37"/>
        <v>200.04838171248994</v>
      </c>
      <c r="M58">
        <f t="shared" si="12"/>
        <v>200.04606270037914</v>
      </c>
      <c r="N58">
        <f t="shared" si="13"/>
        <v>200.04606270037914</v>
      </c>
    </row>
    <row r="59" spans="4:14" x14ac:dyDescent="0.25">
      <c r="D59">
        <f t="shared" si="38"/>
        <v>9.1999999999999993</v>
      </c>
      <c r="E59">
        <f t="shared" si="1"/>
        <v>200</v>
      </c>
      <c r="F59">
        <f t="shared" si="14"/>
        <v>-4.6062700379138732E-2</v>
      </c>
      <c r="G59">
        <f t="shared" si="24"/>
        <v>-4.6062700379138732E-2</v>
      </c>
      <c r="H59">
        <f t="shared" si="39"/>
        <v>314.85405323008257</v>
      </c>
      <c r="I59">
        <f t="shared" si="40"/>
        <v>-0.18225421344865822</v>
      </c>
      <c r="J59">
        <f t="shared" si="41"/>
        <v>598.12636878397416</v>
      </c>
      <c r="K59">
        <f t="shared" si="36"/>
        <v>0.94354394797329022</v>
      </c>
      <c r="L59">
        <f t="shared" si="37"/>
        <v>200.03131697033751</v>
      </c>
      <c r="M59">
        <f t="shared" si="12"/>
        <v>200.06780618617159</v>
      </c>
      <c r="N59">
        <f t="shared" si="13"/>
        <v>200.06780618617159</v>
      </c>
    </row>
    <row r="60" spans="4:14" x14ac:dyDescent="0.25">
      <c r="D60">
        <f t="shared" si="38"/>
        <v>9.3999999999999986</v>
      </c>
      <c r="E60">
        <f t="shared" si="1"/>
        <v>200</v>
      </c>
      <c r="F60">
        <f t="shared" si="14"/>
        <v>-6.7806186171594618E-2</v>
      </c>
      <c r="G60">
        <f t="shared" si="24"/>
        <v>-6.7806186171594618E-2</v>
      </c>
      <c r="H60">
        <f t="shared" si="39"/>
        <v>314.84049199284823</v>
      </c>
      <c r="I60">
        <f t="shared" si="40"/>
        <v>-0.10871742896227943</v>
      </c>
      <c r="J60">
        <f t="shared" si="41"/>
        <v>598.08704325859617</v>
      </c>
      <c r="K60">
        <f t="shared" si="36"/>
        <v>0.94347840543099359</v>
      </c>
      <c r="L60">
        <f t="shared" si="37"/>
        <v>200.01742195137064</v>
      </c>
      <c r="M60">
        <f t="shared" si="12"/>
        <v>200.07745204370744</v>
      </c>
      <c r="N60">
        <f t="shared" si="13"/>
        <v>200.07745204370744</v>
      </c>
    </row>
    <row r="61" spans="4:14" x14ac:dyDescent="0.25">
      <c r="D61">
        <f t="shared" si="38"/>
        <v>9.5999999999999979</v>
      </c>
      <c r="E61">
        <f t="shared" si="1"/>
        <v>200</v>
      </c>
      <c r="F61">
        <f t="shared" si="14"/>
        <v>-7.7452043707438634E-2</v>
      </c>
      <c r="G61">
        <f t="shared" si="24"/>
        <v>-7.7452043707438634E-2</v>
      </c>
      <c r="H61">
        <f t="shared" si="39"/>
        <v>314.82500158410676</v>
      </c>
      <c r="I61">
        <f t="shared" si="40"/>
        <v>-4.8229287679220079E-2</v>
      </c>
      <c r="J61">
        <f t="shared" si="41"/>
        <v>598.05716949544728</v>
      </c>
      <c r="K61">
        <f t="shared" si="36"/>
        <v>0.94342861582574544</v>
      </c>
      <c r="L61">
        <f t="shared" si="37"/>
        <v>200.00686655505802</v>
      </c>
      <c r="M61">
        <f t="shared" si="12"/>
        <v>200.07913250512686</v>
      </c>
      <c r="N61">
        <f t="shared" si="13"/>
        <v>200.07913250512686</v>
      </c>
    </row>
    <row r="62" spans="4:14" x14ac:dyDescent="0.25">
      <c r="D62">
        <f t="shared" si="38"/>
        <v>9.7999999999999972</v>
      </c>
      <c r="E62">
        <f t="shared" si="1"/>
        <v>200</v>
      </c>
      <c r="F62">
        <f t="shared" si="14"/>
        <v>-7.9132505126864316E-2</v>
      </c>
      <c r="G62">
        <f t="shared" si="24"/>
        <v>-7.9132505126864316E-2</v>
      </c>
      <c r="H62">
        <f t="shared" si="39"/>
        <v>314.80917508308141</v>
      </c>
      <c r="I62">
        <f t="shared" si="40"/>
        <v>-8.4023070971284142E-3</v>
      </c>
      <c r="J62">
        <f t="shared" si="41"/>
        <v>598.03287993977028</v>
      </c>
      <c r="K62">
        <f t="shared" si="36"/>
        <v>0.94338813323295045</v>
      </c>
      <c r="L62">
        <f t="shared" si="37"/>
        <v>199.99828424538549</v>
      </c>
      <c r="M62">
        <f t="shared" si="12"/>
        <v>200.07509676670912</v>
      </c>
      <c r="N62">
        <f t="shared" si="13"/>
        <v>200.07711463591801</v>
      </c>
    </row>
    <row r="63" spans="4:14" x14ac:dyDescent="0.25">
      <c r="D63">
        <f t="shared" si="38"/>
        <v>9.9999999999999964</v>
      </c>
      <c r="E63">
        <f t="shared" si="1"/>
        <v>200</v>
      </c>
      <c r="F63">
        <f t="shared" si="14"/>
        <v>-7.7114635918007934E-2</v>
      </c>
      <c r="G63">
        <f t="shared" si="24"/>
        <v>-7.7114635918007934E-2</v>
      </c>
      <c r="H63">
        <f t="shared" si="39"/>
        <v>314.79375215589783</v>
      </c>
      <c r="I63">
        <f t="shared" si="40"/>
        <v>1.0089346044281911E-2</v>
      </c>
      <c r="J63">
        <f t="shared" si="41"/>
        <v>598.00989793872134</v>
      </c>
      <c r="K63">
        <f t="shared" si="36"/>
        <v>0.94334982989786897</v>
      </c>
      <c r="L63">
        <f t="shared" si="37"/>
        <v>199.99016393834822</v>
      </c>
      <c r="M63">
        <f t="shared" si="12"/>
        <v>200.06724996195757</v>
      </c>
      <c r="N63">
        <f t="shared" si="13"/>
        <v>200.07117336433333</v>
      </c>
    </row>
    <row r="64" spans="4:14" x14ac:dyDescent="0.25">
      <c r="D64">
        <f t="shared" si="38"/>
        <v>10.199999999999996</v>
      </c>
      <c r="E64">
        <f t="shared" si="1"/>
        <v>200</v>
      </c>
      <c r="F64">
        <f t="shared" si="14"/>
        <v>-7.1173364333333211E-2</v>
      </c>
      <c r="G64">
        <f t="shared" si="24"/>
        <v>-7.1173364333333211E-2</v>
      </c>
      <c r="H64">
        <f t="shared" si="39"/>
        <v>314.77951748303116</v>
      </c>
      <c r="I64">
        <f t="shared" si="40"/>
        <v>2.9706357923373616E-2</v>
      </c>
      <c r="J64">
        <f t="shared" si="41"/>
        <v>597.9944991157106</v>
      </c>
      <c r="K64">
        <f t="shared" si="36"/>
        <v>0.94332416519285101</v>
      </c>
      <c r="L64">
        <f t="shared" si="37"/>
        <v>199.98472302088442</v>
      </c>
      <c r="M64">
        <f t="shared" si="12"/>
        <v>200.05688334907202</v>
      </c>
      <c r="N64">
        <f t="shared" si="13"/>
        <v>200.0620666555148</v>
      </c>
    </row>
    <row r="65" spans="4:14" x14ac:dyDescent="0.25">
      <c r="D65">
        <f t="shared" si="38"/>
        <v>10.399999999999995</v>
      </c>
      <c r="E65">
        <f t="shared" si="1"/>
        <v>200</v>
      </c>
      <c r="F65">
        <f t="shared" si="14"/>
        <v>-6.2066655514797731E-2</v>
      </c>
      <c r="G65">
        <f t="shared" si="24"/>
        <v>-6.2066655514797731E-2</v>
      </c>
      <c r="H65">
        <f t="shared" si="39"/>
        <v>314.76710415192821</v>
      </c>
      <c r="I65">
        <f t="shared" si="40"/>
        <v>4.5533544092677403E-2</v>
      </c>
      <c r="J65">
        <f t="shared" si="41"/>
        <v>597.98591794531285</v>
      </c>
      <c r="K65">
        <f t="shared" si="36"/>
        <v>0.94330986324218802</v>
      </c>
      <c r="L65">
        <f t="shared" si="37"/>
        <v>199.98169100734387</v>
      </c>
      <c r="M65">
        <f t="shared" si="12"/>
        <v>200.04525061534761</v>
      </c>
      <c r="N65">
        <f t="shared" si="13"/>
        <v>200.05106698220982</v>
      </c>
    </row>
    <row r="66" spans="4:14" x14ac:dyDescent="0.25">
      <c r="D66">
        <f t="shared" si="38"/>
        <v>10.599999999999994</v>
      </c>
      <c r="E66">
        <f t="shared" si="1"/>
        <v>200</v>
      </c>
      <c r="F66">
        <f t="shared" si="14"/>
        <v>-5.1066982209817979E-2</v>
      </c>
      <c r="G66">
        <f t="shared" si="24"/>
        <v>-5.1066982209817979E-2</v>
      </c>
      <c r="H66">
        <f t="shared" si="39"/>
        <v>314.75689075548627</v>
      </c>
      <c r="I66">
        <f t="shared" si="40"/>
        <v>5.4998366524898756E-2</v>
      </c>
      <c r="J66">
        <f t="shared" si="41"/>
        <v>597.98270503185609</v>
      </c>
      <c r="K66">
        <f t="shared" si="36"/>
        <v>0.94330450838642677</v>
      </c>
      <c r="L66">
        <f t="shared" si="37"/>
        <v>199.98055577792246</v>
      </c>
      <c r="M66">
        <f t="shared" si="12"/>
        <v>200.03326095245245</v>
      </c>
      <c r="N66">
        <f t="shared" si="13"/>
        <v>200.03925578390005</v>
      </c>
    </row>
    <row r="67" spans="4:14" x14ac:dyDescent="0.25">
      <c r="D67">
        <f t="shared" si="38"/>
        <v>10.799999999999994</v>
      </c>
      <c r="E67">
        <f t="shared" si="1"/>
        <v>200</v>
      </c>
      <c r="F67">
        <f t="shared" si="14"/>
        <v>-3.9255783900046026E-2</v>
      </c>
      <c r="G67">
        <f t="shared" si="24"/>
        <v>-3.9255783900046026E-2</v>
      </c>
      <c r="H67">
        <f t="shared" si="39"/>
        <v>314.74903959870625</v>
      </c>
      <c r="I67">
        <f t="shared" si="40"/>
        <v>5.9055991548859765E-2</v>
      </c>
      <c r="J67">
        <f t="shared" si="41"/>
        <v>597.9839539167815</v>
      </c>
      <c r="K67">
        <f t="shared" si="36"/>
        <v>0.94330658986130245</v>
      </c>
      <c r="L67">
        <f t="shared" si="37"/>
        <v>199.98099705059613</v>
      </c>
      <c r="M67">
        <f t="shared" si="12"/>
        <v>200.0217088105604</v>
      </c>
      <c r="N67">
        <f t="shared" si="13"/>
        <v>200.02748488150644</v>
      </c>
    </row>
    <row r="68" spans="4:14" x14ac:dyDescent="0.25">
      <c r="D68">
        <f t="shared" si="38"/>
        <v>10.999999999999993</v>
      </c>
      <c r="E68">
        <f t="shared" si="1"/>
        <v>200</v>
      </c>
      <c r="F68">
        <f t="shared" si="14"/>
        <v>-2.7484881506438796E-2</v>
      </c>
      <c r="G68">
        <f t="shared" si="24"/>
        <v>-2.7484881506438796E-2</v>
      </c>
      <c r="H68">
        <f t="shared" si="39"/>
        <v>314.74354262240496</v>
      </c>
      <c r="I68">
        <f t="shared" si="40"/>
        <v>5.8854511968036149E-2</v>
      </c>
      <c r="J68">
        <f t="shared" si="41"/>
        <v>597.9887715390048</v>
      </c>
      <c r="K68">
        <f t="shared" si="36"/>
        <v>0.94331461923167459</v>
      </c>
      <c r="L68">
        <f t="shared" si="37"/>
        <v>199.98269927711502</v>
      </c>
      <c r="M68">
        <f t="shared" si="12"/>
        <v>200.01200130749899</v>
      </c>
      <c r="N68">
        <f t="shared" si="13"/>
        <v>200.01685505902969</v>
      </c>
    </row>
    <row r="69" spans="4:14" x14ac:dyDescent="0.25">
      <c r="D69">
        <f t="shared" si="38"/>
        <v>11.199999999999992</v>
      </c>
      <c r="E69">
        <f t="shared" si="1"/>
        <v>200</v>
      </c>
      <c r="F69">
        <f t="shared" si="14"/>
        <v>-1.685505902969453E-2</v>
      </c>
      <c r="G69">
        <f t="shared" si="24"/>
        <v>-1.685505902969453E-2</v>
      </c>
      <c r="H69">
        <f t="shared" si="39"/>
        <v>314.74017161059902</v>
      </c>
      <c r="I69">
        <f t="shared" si="40"/>
        <v>5.3149112383721331E-2</v>
      </c>
      <c r="J69">
        <f t="shared" si="41"/>
        <v>597.99504430587626</v>
      </c>
      <c r="K69">
        <f t="shared" si="36"/>
        <v>0.94332507384312703</v>
      </c>
      <c r="L69">
        <f t="shared" si="37"/>
        <v>199.98491565474293</v>
      </c>
      <c r="M69">
        <f t="shared" si="12"/>
        <v>200.00429386840639</v>
      </c>
      <c r="N69">
        <f t="shared" si="13"/>
        <v>200.00814758795269</v>
      </c>
    </row>
    <row r="70" spans="4:14" x14ac:dyDescent="0.25">
      <c r="D70">
        <f t="shared" si="38"/>
        <v>11.399999999999991</v>
      </c>
      <c r="E70">
        <f t="shared" si="1"/>
        <v>200</v>
      </c>
      <c r="F70">
        <f t="shared" si="14"/>
        <v>-8.1475879526919925E-3</v>
      </c>
      <c r="G70">
        <f t="shared" si="24"/>
        <v>-8.1475879526919925E-3</v>
      </c>
      <c r="H70">
        <f t="shared" si="39"/>
        <v>314.7385420930085</v>
      </c>
      <c r="I70">
        <f t="shared" si="40"/>
        <v>4.3537355385012688E-2</v>
      </c>
      <c r="J70">
        <f t="shared" si="41"/>
        <v>598.00134558345462</v>
      </c>
      <c r="K70">
        <f t="shared" si="36"/>
        <v>0.94333557597242446</v>
      </c>
      <c r="L70">
        <f t="shared" si="37"/>
        <v>199.98714210615398</v>
      </c>
      <c r="M70">
        <f t="shared" si="12"/>
        <v>199.99808917444219</v>
      </c>
      <c r="N70">
        <f t="shared" si="13"/>
        <v>200.00119152142429</v>
      </c>
    </row>
    <row r="71" spans="4:14" x14ac:dyDescent="0.25">
      <c r="D71">
        <f t="shared" si="38"/>
        <v>11.599999999999991</v>
      </c>
      <c r="E71">
        <f t="shared" si="1"/>
        <v>200</v>
      </c>
      <c r="F71">
        <f t="shared" si="14"/>
        <v>-1.1915214242890215E-3</v>
      </c>
      <c r="G71">
        <f t="shared" si="24"/>
        <v>-1.1915214242890215E-3</v>
      </c>
      <c r="H71">
        <f t="shared" si="39"/>
        <v>314.73830378872367</v>
      </c>
      <c r="I71">
        <f t="shared" si="40"/>
        <v>3.4780332642014855E-2</v>
      </c>
      <c r="J71">
        <f t="shared" si="41"/>
        <v>598.00818428725165</v>
      </c>
      <c r="K71">
        <f t="shared" si="36"/>
        <v>0.9433469738120861</v>
      </c>
      <c r="L71">
        <f t="shared" si="37"/>
        <v>199.98955844816226</v>
      </c>
      <c r="M71">
        <f t="shared" si="12"/>
        <v>199.99356430795549</v>
      </c>
      <c r="N71">
        <f t="shared" si="13"/>
        <v>199.99582674119884</v>
      </c>
    </row>
    <row r="72" spans="4:14" x14ac:dyDescent="0.25">
      <c r="D72">
        <f t="shared" si="38"/>
        <v>11.79999999999999</v>
      </c>
      <c r="E72">
        <f t="shared" si="1"/>
        <v>200</v>
      </c>
      <c r="F72">
        <f t="shared" si="14"/>
        <v>4.1732588011598182E-3</v>
      </c>
      <c r="G72">
        <f t="shared" si="24"/>
        <v>4.1732588011598182E-3</v>
      </c>
      <c r="H72">
        <f t="shared" si="39"/>
        <v>314.73913844048388</v>
      </c>
      <c r="I72">
        <f t="shared" si="40"/>
        <v>2.6823901127244199E-2</v>
      </c>
      <c r="J72">
        <f t="shared" si="41"/>
        <v>598.01515305358635</v>
      </c>
      <c r="K72">
        <f t="shared" si="36"/>
        <v>0.94335858842264397</v>
      </c>
      <c r="L72">
        <f t="shared" si="37"/>
        <v>199.99202074560051</v>
      </c>
      <c r="M72">
        <f t="shared" si="12"/>
        <v>199.99054152143725</v>
      </c>
      <c r="N72">
        <f t="shared" si="13"/>
        <v>199.99205291469639</v>
      </c>
    </row>
    <row r="73" spans="4:14" x14ac:dyDescent="0.25">
      <c r="D73">
        <f t="shared" ref="D73:D87" si="42">D72+dt</f>
        <v>11.999999999999989</v>
      </c>
      <c r="E73">
        <f t="shared" si="1"/>
        <v>200</v>
      </c>
      <c r="F73">
        <f t="shared" si="14"/>
        <v>7.9470853036127664E-3</v>
      </c>
      <c r="G73">
        <f t="shared" si="24"/>
        <v>7.9470853036127664E-3</v>
      </c>
      <c r="H73">
        <f t="shared" ref="H73:H87" si="43">H72+F73*dt</f>
        <v>314.74072785754458</v>
      </c>
      <c r="I73">
        <f t="shared" ref="I73:I87" si="44">(F73-F72)/dt</f>
        <v>1.8869132512264741E-2</v>
      </c>
      <c r="J73">
        <f t="shared" ref="J73:J87" si="45">P*G73+I*H73+D*I73</f>
        <v>598.0214879667318</v>
      </c>
      <c r="K73">
        <f t="shared" si="36"/>
        <v>0.94336914661121973</v>
      </c>
      <c r="L73">
        <f t="shared" si="37"/>
        <v>199.99425908157858</v>
      </c>
      <c r="M73">
        <f t="shared" si="12"/>
        <v>199.98875976222249</v>
      </c>
      <c r="N73">
        <f t="shared" si="13"/>
        <v>199.98965064182988</v>
      </c>
    </row>
    <row r="74" spans="4:14" x14ac:dyDescent="0.25">
      <c r="D74">
        <f t="shared" si="42"/>
        <v>12.199999999999989</v>
      </c>
      <c r="E74">
        <f t="shared" si="1"/>
        <v>200</v>
      </c>
      <c r="F74">
        <f t="shared" si="14"/>
        <v>1.0349358170117284E-2</v>
      </c>
      <c r="G74">
        <f t="shared" si="24"/>
        <v>1.0349358170117284E-2</v>
      </c>
      <c r="H74">
        <f t="shared" si="43"/>
        <v>314.74279772917862</v>
      </c>
      <c r="I74">
        <f t="shared" si="44"/>
        <v>1.2011364332522589E-2</v>
      </c>
      <c r="J74">
        <f t="shared" si="45"/>
        <v>598.02717212392713</v>
      </c>
      <c r="K74">
        <f t="shared" si="36"/>
        <v>0.94337862020654517</v>
      </c>
      <c r="L74">
        <f t="shared" si="37"/>
        <v>199.99626748378756</v>
      </c>
      <c r="M74">
        <f t="shared" si="12"/>
        <v>199.9879444490478</v>
      </c>
      <c r="N74">
        <f t="shared" si="13"/>
        <v>199.98835210563516</v>
      </c>
    </row>
    <row r="75" spans="4:14" x14ac:dyDescent="0.25">
      <c r="D75">
        <f t="shared" si="42"/>
        <v>12.399999999999988</v>
      </c>
      <c r="E75">
        <f t="shared" si="1"/>
        <v>200</v>
      </c>
      <c r="F75">
        <f t="shared" si="14"/>
        <v>1.1647894364841704E-2</v>
      </c>
      <c r="G75">
        <f t="shared" si="24"/>
        <v>1.1647894364841704E-2</v>
      </c>
      <c r="H75">
        <f t="shared" si="43"/>
        <v>314.74512730805156</v>
      </c>
      <c r="I75">
        <f t="shared" si="44"/>
        <v>6.4926809736221003E-3</v>
      </c>
      <c r="J75">
        <f t="shared" si="45"/>
        <v>598.03218268416708</v>
      </c>
      <c r="K75">
        <f t="shared" si="36"/>
        <v>0.94338697114027847</v>
      </c>
      <c r="L75">
        <f t="shared" si="37"/>
        <v>199.99803788173904</v>
      </c>
      <c r="M75">
        <f t="shared" si="12"/>
        <v>199.98792549799811</v>
      </c>
      <c r="N75">
        <f t="shared" si="13"/>
        <v>199.98793497352295</v>
      </c>
    </row>
    <row r="76" spans="4:14" x14ac:dyDescent="0.25">
      <c r="D76">
        <f t="shared" si="42"/>
        <v>12.599999999999987</v>
      </c>
      <c r="E76">
        <f t="shared" si="1"/>
        <v>200</v>
      </c>
      <c r="F76">
        <f t="shared" si="14"/>
        <v>1.2065026477046104E-2</v>
      </c>
      <c r="G76">
        <f t="shared" si="24"/>
        <v>1.2065026477046104E-2</v>
      </c>
      <c r="H76">
        <f t="shared" si="43"/>
        <v>314.74754031334697</v>
      </c>
      <c r="I76">
        <f t="shared" si="44"/>
        <v>2.0856605610219958E-3</v>
      </c>
      <c r="J76">
        <f t="shared" si="45"/>
        <v>598.03642826189161</v>
      </c>
      <c r="K76">
        <f t="shared" si="36"/>
        <v>0.94339404710315278</v>
      </c>
      <c r="L76">
        <f t="shared" si="37"/>
        <v>199.99953798586839</v>
      </c>
      <c r="M76">
        <f t="shared" si="12"/>
        <v>199.98864657857652</v>
      </c>
      <c r="N76">
        <f t="shared" si="13"/>
        <v>199.98864657857652</v>
      </c>
    </row>
    <row r="77" spans="4:14" x14ac:dyDescent="0.25">
      <c r="D77">
        <f t="shared" si="42"/>
        <v>12.799999999999986</v>
      </c>
      <c r="E77">
        <f t="shared" si="1"/>
        <v>200</v>
      </c>
      <c r="F77">
        <f t="shared" si="14"/>
        <v>1.1353421423478949E-2</v>
      </c>
      <c r="G77">
        <f t="shared" si="24"/>
        <v>1.1353421423478949E-2</v>
      </c>
      <c r="H77">
        <f t="shared" si="43"/>
        <v>314.7498109976317</v>
      </c>
      <c r="I77">
        <f t="shared" si="44"/>
        <v>-3.5580252678357738E-3</v>
      </c>
      <c r="J77">
        <f t="shared" si="45"/>
        <v>598.0386887382972</v>
      </c>
      <c r="K77">
        <f t="shared" si="36"/>
        <v>0.94339781456382865</v>
      </c>
      <c r="L77">
        <f t="shared" si="37"/>
        <v>200.00033668753167</v>
      </c>
      <c r="M77">
        <f t="shared" si="12"/>
        <v>199.98984762985708</v>
      </c>
      <c r="N77">
        <f t="shared" si="13"/>
        <v>199.98984762985708</v>
      </c>
    </row>
    <row r="78" spans="4:14" x14ac:dyDescent="0.25">
      <c r="D78">
        <f t="shared" si="42"/>
        <v>12.999999999999986</v>
      </c>
      <c r="E78">
        <f t="shared" ref="E78:E87" si="46">SP</f>
        <v>200</v>
      </c>
      <c r="F78">
        <f t="shared" si="14"/>
        <v>1.0152370142918699E-2</v>
      </c>
      <c r="G78">
        <f t="shared" si="24"/>
        <v>1.0152370142918699E-2</v>
      </c>
      <c r="H78">
        <f t="shared" si="43"/>
        <v>314.75184147166027</v>
      </c>
      <c r="I78">
        <f t="shared" si="44"/>
        <v>-6.0052564028012512E-3</v>
      </c>
      <c r="J78">
        <f t="shared" si="45"/>
        <v>598.04049582605978</v>
      </c>
      <c r="K78">
        <f t="shared" ref="K78:K109" si="47">MAX(lo,MIN(hi,A*(J78-min)/(max-min)))</f>
        <v>0.94340082637676625</v>
      </c>
      <c r="L78">
        <f t="shared" ref="L78:L109" si="48">max*K78</f>
        <v>200.00097519187446</v>
      </c>
      <c r="M78">
        <f t="shared" si="12"/>
        <v>199.99133102866716</v>
      </c>
      <c r="N78">
        <f t="shared" si="13"/>
        <v>199.99133102866716</v>
      </c>
    </row>
    <row r="79" spans="4:14" x14ac:dyDescent="0.25">
      <c r="D79">
        <f t="shared" si="42"/>
        <v>13.199999999999985</v>
      </c>
      <c r="E79">
        <f t="shared" si="46"/>
        <v>200</v>
      </c>
      <c r="F79">
        <f t="shared" si="14"/>
        <v>8.6689713328382823E-3</v>
      </c>
      <c r="G79">
        <f t="shared" si="24"/>
        <v>8.6689713328382823E-3</v>
      </c>
      <c r="H79">
        <f t="shared" si="43"/>
        <v>314.75357526592683</v>
      </c>
      <c r="I79">
        <f t="shared" si="44"/>
        <v>-7.4169940504020815E-3</v>
      </c>
      <c r="J79">
        <f t="shared" si="45"/>
        <v>598.04157926918356</v>
      </c>
      <c r="K79">
        <f t="shared" si="47"/>
        <v>0.94340263211530584</v>
      </c>
      <c r="L79">
        <f t="shared" si="48"/>
        <v>200.00135800844484</v>
      </c>
      <c r="M79">
        <f t="shared" ref="M79:M87" si="49">AVERAGE(L67:L79)</f>
        <v>199.99293120024581</v>
      </c>
      <c r="N79">
        <f t="shared" ref="N79:N87" si="50">IF(M79&lt;M78,M78-(M78-M79)/2,M79)</f>
        <v>199.99293120024581</v>
      </c>
    </row>
    <row r="80" spans="4:14" x14ac:dyDescent="0.25">
      <c r="D80">
        <f t="shared" si="42"/>
        <v>13.399999999999984</v>
      </c>
      <c r="E80">
        <f t="shared" si="46"/>
        <v>200</v>
      </c>
      <c r="F80">
        <f t="shared" ref="F80:F87" si="51">E80-N79</f>
        <v>7.068799754193833E-3</v>
      </c>
      <c r="G80">
        <f t="shared" si="24"/>
        <v>7.068799754193833E-3</v>
      </c>
      <c r="H80">
        <f t="shared" si="43"/>
        <v>314.75498902587765</v>
      </c>
      <c r="I80">
        <f t="shared" si="44"/>
        <v>-8.0008578932222463E-3</v>
      </c>
      <c r="J80">
        <f t="shared" si="45"/>
        <v>598.04206841726932</v>
      </c>
      <c r="K80">
        <f t="shared" si="47"/>
        <v>0.94340344736211545</v>
      </c>
      <c r="L80">
        <f t="shared" si="48"/>
        <v>200.00153084076848</v>
      </c>
      <c r="M80">
        <f t="shared" si="49"/>
        <v>199.9945107225667</v>
      </c>
      <c r="N80">
        <f t="shared" si="50"/>
        <v>199.9945107225667</v>
      </c>
    </row>
    <row r="81" spans="4:14" x14ac:dyDescent="0.25">
      <c r="D81">
        <f t="shared" si="42"/>
        <v>13.599999999999984</v>
      </c>
      <c r="E81">
        <f t="shared" si="46"/>
        <v>200</v>
      </c>
      <c r="F81">
        <f t="shared" si="51"/>
        <v>5.4892774332984118E-3</v>
      </c>
      <c r="G81">
        <f t="shared" si="24"/>
        <v>5.4892774332984118E-3</v>
      </c>
      <c r="H81">
        <f t="shared" si="43"/>
        <v>314.7560868813643</v>
      </c>
      <c r="I81">
        <f t="shared" si="44"/>
        <v>-7.8976116044771061E-3</v>
      </c>
      <c r="J81">
        <f t="shared" si="45"/>
        <v>598.04212161293447</v>
      </c>
      <c r="K81">
        <f t="shared" si="47"/>
        <v>0.94340353602155747</v>
      </c>
      <c r="L81">
        <f t="shared" si="48"/>
        <v>200.00154963657019</v>
      </c>
      <c r="M81">
        <f t="shared" si="49"/>
        <v>199.99596075021711</v>
      </c>
      <c r="N81">
        <f t="shared" si="50"/>
        <v>199.99596075021711</v>
      </c>
    </row>
    <row r="82" spans="4:14" x14ac:dyDescent="0.25">
      <c r="D82">
        <f t="shared" si="42"/>
        <v>13.799999999999983</v>
      </c>
      <c r="E82">
        <f t="shared" si="46"/>
        <v>200</v>
      </c>
      <c r="F82">
        <f t="shared" si="51"/>
        <v>4.0392497828918295E-3</v>
      </c>
      <c r="G82">
        <f t="shared" si="24"/>
        <v>4.0392497828918295E-3</v>
      </c>
      <c r="H82">
        <f t="shared" si="43"/>
        <v>314.75689473132087</v>
      </c>
      <c r="I82">
        <f t="shared" si="44"/>
        <v>-7.2501382520329116E-3</v>
      </c>
      <c r="J82">
        <f t="shared" si="45"/>
        <v>598.04190098657693</v>
      </c>
      <c r="K82">
        <f t="shared" si="47"/>
        <v>0.94340316831096149</v>
      </c>
      <c r="L82">
        <f t="shared" si="48"/>
        <v>200.00147168192385</v>
      </c>
      <c r="M82">
        <f t="shared" si="49"/>
        <v>199.99723429076951</v>
      </c>
      <c r="N82">
        <f t="shared" si="50"/>
        <v>199.99723429076951</v>
      </c>
    </row>
    <row r="83" spans="4:14" x14ac:dyDescent="0.25">
      <c r="D83">
        <f t="shared" si="42"/>
        <v>13.999999999999982</v>
      </c>
      <c r="E83">
        <f t="shared" si="46"/>
        <v>200</v>
      </c>
      <c r="F83">
        <f t="shared" si="51"/>
        <v>2.7657092304878006E-3</v>
      </c>
      <c r="G83">
        <f t="shared" si="24"/>
        <v>2.7657092304878006E-3</v>
      </c>
      <c r="H83">
        <f t="shared" si="43"/>
        <v>314.75744787316694</v>
      </c>
      <c r="I83">
        <f t="shared" si="44"/>
        <v>-6.3677027620201443E-3</v>
      </c>
      <c r="J83">
        <f t="shared" si="45"/>
        <v>598.04147284046439</v>
      </c>
      <c r="K83">
        <f t="shared" si="47"/>
        <v>0.94340245473410722</v>
      </c>
      <c r="L83">
        <f t="shared" si="48"/>
        <v>200.00132040363073</v>
      </c>
      <c r="M83">
        <f t="shared" si="49"/>
        <v>199.99832492903695</v>
      </c>
      <c r="N83">
        <f t="shared" si="50"/>
        <v>199.99832492903695</v>
      </c>
    </row>
    <row r="84" spans="4:14" x14ac:dyDescent="0.25">
      <c r="D84">
        <f t="shared" si="42"/>
        <v>14.199999999999982</v>
      </c>
      <c r="E84">
        <f t="shared" si="46"/>
        <v>200</v>
      </c>
      <c r="F84">
        <f t="shared" si="51"/>
        <v>1.675070963045755E-3</v>
      </c>
      <c r="G84">
        <f t="shared" si="24"/>
        <v>1.675070963045755E-3</v>
      </c>
      <c r="H84">
        <f t="shared" si="43"/>
        <v>314.75778288735955</v>
      </c>
      <c r="I84">
        <f t="shared" si="44"/>
        <v>-5.4531913372102281E-3</v>
      </c>
      <c r="J84">
        <f t="shared" si="45"/>
        <v>598.04087443996764</v>
      </c>
      <c r="K84">
        <f t="shared" si="47"/>
        <v>0.94340145739994608</v>
      </c>
      <c r="L84">
        <f t="shared" si="48"/>
        <v>200.00110896878857</v>
      </c>
      <c r="M84">
        <f t="shared" si="49"/>
        <v>199.99921343062363</v>
      </c>
      <c r="N84">
        <f t="shared" si="50"/>
        <v>199.99921343062363</v>
      </c>
    </row>
    <row r="85" spans="4:14" x14ac:dyDescent="0.25">
      <c r="D85">
        <f t="shared" si="42"/>
        <v>14.399999999999981</v>
      </c>
      <c r="E85">
        <f t="shared" si="46"/>
        <v>200</v>
      </c>
      <c r="F85">
        <f t="shared" si="51"/>
        <v>7.8656937637333613E-4</v>
      </c>
      <c r="G85">
        <f t="shared" si="24"/>
        <v>7.8656937637333613E-4</v>
      </c>
      <c r="H85">
        <f t="shared" si="43"/>
        <v>314.75794020123482</v>
      </c>
      <c r="I85">
        <f t="shared" si="44"/>
        <v>-4.4425079333620943E-3</v>
      </c>
      <c r="J85">
        <f t="shared" si="45"/>
        <v>598.04022042094869</v>
      </c>
      <c r="K85">
        <f t="shared" si="47"/>
        <v>0.94340036736824784</v>
      </c>
      <c r="L85">
        <f t="shared" si="48"/>
        <v>200.00087788206855</v>
      </c>
      <c r="M85">
        <f t="shared" si="49"/>
        <v>199.99989474881346</v>
      </c>
      <c r="N85">
        <f t="shared" si="50"/>
        <v>199.99989474881346</v>
      </c>
    </row>
    <row r="86" spans="4:14" x14ac:dyDescent="0.25">
      <c r="D86">
        <f t="shared" si="42"/>
        <v>14.59999999999998</v>
      </c>
      <c r="E86">
        <f t="shared" si="46"/>
        <v>200</v>
      </c>
      <c r="F86">
        <f t="shared" si="51"/>
        <v>1.0525118653958998E-4</v>
      </c>
      <c r="G86">
        <f t="shared" si="24"/>
        <v>1.0525118653958998E-4</v>
      </c>
      <c r="H86">
        <f t="shared" si="43"/>
        <v>314.75796125147212</v>
      </c>
      <c r="I86">
        <f t="shared" si="44"/>
        <v>-3.4065909491687307E-3</v>
      </c>
      <c r="J86">
        <f t="shared" si="45"/>
        <v>598.03958188614979</v>
      </c>
      <c r="K86">
        <f t="shared" si="47"/>
        <v>0.943399303143583</v>
      </c>
      <c r="L86">
        <f t="shared" si="48"/>
        <v>200.0006522664396</v>
      </c>
      <c r="M86">
        <f t="shared" si="49"/>
        <v>200.00038653226426</v>
      </c>
      <c r="N86">
        <f t="shared" si="50"/>
        <v>200.00038653226426</v>
      </c>
    </row>
    <row r="87" spans="4:14" x14ac:dyDescent="0.25">
      <c r="D87">
        <f t="shared" si="42"/>
        <v>14.799999999999979</v>
      </c>
      <c r="E87">
        <f t="shared" si="46"/>
        <v>200</v>
      </c>
      <c r="F87">
        <f t="shared" si="51"/>
        <v>-3.865322642582214E-4</v>
      </c>
      <c r="G87">
        <f t="shared" si="24"/>
        <v>-3.865322642582214E-4</v>
      </c>
      <c r="H87">
        <f t="shared" si="43"/>
        <v>314.75788394501927</v>
      </c>
      <c r="I87">
        <f t="shared" si="44"/>
        <v>-2.4589172539890569E-3</v>
      </c>
      <c r="J87">
        <f t="shared" si="45"/>
        <v>598.03898522014231</v>
      </c>
      <c r="K87">
        <f t="shared" si="47"/>
        <v>0.94339830870023711</v>
      </c>
      <c r="L87">
        <f t="shared" si="48"/>
        <v>200.00044144445027</v>
      </c>
      <c r="M87">
        <f t="shared" si="49"/>
        <v>200.00070760616143</v>
      </c>
      <c r="N87">
        <f t="shared" si="50"/>
        <v>200.00070760616143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PID</vt:lpstr>
      <vt:lpstr>A</vt:lpstr>
      <vt:lpstr>D</vt:lpstr>
      <vt:lpstr>dt</vt:lpstr>
      <vt:lpstr>hi</vt:lpstr>
      <vt:lpstr>I</vt:lpstr>
      <vt:lpstr>lim</vt:lpstr>
      <vt:lpstr>lo</vt:lpstr>
      <vt:lpstr>max</vt:lpstr>
      <vt:lpstr>min</vt:lpstr>
      <vt:lpstr>P</vt:lpstr>
      <vt:lpstr>PT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</dc:creator>
  <cp:lastModifiedBy>michael B</cp:lastModifiedBy>
  <dcterms:created xsi:type="dcterms:W3CDTF">2021-09-25T22:58:36Z</dcterms:created>
  <dcterms:modified xsi:type="dcterms:W3CDTF">2021-10-26T11:42:40Z</dcterms:modified>
</cp:coreProperties>
</file>