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dm2155\Dropbox (Emotive Computing)\Teaching\AI-F19\Slides\"/>
    </mc:Choice>
  </mc:AlternateContent>
  <bookViews>
    <workbookView xWindow="0" yWindow="0" windowWidth="24000" windowHeight="9795"/>
  </bookViews>
  <sheets>
    <sheet name="Linear Regression" sheetId="2" r:id="rId1"/>
    <sheet name="RSq" sheetId="1" r:id="rId2"/>
    <sheet name="Sheet3" sheetId="3" r:id="rId3"/>
    <sheet name="Sheet4" sheetId="4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2" l="1"/>
  <c r="J4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2" i="2"/>
  <c r="J6" i="2"/>
  <c r="J1" i="2"/>
  <c r="C6" i="2" s="1"/>
  <c r="J2" i="2"/>
  <c r="D10" i="2" s="1"/>
  <c r="D8" i="2"/>
  <c r="D9" i="2"/>
  <c r="D16" i="2"/>
  <c r="D17" i="2"/>
  <c r="D24" i="2"/>
  <c r="D25" i="2"/>
  <c r="D32" i="2"/>
  <c r="D33" i="2"/>
  <c r="C3" i="2"/>
  <c r="C4" i="2"/>
  <c r="C5" i="2"/>
  <c r="C11" i="2"/>
  <c r="C12" i="2"/>
  <c r="C13" i="2"/>
  <c r="C19" i="2"/>
  <c r="C20" i="2"/>
  <c r="C21" i="2"/>
  <c r="C27" i="2"/>
  <c r="C28" i="2"/>
  <c r="C29" i="2"/>
  <c r="C35" i="2"/>
  <c r="C36" i="2"/>
  <c r="C37" i="2"/>
  <c r="E37" i="2" l="1"/>
  <c r="E29" i="2"/>
  <c r="E36" i="2"/>
  <c r="E28" i="2"/>
  <c r="E20" i="2"/>
  <c r="D31" i="2"/>
  <c r="D23" i="2"/>
  <c r="D15" i="2"/>
  <c r="D7" i="2"/>
  <c r="C34" i="2"/>
  <c r="C26" i="2"/>
  <c r="C18" i="2"/>
  <c r="C10" i="2"/>
  <c r="E10" i="2" s="1"/>
  <c r="D2" i="2"/>
  <c r="D30" i="2"/>
  <c r="D22" i="2"/>
  <c r="D14" i="2"/>
  <c r="D6" i="2"/>
  <c r="E6" i="2" s="1"/>
  <c r="C33" i="2"/>
  <c r="E33" i="2" s="1"/>
  <c r="C25" i="2"/>
  <c r="E25" i="2" s="1"/>
  <c r="C17" i="2"/>
  <c r="E17" i="2" s="1"/>
  <c r="C9" i="2"/>
  <c r="E9" i="2" s="1"/>
  <c r="D37" i="2"/>
  <c r="D29" i="2"/>
  <c r="D21" i="2"/>
  <c r="D13" i="2"/>
  <c r="E13" i="2" s="1"/>
  <c r="D5" i="2"/>
  <c r="E5" i="2" s="1"/>
  <c r="C32" i="2"/>
  <c r="E32" i="2" s="1"/>
  <c r="C24" i="2"/>
  <c r="E24" i="2" s="1"/>
  <c r="C16" i="2"/>
  <c r="E16" i="2" s="1"/>
  <c r="C8" i="2"/>
  <c r="E8" i="2" s="1"/>
  <c r="D36" i="2"/>
  <c r="D28" i="2"/>
  <c r="D20" i="2"/>
  <c r="D12" i="2"/>
  <c r="E12" i="2" s="1"/>
  <c r="D4" i="2"/>
  <c r="E4" i="2" s="1"/>
  <c r="C31" i="2"/>
  <c r="C23" i="2"/>
  <c r="E23" i="2" s="1"/>
  <c r="C15" i="2"/>
  <c r="C7" i="2"/>
  <c r="D35" i="2"/>
  <c r="E35" i="2" s="1"/>
  <c r="D27" i="2"/>
  <c r="E27" i="2" s="1"/>
  <c r="D19" i="2"/>
  <c r="E19" i="2" s="1"/>
  <c r="D11" i="2"/>
  <c r="E11" i="2" s="1"/>
  <c r="D3" i="2"/>
  <c r="E3" i="2" s="1"/>
  <c r="C2" i="2"/>
  <c r="C30" i="2"/>
  <c r="E30" i="2" s="1"/>
  <c r="C22" i="2"/>
  <c r="E22" i="2" s="1"/>
  <c r="C14" i="2"/>
  <c r="D34" i="2"/>
  <c r="D26" i="2"/>
  <c r="D18" i="2"/>
  <c r="E21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" i="1"/>
  <c r="E31" i="2" l="1"/>
  <c r="E26" i="2"/>
  <c r="E34" i="2"/>
  <c r="E18" i="2"/>
  <c r="E14" i="2"/>
  <c r="E7" i="2"/>
  <c r="E2" i="2"/>
  <c r="E15" i="2"/>
  <c r="D39" i="1"/>
  <c r="E35" i="1"/>
  <c r="E31" i="1"/>
  <c r="E27" i="1"/>
  <c r="E23" i="1"/>
  <c r="E19" i="1"/>
  <c r="E15" i="1"/>
  <c r="E11" i="1"/>
  <c r="E7" i="1"/>
  <c r="E3" i="1"/>
  <c r="E2" i="1"/>
  <c r="E34" i="1"/>
  <c r="E30" i="1"/>
  <c r="E26" i="1"/>
  <c r="E22" i="1"/>
  <c r="E18" i="1"/>
  <c r="E14" i="1"/>
  <c r="E10" i="1"/>
  <c r="E6" i="1"/>
  <c r="E37" i="1"/>
  <c r="E33" i="1"/>
  <c r="E29" i="1"/>
  <c r="E25" i="1"/>
  <c r="E21" i="1"/>
  <c r="E17" i="1"/>
  <c r="E13" i="1"/>
  <c r="E9" i="1"/>
  <c r="E5" i="1"/>
  <c r="E36" i="1"/>
  <c r="E32" i="1"/>
  <c r="E28" i="1"/>
  <c r="E24" i="1"/>
  <c r="E20" i="1"/>
  <c r="E16" i="1"/>
  <c r="E12" i="1"/>
  <c r="E8" i="1"/>
  <c r="E4" i="1"/>
  <c r="J3" i="2" l="1"/>
  <c r="E39" i="1"/>
  <c r="D42" i="1" s="1"/>
</calcChain>
</file>

<file path=xl/sharedStrings.xml><?xml version="1.0" encoding="utf-8"?>
<sst xmlns="http://schemas.openxmlformats.org/spreadsheetml/2006/main" count="29" uniqueCount="24">
  <si>
    <t>X</t>
  </si>
  <si>
    <t>Y</t>
  </si>
  <si>
    <t>Data Set</t>
  </si>
  <si>
    <t>Pizza Franchise</t>
  </si>
  <si>
    <t>start up cost ($1000) for a pizza franchise</t>
  </si>
  <si>
    <t>annual franchise fee ($1000</t>
  </si>
  <si>
    <t>Xi</t>
  </si>
  <si>
    <t>Yi</t>
  </si>
  <si>
    <t>fi</t>
  </si>
  <si>
    <t>(Yi-Ymean)^2</t>
  </si>
  <si>
    <t>(yi-fi)^2</t>
  </si>
  <si>
    <t>SSTotal</t>
  </si>
  <si>
    <t>SSResidual</t>
  </si>
  <si>
    <t>RSq</t>
  </si>
  <si>
    <t>SumSquares (SS)</t>
  </si>
  <si>
    <t>Xi-Xm</t>
  </si>
  <si>
    <t>Xm</t>
  </si>
  <si>
    <t>Ym</t>
  </si>
  <si>
    <t>Yi-Ym</t>
  </si>
  <si>
    <t>(Xi-Xm) * (Yi-Ym)</t>
  </si>
  <si>
    <t>Sum</t>
  </si>
  <si>
    <t>(Xi-Xm)^2</t>
  </si>
  <si>
    <t>b1  [slope]</t>
  </si>
  <si>
    <t>b0 [intercept]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</si>
</sst>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8"/>
      <color theme="1"/>
      <name val="Tahoma"/>
      <family val="2"/>
    </font>
    <font>
      <b/>
      <sz val="8"/>
      <color theme="1"/>
      <name val="Tahoma"/>
      <family val="2"/>
    </font>
    <font>
      <sz val="9"/>
      <color rgb="FF003366"/>
      <name val="Arial"/>
      <family val="2"/>
    </font>
    <font>
      <sz val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 applyAlignment="1" applyProtection="1">
      <alignment horizontal="left"/>
      <protection locked="0"/>
    </xf>
    <xf numFmtId="0" fontId="1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" fontId="1" fillId="0" borderId="0" xfId="0" applyNumberFormat="1" applyFont="1" applyAlignment="1" applyProtection="1">
      <alignment horizontal="left"/>
      <protection locked="0"/>
    </xf>
    <xf numFmtId="1" fontId="1" fillId="0" borderId="0" xfId="0" applyNumberFormat="1" applyFont="1" applyAlignment="1">
      <alignment horizontal="left"/>
    </xf>
    <xf numFmtId="1" fontId="0" fillId="0" borderId="0" xfId="0" applyNumberFormat="1" applyAlignment="1" applyProtection="1">
      <alignment horizontal="left"/>
      <protection locked="0"/>
    </xf>
    <xf numFmtId="1" fontId="0" fillId="0" borderId="0" xfId="0" applyNumberFormat="1" applyAlignment="1">
      <alignment horizontal="left"/>
    </xf>
    <xf numFmtId="1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RSq!$B$1</c:f>
              <c:strCache>
                <c:ptCount val="1"/>
                <c:pt idx="0">
                  <c:v>Yi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rgbClr val="FF0000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606299212598425"/>
                  <c:y val="-0.257931528236880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w Cen MT" panose="020B0602020104020603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RSq!$A$2:$A$37</c:f>
              <c:numCache>
                <c:formatCode>General</c:formatCode>
                <c:ptCount val="36"/>
                <c:pt idx="0">
                  <c:v>1000</c:v>
                </c:pt>
                <c:pt idx="1">
                  <c:v>1125</c:v>
                </c:pt>
                <c:pt idx="2">
                  <c:v>1087</c:v>
                </c:pt>
                <c:pt idx="3">
                  <c:v>1070</c:v>
                </c:pt>
                <c:pt idx="4">
                  <c:v>1100</c:v>
                </c:pt>
                <c:pt idx="5">
                  <c:v>1150</c:v>
                </c:pt>
                <c:pt idx="6">
                  <c:v>1250</c:v>
                </c:pt>
                <c:pt idx="7">
                  <c:v>1150</c:v>
                </c:pt>
                <c:pt idx="8">
                  <c:v>1100</c:v>
                </c:pt>
                <c:pt idx="9">
                  <c:v>1350</c:v>
                </c:pt>
                <c:pt idx="10">
                  <c:v>1275</c:v>
                </c:pt>
                <c:pt idx="11">
                  <c:v>1375</c:v>
                </c:pt>
                <c:pt idx="12">
                  <c:v>1175</c:v>
                </c:pt>
                <c:pt idx="13">
                  <c:v>1200</c:v>
                </c:pt>
                <c:pt idx="14">
                  <c:v>1175</c:v>
                </c:pt>
                <c:pt idx="15">
                  <c:v>1300</c:v>
                </c:pt>
                <c:pt idx="16">
                  <c:v>1260</c:v>
                </c:pt>
                <c:pt idx="17">
                  <c:v>1330</c:v>
                </c:pt>
                <c:pt idx="18">
                  <c:v>1325</c:v>
                </c:pt>
                <c:pt idx="19">
                  <c:v>1200</c:v>
                </c:pt>
                <c:pt idx="20">
                  <c:v>1225</c:v>
                </c:pt>
                <c:pt idx="21">
                  <c:v>1090</c:v>
                </c:pt>
                <c:pt idx="22">
                  <c:v>1075</c:v>
                </c:pt>
                <c:pt idx="23">
                  <c:v>1080</c:v>
                </c:pt>
                <c:pt idx="24">
                  <c:v>1080</c:v>
                </c:pt>
                <c:pt idx="25">
                  <c:v>1180</c:v>
                </c:pt>
                <c:pt idx="26">
                  <c:v>1225</c:v>
                </c:pt>
                <c:pt idx="27">
                  <c:v>1175</c:v>
                </c:pt>
                <c:pt idx="28">
                  <c:v>1250</c:v>
                </c:pt>
                <c:pt idx="29">
                  <c:v>1250</c:v>
                </c:pt>
                <c:pt idx="30">
                  <c:v>750</c:v>
                </c:pt>
                <c:pt idx="31">
                  <c:v>1125</c:v>
                </c:pt>
                <c:pt idx="32">
                  <c:v>700</c:v>
                </c:pt>
                <c:pt idx="33">
                  <c:v>900</c:v>
                </c:pt>
                <c:pt idx="34">
                  <c:v>900</c:v>
                </c:pt>
                <c:pt idx="35">
                  <c:v>850</c:v>
                </c:pt>
              </c:numCache>
            </c:numRef>
          </c:xVal>
          <c:yVal>
            <c:numRef>
              <c:f>RSq!$B$2:$B$37</c:f>
              <c:numCache>
                <c:formatCode>General</c:formatCode>
                <c:ptCount val="36"/>
                <c:pt idx="0">
                  <c:v>1050</c:v>
                </c:pt>
                <c:pt idx="1">
                  <c:v>1150</c:v>
                </c:pt>
                <c:pt idx="2">
                  <c:v>1213</c:v>
                </c:pt>
                <c:pt idx="3">
                  <c:v>1275</c:v>
                </c:pt>
                <c:pt idx="4">
                  <c:v>1300</c:v>
                </c:pt>
                <c:pt idx="5">
                  <c:v>1300</c:v>
                </c:pt>
                <c:pt idx="6">
                  <c:v>1400</c:v>
                </c:pt>
                <c:pt idx="7">
                  <c:v>1400</c:v>
                </c:pt>
                <c:pt idx="8">
                  <c:v>1250</c:v>
                </c:pt>
                <c:pt idx="9">
                  <c:v>1830</c:v>
                </c:pt>
                <c:pt idx="10">
                  <c:v>1350</c:v>
                </c:pt>
                <c:pt idx="11">
                  <c:v>1450</c:v>
                </c:pt>
                <c:pt idx="12">
                  <c:v>1300</c:v>
                </c:pt>
                <c:pt idx="13">
                  <c:v>1300</c:v>
                </c:pt>
                <c:pt idx="14">
                  <c:v>1275</c:v>
                </c:pt>
                <c:pt idx="15">
                  <c:v>1375</c:v>
                </c:pt>
                <c:pt idx="16">
                  <c:v>1285</c:v>
                </c:pt>
                <c:pt idx="17">
                  <c:v>1400</c:v>
                </c:pt>
                <c:pt idx="18">
                  <c:v>1400</c:v>
                </c:pt>
                <c:pt idx="19">
                  <c:v>1285</c:v>
                </c:pt>
                <c:pt idx="20">
                  <c:v>1275</c:v>
                </c:pt>
                <c:pt idx="21">
                  <c:v>1135</c:v>
                </c:pt>
                <c:pt idx="22">
                  <c:v>1250</c:v>
                </c:pt>
                <c:pt idx="23">
                  <c:v>1275</c:v>
                </c:pt>
                <c:pt idx="24">
                  <c:v>1150</c:v>
                </c:pt>
                <c:pt idx="25">
                  <c:v>1250</c:v>
                </c:pt>
                <c:pt idx="26">
                  <c:v>1275</c:v>
                </c:pt>
                <c:pt idx="27">
                  <c:v>1225</c:v>
                </c:pt>
                <c:pt idx="28">
                  <c:v>1280</c:v>
                </c:pt>
                <c:pt idx="29">
                  <c:v>1300</c:v>
                </c:pt>
                <c:pt idx="30">
                  <c:v>1250</c:v>
                </c:pt>
                <c:pt idx="31">
                  <c:v>1175</c:v>
                </c:pt>
                <c:pt idx="32">
                  <c:v>1300</c:v>
                </c:pt>
                <c:pt idx="33">
                  <c:v>1250</c:v>
                </c:pt>
                <c:pt idx="34">
                  <c:v>1300</c:v>
                </c:pt>
                <c:pt idx="35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0F-45F9-92B0-421440472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460688"/>
        <c:axId val="263461080"/>
      </c:scatterChart>
      <c:valAx>
        <c:axId val="263460688"/>
        <c:scaling>
          <c:orientation val="minMax"/>
          <c:min val="6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63461080"/>
        <c:crosses val="autoZero"/>
        <c:crossBetween val="midCat"/>
        <c:majorUnit val="300"/>
      </c:valAx>
      <c:valAx>
        <c:axId val="263461080"/>
        <c:scaling>
          <c:orientation val="minMax"/>
          <c:max val="2000"/>
          <c:min val="6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w Cen MT" panose="020B06020201040206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63460688"/>
        <c:crosses val="autoZero"/>
        <c:crossBetween val="midCat"/>
        <c:majorUnit val="4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514349</xdr:colOff>
      <xdr:row>2</xdr:row>
      <xdr:rowOff>128587</xdr:rowOff>
    </xdr:from>
    <xdr:to>
      <xdr:col>20</xdr:col>
      <xdr:colOff>47624</xdr:colOff>
      <xdr:row>33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1295400</xdr:colOff>
      <xdr:row>29</xdr:row>
      <xdr:rowOff>19050</xdr:rowOff>
    </xdr:to>
    <xdr:pic>
      <xdr:nvPicPr>
        <xdr:cNvPr id="3" name="Picture 2" descr="R^2 \equiv 1 - {SS_{\rm res}\over SS_{\rm tot}}.\,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3486150"/>
          <a:ext cx="12954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</xdr:row>
      <xdr:rowOff>28575</xdr:rowOff>
    </xdr:from>
    <xdr:to>
      <xdr:col>7</xdr:col>
      <xdr:colOff>1666875</xdr:colOff>
      <xdr:row>21</xdr:row>
      <xdr:rowOff>38100</xdr:rowOff>
    </xdr:to>
    <xdr:pic>
      <xdr:nvPicPr>
        <xdr:cNvPr id="4" name="Picture 3" descr="SS_\text{tot}=\sum_i (y_i-\bar{y})^2,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447925"/>
          <a:ext cx="166687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</xdr:row>
      <xdr:rowOff>57150</xdr:rowOff>
    </xdr:from>
    <xdr:to>
      <xdr:col>7</xdr:col>
      <xdr:colOff>1666875</xdr:colOff>
      <xdr:row>24</xdr:row>
      <xdr:rowOff>66675</xdr:rowOff>
    </xdr:to>
    <xdr:pic>
      <xdr:nvPicPr>
        <xdr:cNvPr id="6" name="Picture 5" descr="SS_\text{res}=\sum_i (y_i - f_i)^2\,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2876550"/>
          <a:ext cx="166687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I8" sqref="I8"/>
    </sheetView>
  </sheetViews>
  <sheetFormatPr defaultRowHeight="9.75" x14ac:dyDescent="0.25"/>
  <cols>
    <col min="1" max="2" width="9.36328125" style="3"/>
    <col min="3" max="4" width="8.7265625" style="3"/>
    <col min="5" max="5" width="18.54296875" style="3" bestFit="1" customWidth="1"/>
    <col min="6" max="6" width="11.81640625" style="3" bestFit="1" customWidth="1"/>
    <col min="7" max="7" width="9.6328125" style="3" customWidth="1"/>
    <col min="8" max="8" width="8.7265625" style="3"/>
    <col min="9" max="9" width="18.54296875" style="3" bestFit="1" customWidth="1"/>
    <col min="10" max="10" width="22.36328125" style="14" bestFit="1" customWidth="1"/>
    <col min="11" max="16384" width="8.7265625" style="3"/>
  </cols>
  <sheetData>
    <row r="1" spans="1:10" x14ac:dyDescent="0.25">
      <c r="A1" s="2" t="s">
        <v>6</v>
      </c>
      <c r="B1" s="2" t="s">
        <v>7</v>
      </c>
      <c r="C1" s="4" t="s">
        <v>15</v>
      </c>
      <c r="D1" s="4" t="s">
        <v>18</v>
      </c>
      <c r="E1" s="4" t="s">
        <v>19</v>
      </c>
      <c r="F1" s="4" t="s">
        <v>21</v>
      </c>
      <c r="G1" s="4"/>
      <c r="I1" s="4" t="s">
        <v>16</v>
      </c>
      <c r="J1" s="14">
        <f>AVERAGE(A:A)</f>
        <v>1134.7777777777778</v>
      </c>
    </row>
    <row r="2" spans="1:10" x14ac:dyDescent="0.25">
      <c r="A2" s="1">
        <v>1000</v>
      </c>
      <c r="B2" s="1">
        <v>1050</v>
      </c>
      <c r="C2" s="3">
        <f>A2-$J$1</f>
        <v>-134.77777777777783</v>
      </c>
      <c r="D2" s="3">
        <f>B2-$J$2</f>
        <v>-241.05555555555566</v>
      </c>
      <c r="E2" s="3">
        <f>C2*D2</f>
        <v>32488.932098765457</v>
      </c>
      <c r="F2" s="3">
        <f>C2^2</f>
        <v>18165.049382716064</v>
      </c>
      <c r="I2" s="4" t="s">
        <v>17</v>
      </c>
      <c r="J2" s="14">
        <f>AVERAGE(B:B)</f>
        <v>1291.0555555555557</v>
      </c>
    </row>
    <row r="3" spans="1:10" x14ac:dyDescent="0.25">
      <c r="A3" s="1">
        <v>1125</v>
      </c>
      <c r="B3" s="1">
        <v>1150</v>
      </c>
      <c r="C3" s="3">
        <f t="shared" ref="C3:C37" si="0">A3-$J$1</f>
        <v>-9.7777777777778283</v>
      </c>
      <c r="D3" s="3">
        <f t="shared" ref="D3:D37" si="1">B3-$J$2</f>
        <v>-141.05555555555566</v>
      </c>
      <c r="E3" s="3">
        <f t="shared" ref="E3:E37" si="2">C3*D3</f>
        <v>1379.2098765432179</v>
      </c>
      <c r="F3" s="3">
        <f t="shared" ref="F3:F37" si="3">C3^2</f>
        <v>95.604938271605931</v>
      </c>
      <c r="H3" s="4" t="s">
        <v>20</v>
      </c>
      <c r="I3" s="4" t="s">
        <v>19</v>
      </c>
      <c r="J3" s="14">
        <f>SUM(E:E)</f>
        <v>328454.44444444444</v>
      </c>
    </row>
    <row r="4" spans="1:10" x14ac:dyDescent="0.25">
      <c r="A4" s="1">
        <v>1087</v>
      </c>
      <c r="B4" s="1">
        <v>1213</v>
      </c>
      <c r="C4" s="3">
        <f t="shared" si="0"/>
        <v>-47.777777777777828</v>
      </c>
      <c r="D4" s="3">
        <f t="shared" si="1"/>
        <v>-78.055555555555657</v>
      </c>
      <c r="E4" s="3">
        <f t="shared" si="2"/>
        <v>3729.3209876543297</v>
      </c>
      <c r="F4" s="3">
        <f t="shared" si="3"/>
        <v>2282.7160493827209</v>
      </c>
      <c r="H4" s="4" t="s">
        <v>20</v>
      </c>
      <c r="I4" s="4" t="s">
        <v>21</v>
      </c>
      <c r="J4" s="14">
        <f>SUM(F:F)</f>
        <v>880202.22222222248</v>
      </c>
    </row>
    <row r="5" spans="1:10" x14ac:dyDescent="0.25">
      <c r="A5" s="1">
        <v>1070</v>
      </c>
      <c r="B5" s="1">
        <v>1275</v>
      </c>
      <c r="C5" s="3">
        <f t="shared" si="0"/>
        <v>-64.777777777777828</v>
      </c>
      <c r="D5" s="3">
        <f t="shared" si="1"/>
        <v>-16.055555555555657</v>
      </c>
      <c r="E5" s="3">
        <f t="shared" si="2"/>
        <v>1040.0432098765505</v>
      </c>
      <c r="F5" s="3">
        <f t="shared" si="3"/>
        <v>4196.1604938271666</v>
      </c>
    </row>
    <row r="6" spans="1:10" x14ac:dyDescent="0.25">
      <c r="A6" s="1">
        <v>1100</v>
      </c>
      <c r="B6" s="1">
        <v>1300</v>
      </c>
      <c r="C6" s="3">
        <f t="shared" si="0"/>
        <v>-34.777777777777828</v>
      </c>
      <c r="D6" s="3">
        <f t="shared" si="1"/>
        <v>8.9444444444443434</v>
      </c>
      <c r="E6" s="3">
        <f t="shared" si="2"/>
        <v>-311.06790123456483</v>
      </c>
      <c r="F6" s="3">
        <f t="shared" si="3"/>
        <v>1209.4938271604974</v>
      </c>
      <c r="I6" s="4" t="s">
        <v>22</v>
      </c>
      <c r="J6" s="14">
        <f>J3/J4</f>
        <v>0.3731579359288647</v>
      </c>
    </row>
    <row r="7" spans="1:10" x14ac:dyDescent="0.25">
      <c r="A7" s="1">
        <v>1150</v>
      </c>
      <c r="B7" s="1">
        <v>1300</v>
      </c>
      <c r="C7" s="3">
        <f t="shared" si="0"/>
        <v>15.222222222222172</v>
      </c>
      <c r="D7" s="3">
        <f t="shared" si="1"/>
        <v>8.9444444444443434</v>
      </c>
      <c r="E7" s="3">
        <f t="shared" si="2"/>
        <v>136.15432098765234</v>
      </c>
      <c r="F7" s="3">
        <f t="shared" si="3"/>
        <v>231.71604938271452</v>
      </c>
      <c r="I7" s="4" t="s">
        <v>23</v>
      </c>
      <c r="J7" s="14">
        <f>J2-J6*J1</f>
        <v>867.60422226205617</v>
      </c>
    </row>
    <row r="8" spans="1:10" x14ac:dyDescent="0.25">
      <c r="A8" s="1">
        <v>1250</v>
      </c>
      <c r="B8" s="1">
        <v>1400</v>
      </c>
      <c r="C8" s="3">
        <f t="shared" si="0"/>
        <v>115.22222222222217</v>
      </c>
      <c r="D8" s="3">
        <f t="shared" si="1"/>
        <v>108.94444444444434</v>
      </c>
      <c r="E8" s="3">
        <f t="shared" si="2"/>
        <v>12552.820987654304</v>
      </c>
      <c r="F8" s="3">
        <f t="shared" si="3"/>
        <v>13276.160493827148</v>
      </c>
    </row>
    <row r="9" spans="1:10" x14ac:dyDescent="0.25">
      <c r="A9" s="1">
        <v>1150</v>
      </c>
      <c r="B9" s="1">
        <v>1400</v>
      </c>
      <c r="C9" s="3">
        <f t="shared" si="0"/>
        <v>15.222222222222172</v>
      </c>
      <c r="D9" s="3">
        <f t="shared" si="1"/>
        <v>108.94444444444434</v>
      </c>
      <c r="E9" s="3">
        <f t="shared" si="2"/>
        <v>1658.3765432098694</v>
      </c>
      <c r="F9" s="3">
        <f t="shared" si="3"/>
        <v>231.71604938271452</v>
      </c>
    </row>
    <row r="10" spans="1:10" x14ac:dyDescent="0.25">
      <c r="A10" s="1">
        <v>1100</v>
      </c>
      <c r="B10" s="1">
        <v>1250</v>
      </c>
      <c r="C10" s="3">
        <f t="shared" si="0"/>
        <v>-34.777777777777828</v>
      </c>
      <c r="D10" s="3">
        <f t="shared" si="1"/>
        <v>-41.055555555555657</v>
      </c>
      <c r="E10" s="3">
        <f t="shared" si="2"/>
        <v>1427.8209876543265</v>
      </c>
      <c r="F10" s="3">
        <f t="shared" si="3"/>
        <v>1209.4938271604974</v>
      </c>
    </row>
    <row r="11" spans="1:10" x14ac:dyDescent="0.25">
      <c r="A11" s="1">
        <v>1350</v>
      </c>
      <c r="B11" s="1">
        <v>1830</v>
      </c>
      <c r="C11" s="3">
        <f t="shared" si="0"/>
        <v>215.22222222222217</v>
      </c>
      <c r="D11" s="3">
        <f t="shared" si="1"/>
        <v>538.94444444444434</v>
      </c>
      <c r="E11" s="3">
        <f t="shared" si="2"/>
        <v>115992.82098765427</v>
      </c>
      <c r="F11" s="3">
        <f t="shared" si="3"/>
        <v>46320.604938271586</v>
      </c>
    </row>
    <row r="12" spans="1:10" x14ac:dyDescent="0.25">
      <c r="A12" s="1">
        <v>1275</v>
      </c>
      <c r="B12" s="1">
        <v>1350</v>
      </c>
      <c r="C12" s="3">
        <f t="shared" si="0"/>
        <v>140.22222222222217</v>
      </c>
      <c r="D12" s="3">
        <f t="shared" si="1"/>
        <v>58.944444444444343</v>
      </c>
      <c r="E12" s="3">
        <f t="shared" si="2"/>
        <v>8265.3209876543042</v>
      </c>
      <c r="F12" s="3">
        <f t="shared" si="3"/>
        <v>19662.271604938258</v>
      </c>
    </row>
    <row r="13" spans="1:10" x14ac:dyDescent="0.25">
      <c r="A13" s="1">
        <v>1375</v>
      </c>
      <c r="B13" s="1">
        <v>1450</v>
      </c>
      <c r="C13" s="3">
        <f t="shared" si="0"/>
        <v>240.22222222222217</v>
      </c>
      <c r="D13" s="3">
        <f t="shared" si="1"/>
        <v>158.94444444444434</v>
      </c>
      <c r="E13" s="3">
        <f t="shared" si="2"/>
        <v>38181.987654320954</v>
      </c>
      <c r="F13" s="3">
        <f t="shared" si="3"/>
        <v>57706.716049382689</v>
      </c>
    </row>
    <row r="14" spans="1:10" x14ac:dyDescent="0.25">
      <c r="A14" s="1">
        <v>1175</v>
      </c>
      <c r="B14" s="1">
        <v>1300</v>
      </c>
      <c r="C14" s="3">
        <f t="shared" si="0"/>
        <v>40.222222222222172</v>
      </c>
      <c r="D14" s="3">
        <f t="shared" si="1"/>
        <v>8.9444444444443434</v>
      </c>
      <c r="E14" s="3">
        <f t="shared" si="2"/>
        <v>359.76543209876093</v>
      </c>
      <c r="F14" s="3">
        <f t="shared" si="3"/>
        <v>1617.8271604938232</v>
      </c>
    </row>
    <row r="15" spans="1:10" x14ac:dyDescent="0.25">
      <c r="A15" s="1">
        <v>1200</v>
      </c>
      <c r="B15" s="1">
        <v>1300</v>
      </c>
      <c r="C15" s="3">
        <f t="shared" si="0"/>
        <v>65.222222222222172</v>
      </c>
      <c r="D15" s="3">
        <f t="shared" si="1"/>
        <v>8.9444444444443434</v>
      </c>
      <c r="E15" s="3">
        <f t="shared" si="2"/>
        <v>583.37654320986951</v>
      </c>
      <c r="F15" s="3">
        <f t="shared" si="3"/>
        <v>4253.9382716049313</v>
      </c>
    </row>
    <row r="16" spans="1:10" x14ac:dyDescent="0.25">
      <c r="A16" s="1">
        <v>1175</v>
      </c>
      <c r="B16" s="1">
        <v>1275</v>
      </c>
      <c r="C16" s="3">
        <f t="shared" si="0"/>
        <v>40.222222222222172</v>
      </c>
      <c r="D16" s="3">
        <f t="shared" si="1"/>
        <v>-16.055555555555657</v>
      </c>
      <c r="E16" s="3">
        <f t="shared" si="2"/>
        <v>-645.79012345679337</v>
      </c>
      <c r="F16" s="3">
        <f t="shared" si="3"/>
        <v>1617.8271604938232</v>
      </c>
    </row>
    <row r="17" spans="1:6" x14ac:dyDescent="0.25">
      <c r="A17" s="1">
        <v>1300</v>
      </c>
      <c r="B17" s="1">
        <v>1375</v>
      </c>
      <c r="C17" s="3">
        <f t="shared" si="0"/>
        <v>165.22222222222217</v>
      </c>
      <c r="D17" s="3">
        <f t="shared" si="1"/>
        <v>83.944444444444343</v>
      </c>
      <c r="E17" s="3">
        <f t="shared" si="2"/>
        <v>13869.487654320967</v>
      </c>
      <c r="F17" s="3">
        <f t="shared" si="3"/>
        <v>27298.382716049367</v>
      </c>
    </row>
    <row r="18" spans="1:6" x14ac:dyDescent="0.25">
      <c r="A18" s="1">
        <v>1260</v>
      </c>
      <c r="B18" s="1">
        <v>1285</v>
      </c>
      <c r="C18" s="3">
        <f t="shared" si="0"/>
        <v>125.22222222222217</v>
      </c>
      <c r="D18" s="3">
        <f t="shared" si="1"/>
        <v>-6.0555555555556566</v>
      </c>
      <c r="E18" s="3">
        <f t="shared" si="2"/>
        <v>-758.29012345680246</v>
      </c>
      <c r="F18" s="3">
        <f t="shared" si="3"/>
        <v>15680.604938271592</v>
      </c>
    </row>
    <row r="19" spans="1:6" x14ac:dyDescent="0.25">
      <c r="A19" s="1">
        <v>1330</v>
      </c>
      <c r="B19" s="1">
        <v>1400</v>
      </c>
      <c r="C19" s="3">
        <f t="shared" si="0"/>
        <v>195.22222222222217</v>
      </c>
      <c r="D19" s="3">
        <f t="shared" si="1"/>
        <v>108.94444444444434</v>
      </c>
      <c r="E19" s="3">
        <f t="shared" si="2"/>
        <v>21268.376543209852</v>
      </c>
      <c r="F19" s="3">
        <f t="shared" si="3"/>
        <v>38111.716049382696</v>
      </c>
    </row>
    <row r="20" spans="1:6" x14ac:dyDescent="0.25">
      <c r="A20" s="1">
        <v>1325</v>
      </c>
      <c r="B20" s="1">
        <v>1400</v>
      </c>
      <c r="C20" s="3">
        <f t="shared" si="0"/>
        <v>190.22222222222217</v>
      </c>
      <c r="D20" s="3">
        <f t="shared" si="1"/>
        <v>108.94444444444434</v>
      </c>
      <c r="E20" s="3">
        <f t="shared" si="2"/>
        <v>20723.654320987629</v>
      </c>
      <c r="F20" s="3">
        <f t="shared" si="3"/>
        <v>36184.493827160477</v>
      </c>
    </row>
    <row r="21" spans="1:6" x14ac:dyDescent="0.25">
      <c r="A21" s="1">
        <v>1200</v>
      </c>
      <c r="B21" s="1">
        <v>1285</v>
      </c>
      <c r="C21" s="3">
        <f t="shared" si="0"/>
        <v>65.222222222222172</v>
      </c>
      <c r="D21" s="3">
        <f t="shared" si="1"/>
        <v>-6.0555555555556566</v>
      </c>
      <c r="E21" s="3">
        <f t="shared" si="2"/>
        <v>-394.95679012346307</v>
      </c>
      <c r="F21" s="3">
        <f t="shared" si="3"/>
        <v>4253.9382716049313</v>
      </c>
    </row>
    <row r="22" spans="1:6" x14ac:dyDescent="0.25">
      <c r="A22" s="1">
        <v>1225</v>
      </c>
      <c r="B22" s="1">
        <v>1275</v>
      </c>
      <c r="C22" s="3">
        <f t="shared" si="0"/>
        <v>90.222222222222172</v>
      </c>
      <c r="D22" s="3">
        <f t="shared" si="1"/>
        <v>-16.055555555555657</v>
      </c>
      <c r="E22" s="3">
        <f t="shared" si="2"/>
        <v>-1448.5679012345763</v>
      </c>
      <c r="F22" s="3">
        <f t="shared" si="3"/>
        <v>8140.0493827160399</v>
      </c>
    </row>
    <row r="23" spans="1:6" x14ac:dyDescent="0.25">
      <c r="A23" s="1">
        <v>1090</v>
      </c>
      <c r="B23" s="1">
        <v>1135</v>
      </c>
      <c r="C23" s="3">
        <f t="shared" si="0"/>
        <v>-44.777777777777828</v>
      </c>
      <c r="D23" s="3">
        <f t="shared" si="1"/>
        <v>-156.05555555555566</v>
      </c>
      <c r="E23" s="3">
        <f t="shared" si="2"/>
        <v>6987.8209876543333</v>
      </c>
      <c r="F23" s="3">
        <f t="shared" si="3"/>
        <v>2005.049382716054</v>
      </c>
    </row>
    <row r="24" spans="1:6" x14ac:dyDescent="0.25">
      <c r="A24" s="1">
        <v>1075</v>
      </c>
      <c r="B24" s="1">
        <v>1250</v>
      </c>
      <c r="C24" s="3">
        <f t="shared" si="0"/>
        <v>-59.777777777777828</v>
      </c>
      <c r="D24" s="3">
        <f t="shared" si="1"/>
        <v>-41.055555555555657</v>
      </c>
      <c r="E24" s="3">
        <f t="shared" si="2"/>
        <v>2454.2098765432179</v>
      </c>
      <c r="F24" s="3">
        <f t="shared" si="3"/>
        <v>3573.3827160493888</v>
      </c>
    </row>
    <row r="25" spans="1:6" x14ac:dyDescent="0.25">
      <c r="A25" s="1">
        <v>1080</v>
      </c>
      <c r="B25" s="1">
        <v>1275</v>
      </c>
      <c r="C25" s="3">
        <f t="shared" si="0"/>
        <v>-54.777777777777828</v>
      </c>
      <c r="D25" s="3">
        <f t="shared" si="1"/>
        <v>-16.055555555555657</v>
      </c>
      <c r="E25" s="3">
        <f t="shared" si="2"/>
        <v>879.48765432099401</v>
      </c>
      <c r="F25" s="3">
        <f t="shared" si="3"/>
        <v>3000.6049382716105</v>
      </c>
    </row>
    <row r="26" spans="1:6" x14ac:dyDescent="0.25">
      <c r="A26" s="1">
        <v>1080</v>
      </c>
      <c r="B26" s="1">
        <v>1150</v>
      </c>
      <c r="C26" s="3">
        <f t="shared" si="0"/>
        <v>-54.777777777777828</v>
      </c>
      <c r="D26" s="3">
        <f t="shared" si="1"/>
        <v>-141.05555555555566</v>
      </c>
      <c r="E26" s="3">
        <f t="shared" si="2"/>
        <v>7726.7098765432229</v>
      </c>
      <c r="F26" s="3">
        <f t="shared" si="3"/>
        <v>3000.6049382716105</v>
      </c>
    </row>
    <row r="27" spans="1:6" x14ac:dyDescent="0.25">
      <c r="A27" s="1">
        <v>1180</v>
      </c>
      <c r="B27" s="1">
        <v>1250</v>
      </c>
      <c r="C27" s="3">
        <f t="shared" si="0"/>
        <v>45.222222222222172</v>
      </c>
      <c r="D27" s="3">
        <f t="shared" si="1"/>
        <v>-41.055555555555657</v>
      </c>
      <c r="E27" s="3">
        <f t="shared" si="2"/>
        <v>-1856.6234567901261</v>
      </c>
      <c r="F27" s="3">
        <f t="shared" si="3"/>
        <v>2045.0493827160449</v>
      </c>
    </row>
    <row r="28" spans="1:6" x14ac:dyDescent="0.25">
      <c r="A28" s="1">
        <v>1225</v>
      </c>
      <c r="B28" s="1">
        <v>1275</v>
      </c>
      <c r="C28" s="3">
        <f t="shared" si="0"/>
        <v>90.222222222222172</v>
      </c>
      <c r="D28" s="3">
        <f t="shared" si="1"/>
        <v>-16.055555555555657</v>
      </c>
      <c r="E28" s="3">
        <f t="shared" si="2"/>
        <v>-1448.5679012345763</v>
      </c>
      <c r="F28" s="3">
        <f t="shared" si="3"/>
        <v>8140.0493827160399</v>
      </c>
    </row>
    <row r="29" spans="1:6" x14ac:dyDescent="0.25">
      <c r="A29" s="1">
        <v>1175</v>
      </c>
      <c r="B29" s="1">
        <v>1225</v>
      </c>
      <c r="C29" s="3">
        <f t="shared" si="0"/>
        <v>40.222222222222172</v>
      </c>
      <c r="D29" s="3">
        <f t="shared" si="1"/>
        <v>-66.055555555555657</v>
      </c>
      <c r="E29" s="3">
        <f t="shared" si="2"/>
        <v>-2656.9012345679021</v>
      </c>
      <c r="F29" s="3">
        <f t="shared" si="3"/>
        <v>1617.8271604938232</v>
      </c>
    </row>
    <row r="30" spans="1:6" x14ac:dyDescent="0.25">
      <c r="A30" s="1">
        <v>1250</v>
      </c>
      <c r="B30" s="1">
        <v>1280</v>
      </c>
      <c r="C30" s="3">
        <f t="shared" si="0"/>
        <v>115.22222222222217</v>
      </c>
      <c r="D30" s="3">
        <f t="shared" si="1"/>
        <v>-11.055555555555657</v>
      </c>
      <c r="E30" s="3">
        <f t="shared" si="2"/>
        <v>-1273.8456790123569</v>
      </c>
      <c r="F30" s="3">
        <f t="shared" si="3"/>
        <v>13276.160493827148</v>
      </c>
    </row>
    <row r="31" spans="1:6" x14ac:dyDescent="0.25">
      <c r="A31" s="1">
        <v>1250</v>
      </c>
      <c r="B31" s="1">
        <v>1300</v>
      </c>
      <c r="C31" s="3">
        <f t="shared" si="0"/>
        <v>115.22222222222217</v>
      </c>
      <c r="D31" s="3">
        <f t="shared" si="1"/>
        <v>8.9444444444443434</v>
      </c>
      <c r="E31" s="3">
        <f t="shared" si="2"/>
        <v>1030.5987654320866</v>
      </c>
      <c r="F31" s="3">
        <f t="shared" si="3"/>
        <v>13276.160493827148</v>
      </c>
    </row>
    <row r="32" spans="1:6" x14ac:dyDescent="0.25">
      <c r="A32" s="1">
        <v>750</v>
      </c>
      <c r="B32" s="1">
        <v>1250</v>
      </c>
      <c r="C32" s="3">
        <f t="shared" si="0"/>
        <v>-384.77777777777783</v>
      </c>
      <c r="D32" s="3">
        <f t="shared" si="1"/>
        <v>-41.055555555555657</v>
      </c>
      <c r="E32" s="3">
        <f t="shared" si="2"/>
        <v>15797.265432098806</v>
      </c>
      <c r="F32" s="3">
        <f t="shared" si="3"/>
        <v>148053.93827160497</v>
      </c>
    </row>
    <row r="33" spans="1:6" x14ac:dyDescent="0.25">
      <c r="A33" s="1">
        <v>1125</v>
      </c>
      <c r="B33" s="1">
        <v>1175</v>
      </c>
      <c r="C33" s="3">
        <f t="shared" si="0"/>
        <v>-9.7777777777778283</v>
      </c>
      <c r="D33" s="3">
        <f t="shared" si="1"/>
        <v>-116.05555555555566</v>
      </c>
      <c r="E33" s="3">
        <f t="shared" si="2"/>
        <v>1134.7654320987722</v>
      </c>
      <c r="F33" s="3">
        <f t="shared" si="3"/>
        <v>95.604938271605931</v>
      </c>
    </row>
    <row r="34" spans="1:6" x14ac:dyDescent="0.25">
      <c r="A34" s="1">
        <v>700</v>
      </c>
      <c r="B34" s="1">
        <v>1300</v>
      </c>
      <c r="C34" s="3">
        <f t="shared" si="0"/>
        <v>-434.77777777777783</v>
      </c>
      <c r="D34" s="3">
        <f t="shared" si="1"/>
        <v>8.9444444444443434</v>
      </c>
      <c r="E34" s="3">
        <f t="shared" si="2"/>
        <v>-3888.8456790123023</v>
      </c>
      <c r="F34" s="3">
        <f t="shared" si="3"/>
        <v>189031.71604938275</v>
      </c>
    </row>
    <row r="35" spans="1:6" x14ac:dyDescent="0.25">
      <c r="A35" s="1">
        <v>900</v>
      </c>
      <c r="B35" s="1">
        <v>1250</v>
      </c>
      <c r="C35" s="3">
        <f t="shared" si="0"/>
        <v>-234.77777777777783</v>
      </c>
      <c r="D35" s="3">
        <f t="shared" si="1"/>
        <v>-41.055555555555657</v>
      </c>
      <c r="E35" s="3">
        <f t="shared" si="2"/>
        <v>9638.9320987654573</v>
      </c>
      <c r="F35" s="3">
        <f t="shared" si="3"/>
        <v>55120.60493827163</v>
      </c>
    </row>
    <row r="36" spans="1:6" x14ac:dyDescent="0.25">
      <c r="A36" s="1">
        <v>900</v>
      </c>
      <c r="B36" s="1">
        <v>1300</v>
      </c>
      <c r="C36" s="3">
        <f t="shared" si="0"/>
        <v>-234.77777777777783</v>
      </c>
      <c r="D36" s="3">
        <f t="shared" si="1"/>
        <v>8.9444444444443434</v>
      </c>
      <c r="E36" s="3">
        <f t="shared" si="2"/>
        <v>-2099.9567901234336</v>
      </c>
      <c r="F36" s="3">
        <f t="shared" si="3"/>
        <v>55120.60493827163</v>
      </c>
    </row>
    <row r="37" spans="1:6" x14ac:dyDescent="0.25">
      <c r="A37" s="1">
        <v>850</v>
      </c>
      <c r="B37" s="1">
        <v>1200</v>
      </c>
      <c r="C37" s="3">
        <f t="shared" si="0"/>
        <v>-284.77777777777783</v>
      </c>
      <c r="D37" s="3">
        <f t="shared" si="1"/>
        <v>-91.055555555555657</v>
      </c>
      <c r="E37" s="3">
        <f t="shared" si="2"/>
        <v>25930.598765432132</v>
      </c>
      <c r="F37" s="3">
        <f t="shared" si="3"/>
        <v>81098.382716049411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sqref="A1:B1048576"/>
    </sheetView>
  </sheetViews>
  <sheetFormatPr defaultColWidth="9.36328125" defaultRowHeight="9.75" x14ac:dyDescent="0.25"/>
  <cols>
    <col min="1" max="2" width="9.36328125" style="3"/>
    <col min="3" max="3" width="17.81640625" style="11" bestFit="1" customWidth="1"/>
    <col min="4" max="4" width="14.6328125" style="11" bestFit="1" customWidth="1"/>
    <col min="5" max="5" width="11.453125" style="3" bestFit="1" customWidth="1"/>
    <col min="6" max="7" width="9.36328125" style="3"/>
    <col min="8" max="8" width="39.6328125" style="3" bestFit="1" customWidth="1"/>
    <col min="9" max="16384" width="9.36328125" style="3"/>
  </cols>
  <sheetData>
    <row r="1" spans="1:8" x14ac:dyDescent="0.25">
      <c r="A1" s="2" t="s">
        <v>6</v>
      </c>
      <c r="B1" s="2" t="s">
        <v>7</v>
      </c>
      <c r="C1" s="8" t="s">
        <v>8</v>
      </c>
      <c r="D1" s="9" t="s">
        <v>9</v>
      </c>
      <c r="E1" s="4" t="s">
        <v>10</v>
      </c>
      <c r="G1" s="4" t="s">
        <v>2</v>
      </c>
      <c r="H1" s="4" t="s">
        <v>3</v>
      </c>
    </row>
    <row r="2" spans="1:8" x14ac:dyDescent="0.25">
      <c r="A2" s="1">
        <v>1000</v>
      </c>
      <c r="B2" s="1">
        <v>1050</v>
      </c>
      <c r="C2" s="10">
        <f>0.3732*A2+867.6</f>
        <v>1240.8</v>
      </c>
      <c r="D2" s="11">
        <f>(B2-AVERAGE(B:B))^2</f>
        <v>58107.780864197579</v>
      </c>
      <c r="E2" s="11">
        <f>(B2-C2)^2</f>
        <v>36404.639999999985</v>
      </c>
      <c r="G2" s="5" t="s">
        <v>0</v>
      </c>
      <c r="H2" s="6" t="s">
        <v>5</v>
      </c>
    </row>
    <row r="3" spans="1:8" x14ac:dyDescent="0.25">
      <c r="A3" s="1">
        <v>1125</v>
      </c>
      <c r="B3" s="1">
        <v>1150</v>
      </c>
      <c r="C3" s="10">
        <f t="shared" ref="C3:C37" si="0">0.3732*A3+867.6</f>
        <v>1287.45</v>
      </c>
      <c r="D3" s="11">
        <f t="shared" ref="D3:D37" si="1">(B3-AVERAGE(B:B))^2</f>
        <v>19896.669753086448</v>
      </c>
      <c r="E3" s="11">
        <f t="shared" ref="E3:E37" si="2">(B3-C3)^2</f>
        <v>18892.502500000013</v>
      </c>
      <c r="G3" s="5" t="s">
        <v>1</v>
      </c>
      <c r="H3" s="6" t="s">
        <v>4</v>
      </c>
    </row>
    <row r="4" spans="1:8" ht="11.65" x14ac:dyDescent="0.35">
      <c r="A4" s="1">
        <v>1087</v>
      </c>
      <c r="B4" s="1">
        <v>1213</v>
      </c>
      <c r="C4" s="10">
        <f t="shared" si="0"/>
        <v>1273.2683999999999</v>
      </c>
      <c r="D4" s="11">
        <f t="shared" si="1"/>
        <v>6092.6697530864358</v>
      </c>
      <c r="E4" s="11">
        <f t="shared" si="2"/>
        <v>3632.2800385599912</v>
      </c>
      <c r="H4" s="7"/>
    </row>
    <row r="5" spans="1:8" x14ac:dyDescent="0.25">
      <c r="A5" s="1">
        <v>1070</v>
      </c>
      <c r="B5" s="1">
        <v>1275</v>
      </c>
      <c r="C5" s="10">
        <f t="shared" si="0"/>
        <v>1266.924</v>
      </c>
      <c r="D5" s="11">
        <f t="shared" si="1"/>
        <v>257.78086419753413</v>
      </c>
      <c r="E5" s="11">
        <f t="shared" si="2"/>
        <v>65.221776000000347</v>
      </c>
    </row>
    <row r="6" spans="1:8" x14ac:dyDescent="0.25">
      <c r="A6" s="1">
        <v>1100</v>
      </c>
      <c r="B6" s="1">
        <v>1300</v>
      </c>
      <c r="C6" s="10">
        <f t="shared" si="0"/>
        <v>1278.1199999999999</v>
      </c>
      <c r="D6" s="11">
        <f t="shared" si="1"/>
        <v>80.003086419751284</v>
      </c>
      <c r="E6" s="11">
        <f t="shared" si="2"/>
        <v>478.73440000000477</v>
      </c>
    </row>
    <row r="7" spans="1:8" x14ac:dyDescent="0.25">
      <c r="A7" s="1">
        <v>1150</v>
      </c>
      <c r="B7" s="1">
        <v>1300</v>
      </c>
      <c r="C7" s="10">
        <f t="shared" si="0"/>
        <v>1296.78</v>
      </c>
      <c r="D7" s="11">
        <f t="shared" si="1"/>
        <v>80.003086419751284</v>
      </c>
      <c r="E7" s="11">
        <f t="shared" si="2"/>
        <v>10.368400000000175</v>
      </c>
      <c r="H7"/>
    </row>
    <row r="8" spans="1:8" x14ac:dyDescent="0.25">
      <c r="A8" s="1">
        <v>1250</v>
      </c>
      <c r="B8" s="1">
        <v>1400</v>
      </c>
      <c r="C8" s="10">
        <f t="shared" si="0"/>
        <v>1334.1</v>
      </c>
      <c r="D8" s="11">
        <f t="shared" si="1"/>
        <v>11868.891975308619</v>
      </c>
      <c r="E8" s="11">
        <f t="shared" si="2"/>
        <v>4342.8100000000122</v>
      </c>
    </row>
    <row r="9" spans="1:8" x14ac:dyDescent="0.25">
      <c r="A9" s="1">
        <v>1150</v>
      </c>
      <c r="B9" s="1">
        <v>1400</v>
      </c>
      <c r="C9" s="10">
        <f t="shared" si="0"/>
        <v>1296.78</v>
      </c>
      <c r="D9" s="11">
        <f t="shared" si="1"/>
        <v>11868.891975308619</v>
      </c>
      <c r="E9" s="11">
        <f t="shared" si="2"/>
        <v>10654.368400000005</v>
      </c>
    </row>
    <row r="10" spans="1:8" x14ac:dyDescent="0.25">
      <c r="A10" s="1">
        <v>1100</v>
      </c>
      <c r="B10" s="1">
        <v>1250</v>
      </c>
      <c r="C10" s="10">
        <f t="shared" si="0"/>
        <v>1278.1199999999999</v>
      </c>
      <c r="D10" s="11">
        <f t="shared" si="1"/>
        <v>1685.558641975317</v>
      </c>
      <c r="E10" s="11">
        <f t="shared" si="2"/>
        <v>790.73439999999391</v>
      </c>
    </row>
    <row r="11" spans="1:8" x14ac:dyDescent="0.25">
      <c r="A11" s="1">
        <v>1350</v>
      </c>
      <c r="B11" s="1">
        <v>1830</v>
      </c>
      <c r="C11" s="10">
        <f t="shared" si="0"/>
        <v>1371.42</v>
      </c>
      <c r="D11" s="11">
        <f t="shared" si="1"/>
        <v>290461.11419753078</v>
      </c>
      <c r="E11" s="11">
        <f t="shared" si="2"/>
        <v>210295.61639999994</v>
      </c>
    </row>
    <row r="12" spans="1:8" x14ac:dyDescent="0.25">
      <c r="A12" s="1">
        <v>1275</v>
      </c>
      <c r="B12" s="1">
        <v>1350</v>
      </c>
      <c r="C12" s="10">
        <f t="shared" si="0"/>
        <v>1343.43</v>
      </c>
      <c r="D12" s="11">
        <f t="shared" si="1"/>
        <v>3474.4475308641854</v>
      </c>
      <c r="E12" s="11">
        <f t="shared" si="2"/>
        <v>43.164899999999164</v>
      </c>
    </row>
    <row r="13" spans="1:8" x14ac:dyDescent="0.25">
      <c r="A13" s="1">
        <v>1375</v>
      </c>
      <c r="B13" s="1">
        <v>1450</v>
      </c>
      <c r="C13" s="10">
        <f t="shared" si="0"/>
        <v>1380.75</v>
      </c>
      <c r="D13" s="11">
        <f t="shared" si="1"/>
        <v>25263.336419753054</v>
      </c>
      <c r="E13" s="11">
        <f t="shared" si="2"/>
        <v>4795.5625</v>
      </c>
    </row>
    <row r="14" spans="1:8" x14ac:dyDescent="0.25">
      <c r="A14" s="1">
        <v>1175</v>
      </c>
      <c r="B14" s="1">
        <v>1300</v>
      </c>
      <c r="C14" s="10">
        <f t="shared" si="0"/>
        <v>1306.1100000000001</v>
      </c>
      <c r="D14" s="11">
        <f t="shared" si="1"/>
        <v>80.003086419751284</v>
      </c>
      <c r="E14" s="11">
        <f t="shared" si="2"/>
        <v>37.332100000001553</v>
      </c>
    </row>
    <row r="15" spans="1:8" x14ac:dyDescent="0.25">
      <c r="A15" s="1">
        <v>1200</v>
      </c>
      <c r="B15" s="1">
        <v>1300</v>
      </c>
      <c r="C15" s="10">
        <f t="shared" si="0"/>
        <v>1315.44</v>
      </c>
      <c r="D15" s="11">
        <f t="shared" si="1"/>
        <v>80.003086419751284</v>
      </c>
      <c r="E15" s="11">
        <f t="shared" si="2"/>
        <v>238.3936000000017</v>
      </c>
    </row>
    <row r="16" spans="1:8" x14ac:dyDescent="0.25">
      <c r="A16" s="1">
        <v>1175</v>
      </c>
      <c r="B16" s="1">
        <v>1275</v>
      </c>
      <c r="C16" s="10">
        <f t="shared" si="0"/>
        <v>1306.1100000000001</v>
      </c>
      <c r="D16" s="11">
        <f t="shared" si="1"/>
        <v>257.78086419753413</v>
      </c>
      <c r="E16" s="11">
        <f t="shared" si="2"/>
        <v>967.83210000000793</v>
      </c>
      <c r="H16"/>
    </row>
    <row r="17" spans="1:8" x14ac:dyDescent="0.25">
      <c r="A17" s="1">
        <v>1300</v>
      </c>
      <c r="B17" s="1">
        <v>1375</v>
      </c>
      <c r="C17" s="10">
        <f t="shared" si="0"/>
        <v>1352.76</v>
      </c>
      <c r="D17" s="11">
        <f t="shared" si="1"/>
        <v>7046.669753086403</v>
      </c>
      <c r="E17" s="11">
        <f t="shared" si="2"/>
        <v>494.61760000000038</v>
      </c>
    </row>
    <row r="18" spans="1:8" x14ac:dyDescent="0.25">
      <c r="A18" s="1">
        <v>1260</v>
      </c>
      <c r="B18" s="1">
        <v>1285</v>
      </c>
      <c r="C18" s="10">
        <f t="shared" si="0"/>
        <v>1337.8319999999999</v>
      </c>
      <c r="D18" s="11">
        <f t="shared" si="1"/>
        <v>36.669753086420975</v>
      </c>
      <c r="E18" s="11">
        <f t="shared" si="2"/>
        <v>2791.2202239999874</v>
      </c>
    </row>
    <row r="19" spans="1:8" x14ac:dyDescent="0.25">
      <c r="A19" s="1">
        <v>1330</v>
      </c>
      <c r="B19" s="1">
        <v>1400</v>
      </c>
      <c r="C19" s="10">
        <f t="shared" si="0"/>
        <v>1363.9560000000001</v>
      </c>
      <c r="D19" s="11">
        <f t="shared" si="1"/>
        <v>11868.891975308619</v>
      </c>
      <c r="E19" s="11">
        <f t="shared" si="2"/>
        <v>1299.1699359999905</v>
      </c>
    </row>
    <row r="20" spans="1:8" x14ac:dyDescent="0.25">
      <c r="A20" s="1">
        <v>1325</v>
      </c>
      <c r="B20" s="1">
        <v>1400</v>
      </c>
      <c r="C20" s="10">
        <f t="shared" si="0"/>
        <v>1362.09</v>
      </c>
      <c r="D20" s="11">
        <f t="shared" si="1"/>
        <v>11868.891975308619</v>
      </c>
      <c r="E20" s="11">
        <f t="shared" si="2"/>
        <v>1437.1681000000062</v>
      </c>
    </row>
    <row r="21" spans="1:8" x14ac:dyDescent="0.25">
      <c r="A21" s="1">
        <v>1200</v>
      </c>
      <c r="B21" s="1">
        <v>1285</v>
      </c>
      <c r="C21" s="10">
        <f t="shared" si="0"/>
        <v>1315.44</v>
      </c>
      <c r="D21" s="11">
        <f t="shared" si="1"/>
        <v>36.669753086420975</v>
      </c>
      <c r="E21" s="11">
        <f t="shared" si="2"/>
        <v>926.59360000000333</v>
      </c>
    </row>
    <row r="22" spans="1:8" x14ac:dyDescent="0.25">
      <c r="A22" s="1">
        <v>1225</v>
      </c>
      <c r="B22" s="1">
        <v>1275</v>
      </c>
      <c r="C22" s="10">
        <f t="shared" si="0"/>
        <v>1324.77</v>
      </c>
      <c r="D22" s="11">
        <f t="shared" si="1"/>
        <v>257.78086419753413</v>
      </c>
      <c r="E22" s="11">
        <f t="shared" si="2"/>
        <v>2477.0528999999983</v>
      </c>
    </row>
    <row r="23" spans="1:8" x14ac:dyDescent="0.25">
      <c r="A23" s="1">
        <v>1090</v>
      </c>
      <c r="B23" s="1">
        <v>1135</v>
      </c>
      <c r="C23" s="10">
        <f t="shared" si="0"/>
        <v>1274.3879999999999</v>
      </c>
      <c r="D23" s="11">
        <f t="shared" si="1"/>
        <v>24353.336419753119</v>
      </c>
      <c r="E23" s="11">
        <f t="shared" si="2"/>
        <v>19429.014543999976</v>
      </c>
    </row>
    <row r="24" spans="1:8" x14ac:dyDescent="0.25">
      <c r="A24" s="1">
        <v>1075</v>
      </c>
      <c r="B24" s="1">
        <v>1250</v>
      </c>
      <c r="C24" s="10">
        <f t="shared" si="0"/>
        <v>1268.79</v>
      </c>
      <c r="D24" s="11">
        <f t="shared" si="1"/>
        <v>1685.558641975317</v>
      </c>
      <c r="E24" s="11">
        <f t="shared" si="2"/>
        <v>353.06409999999863</v>
      </c>
    </row>
    <row r="25" spans="1:8" x14ac:dyDescent="0.25">
      <c r="A25" s="1">
        <v>1080</v>
      </c>
      <c r="B25" s="1">
        <v>1275</v>
      </c>
      <c r="C25" s="10">
        <f t="shared" si="0"/>
        <v>1270.6559999999999</v>
      </c>
      <c r="D25" s="11">
        <f t="shared" si="1"/>
        <v>257.78086419753413</v>
      </c>
      <c r="E25" s="11">
        <f t="shared" si="2"/>
        <v>18.870336000000442</v>
      </c>
      <c r="H25"/>
    </row>
    <row r="26" spans="1:8" x14ac:dyDescent="0.25">
      <c r="A26" s="1">
        <v>1080</v>
      </c>
      <c r="B26" s="1">
        <v>1150</v>
      </c>
      <c r="C26" s="10">
        <f t="shared" si="0"/>
        <v>1270.6559999999999</v>
      </c>
      <c r="D26" s="11">
        <f t="shared" si="1"/>
        <v>19896.669753086448</v>
      </c>
      <c r="E26" s="11">
        <f t="shared" si="2"/>
        <v>14557.870335999987</v>
      </c>
    </row>
    <row r="27" spans="1:8" x14ac:dyDescent="0.25">
      <c r="A27" s="1">
        <v>1180</v>
      </c>
      <c r="B27" s="1">
        <v>1250</v>
      </c>
      <c r="C27" s="10">
        <f t="shared" si="0"/>
        <v>1307.9760000000001</v>
      </c>
      <c r="D27" s="11">
        <f t="shared" si="1"/>
        <v>1685.558641975317</v>
      </c>
      <c r="E27" s="11">
        <f t="shared" si="2"/>
        <v>3361.216576000013</v>
      </c>
    </row>
    <row r="28" spans="1:8" x14ac:dyDescent="0.25">
      <c r="A28" s="1">
        <v>1225</v>
      </c>
      <c r="B28" s="1">
        <v>1275</v>
      </c>
      <c r="C28" s="10">
        <f t="shared" si="0"/>
        <v>1324.77</v>
      </c>
      <c r="D28" s="11">
        <f t="shared" si="1"/>
        <v>257.78086419753413</v>
      </c>
      <c r="E28" s="11">
        <f t="shared" si="2"/>
        <v>2477.0528999999983</v>
      </c>
    </row>
    <row r="29" spans="1:8" x14ac:dyDescent="0.25">
      <c r="A29" s="1">
        <v>1175</v>
      </c>
      <c r="B29" s="1">
        <v>1225</v>
      </c>
      <c r="C29" s="10">
        <f t="shared" si="0"/>
        <v>1306.1100000000001</v>
      </c>
      <c r="D29" s="11">
        <f t="shared" si="1"/>
        <v>4363.3364197531</v>
      </c>
      <c r="E29" s="11">
        <f t="shared" si="2"/>
        <v>6578.8321000000205</v>
      </c>
    </row>
    <row r="30" spans="1:8" x14ac:dyDescent="0.25">
      <c r="A30" s="1">
        <v>1250</v>
      </c>
      <c r="B30" s="1">
        <v>1280</v>
      </c>
      <c r="C30" s="10">
        <f t="shared" si="0"/>
        <v>1334.1</v>
      </c>
      <c r="D30" s="11">
        <f t="shared" si="1"/>
        <v>122.22530864197755</v>
      </c>
      <c r="E30" s="11">
        <f t="shared" si="2"/>
        <v>2926.8099999999899</v>
      </c>
    </row>
    <row r="31" spans="1:8" x14ac:dyDescent="0.25">
      <c r="A31" s="1">
        <v>1250</v>
      </c>
      <c r="B31" s="1">
        <v>1300</v>
      </c>
      <c r="C31" s="10">
        <f t="shared" si="0"/>
        <v>1334.1</v>
      </c>
      <c r="D31" s="11">
        <f t="shared" si="1"/>
        <v>80.003086419751284</v>
      </c>
      <c r="E31" s="11">
        <f t="shared" si="2"/>
        <v>1162.8099999999938</v>
      </c>
      <c r="H31"/>
    </row>
    <row r="32" spans="1:8" x14ac:dyDescent="0.25">
      <c r="A32" s="1">
        <v>750</v>
      </c>
      <c r="B32" s="1">
        <v>1250</v>
      </c>
      <c r="C32" s="10">
        <f t="shared" si="0"/>
        <v>1147.5</v>
      </c>
      <c r="D32" s="11">
        <f t="shared" si="1"/>
        <v>1685.558641975317</v>
      </c>
      <c r="E32" s="11">
        <f t="shared" si="2"/>
        <v>10506.25</v>
      </c>
    </row>
    <row r="33" spans="1:5" x14ac:dyDescent="0.25">
      <c r="A33" s="1">
        <v>1125</v>
      </c>
      <c r="B33" s="1">
        <v>1175</v>
      </c>
      <c r="C33" s="10">
        <f t="shared" si="0"/>
        <v>1287.45</v>
      </c>
      <c r="D33" s="11">
        <f t="shared" si="1"/>
        <v>13468.891975308665</v>
      </c>
      <c r="E33" s="11">
        <f t="shared" si="2"/>
        <v>12645.00250000001</v>
      </c>
    </row>
    <row r="34" spans="1:5" x14ac:dyDescent="0.25">
      <c r="A34" s="1">
        <v>700</v>
      </c>
      <c r="B34" s="1">
        <v>1300</v>
      </c>
      <c r="C34" s="10">
        <f t="shared" si="0"/>
        <v>1128.8400000000001</v>
      </c>
      <c r="D34" s="11">
        <f t="shared" si="1"/>
        <v>80.003086419751284</v>
      </c>
      <c r="E34" s="11">
        <f t="shared" si="2"/>
        <v>29295.745599999951</v>
      </c>
    </row>
    <row r="35" spans="1:5" x14ac:dyDescent="0.25">
      <c r="A35" s="1">
        <v>900</v>
      </c>
      <c r="B35" s="1">
        <v>1250</v>
      </c>
      <c r="C35" s="10">
        <f t="shared" si="0"/>
        <v>1203.48</v>
      </c>
      <c r="D35" s="11">
        <f t="shared" si="1"/>
        <v>1685.558641975317</v>
      </c>
      <c r="E35" s="11">
        <f t="shared" si="2"/>
        <v>2164.1103999999982</v>
      </c>
    </row>
    <row r="36" spans="1:5" x14ac:dyDescent="0.25">
      <c r="A36" s="1">
        <v>900</v>
      </c>
      <c r="B36" s="1">
        <v>1300</v>
      </c>
      <c r="C36" s="10">
        <f t="shared" si="0"/>
        <v>1203.48</v>
      </c>
      <c r="D36" s="11">
        <f t="shared" si="1"/>
        <v>80.003086419751284</v>
      </c>
      <c r="E36" s="11">
        <f t="shared" si="2"/>
        <v>9316.1103999999959</v>
      </c>
    </row>
    <row r="37" spans="1:5" x14ac:dyDescent="0.25">
      <c r="A37" s="1">
        <v>850</v>
      </c>
      <c r="B37" s="1">
        <v>1200</v>
      </c>
      <c r="C37" s="10">
        <f t="shared" si="0"/>
        <v>1184.82</v>
      </c>
      <c r="D37" s="11">
        <f t="shared" si="1"/>
        <v>8291.1141975308819</v>
      </c>
      <c r="E37" s="11">
        <f t="shared" si="2"/>
        <v>230.43240000000193</v>
      </c>
    </row>
    <row r="39" spans="1:5" x14ac:dyDescent="0.25">
      <c r="C39" s="9" t="s">
        <v>14</v>
      </c>
      <c r="D39" s="11">
        <f>SUM(D2:D37)</f>
        <v>538663.88888888899</v>
      </c>
      <c r="E39" s="11">
        <f>SUM(E2:E37)</f>
        <v>416098.57606655994</v>
      </c>
    </row>
    <row r="40" spans="1:5" x14ac:dyDescent="0.25">
      <c r="D40" s="9" t="s">
        <v>11</v>
      </c>
      <c r="E40" s="4" t="s">
        <v>12</v>
      </c>
    </row>
    <row r="42" spans="1:5" x14ac:dyDescent="0.25">
      <c r="C42" s="12" t="s">
        <v>13</v>
      </c>
      <c r="D42" s="13">
        <f>1-(E39/D39)</f>
        <v>0.22753578873673264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9.7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9.7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9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Linear Regression</vt:lpstr>
      <vt:lpstr>RSq</vt:lpstr>
      <vt:lpstr>Sheet3</vt:lpstr>
      <vt:lpstr>Sheet4</vt:lpstr>
      <vt:lpstr>Sheet5</vt:lpstr>
    </vt:vector>
  </TitlesOfParts>
  <Company>University of Notre Dame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Sidney D'Mello</dc:creator>
  <cp:lastModifiedBy>Sidney D'mello</cp:lastModifiedBy>
  <dcterms:created xsi:type="dcterms:W3CDTF">2014-04-08T14:24:30Z</dcterms:created>
  <dcterms:modified xsi:type="dcterms:W3CDTF">2019-10-06T18:15:38Z</dcterms:modified>
</cp:coreProperties>
</file>