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Han\Documents\Tsinghua iMEM\17F Computational Thinking\NAND2Tetris\projects\06\"/>
    </mc:Choice>
  </mc:AlternateContent>
  <bookViews>
    <workbookView xWindow="0" yWindow="0" windowWidth="11496" windowHeight="7752" xr2:uid="{C8C5BB5C-3FBE-436A-95F9-0A61FBC59E45}"/>
  </bookViews>
  <sheets>
    <sheet name="Compare" sheetId="1" r:id="rId1"/>
    <sheet name="Library" sheetId="2" r:id="rId2"/>
  </sheets>
  <definedNames>
    <definedName name="comp">Library!$F$4:$I$31</definedName>
    <definedName name="dest">Library!$K$3:$L$10</definedName>
    <definedName name="jump">Library!$K$13:$L$20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M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C35" i="2"/>
  <c r="D35" i="2" s="1"/>
  <c r="C34" i="2"/>
  <c r="D34" i="2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7" i="2"/>
  <c r="D30" i="2" l="1"/>
  <c r="D31" i="2"/>
  <c r="D32" i="2"/>
  <c r="D33" i="2"/>
  <c r="D3" i="1"/>
  <c r="E3" i="1" s="1"/>
  <c r="D7" i="1"/>
  <c r="E7" i="1" s="1"/>
  <c r="F7" i="1" s="1"/>
  <c r="G7" i="1" s="1"/>
  <c r="D11" i="1"/>
  <c r="E11" i="1" s="1"/>
  <c r="F11" i="1" s="1"/>
  <c r="G11" i="1" s="1"/>
  <c r="D15" i="1"/>
  <c r="E15" i="1" s="1"/>
  <c r="F15" i="1" s="1"/>
  <c r="G15" i="1" s="1"/>
  <c r="D19" i="1"/>
  <c r="E19" i="1" s="1"/>
  <c r="F19" i="1" s="1"/>
  <c r="G19" i="1" s="1"/>
  <c r="F21" i="1"/>
  <c r="G21" i="1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4" i="2"/>
  <c r="D28" i="2"/>
  <c r="D29" i="2"/>
  <c r="D27" i="2"/>
  <c r="D11" i="2"/>
  <c r="D15" i="2"/>
  <c r="D19" i="2"/>
  <c r="D23" i="2"/>
  <c r="D8" i="2"/>
  <c r="D9" i="2"/>
  <c r="D10" i="2"/>
  <c r="D12" i="2"/>
  <c r="D13" i="2"/>
  <c r="D14" i="2"/>
  <c r="D16" i="2"/>
  <c r="D17" i="2"/>
  <c r="D18" i="2"/>
  <c r="D20" i="2"/>
  <c r="D21" i="2"/>
  <c r="D22" i="2"/>
  <c r="D24" i="2"/>
  <c r="D25" i="2"/>
  <c r="D26" i="2"/>
  <c r="D7" i="2"/>
  <c r="C4" i="1"/>
  <c r="D4" i="1" s="1"/>
  <c r="E4" i="1" s="1"/>
  <c r="F4" i="1" s="1"/>
  <c r="G4" i="1" s="1"/>
  <c r="C5" i="1"/>
  <c r="D5" i="1" s="1"/>
  <c r="E5" i="1" s="1"/>
  <c r="F5" i="1" s="1"/>
  <c r="G5" i="1" s="1"/>
  <c r="C6" i="1"/>
  <c r="D6" i="1" s="1"/>
  <c r="E6" i="1" s="1"/>
  <c r="F6" i="1" s="1"/>
  <c r="G6" i="1" s="1"/>
  <c r="C7" i="1"/>
  <c r="C8" i="1"/>
  <c r="D8" i="1" s="1"/>
  <c r="E8" i="1" s="1"/>
  <c r="F8" i="1" s="1"/>
  <c r="G8" i="1" s="1"/>
  <c r="C9" i="1"/>
  <c r="D9" i="1" s="1"/>
  <c r="E9" i="1" s="1"/>
  <c r="F9" i="1" s="1"/>
  <c r="G9" i="1" s="1"/>
  <c r="C10" i="1"/>
  <c r="D10" i="1" s="1"/>
  <c r="E10" i="1" s="1"/>
  <c r="F10" i="1" s="1"/>
  <c r="G10" i="1" s="1"/>
  <c r="C11" i="1"/>
  <c r="C12" i="1"/>
  <c r="D12" i="1" s="1"/>
  <c r="E12" i="1" s="1"/>
  <c r="F12" i="1" s="1"/>
  <c r="G12" i="1" s="1"/>
  <c r="C13" i="1"/>
  <c r="D13" i="1" s="1"/>
  <c r="E13" i="1" s="1"/>
  <c r="F13" i="1" s="1"/>
  <c r="G13" i="1" s="1"/>
  <c r="C14" i="1"/>
  <c r="D14" i="1" s="1"/>
  <c r="E14" i="1" s="1"/>
  <c r="F14" i="1" s="1"/>
  <c r="G14" i="1" s="1"/>
  <c r="C15" i="1"/>
  <c r="C16" i="1"/>
  <c r="D16" i="1" s="1"/>
  <c r="E16" i="1" s="1"/>
  <c r="F16" i="1" s="1"/>
  <c r="G16" i="1" s="1"/>
  <c r="C17" i="1"/>
  <c r="D17" i="1" s="1"/>
  <c r="E17" i="1" s="1"/>
  <c r="F17" i="1" s="1"/>
  <c r="G17" i="1" s="1"/>
  <c r="C18" i="1"/>
  <c r="D18" i="1" s="1"/>
  <c r="E18" i="1" s="1"/>
  <c r="F18" i="1" s="1"/>
  <c r="G18" i="1" s="1"/>
  <c r="C19" i="1"/>
  <c r="C20" i="1"/>
  <c r="D20" i="1" s="1"/>
  <c r="E20" i="1" s="1"/>
  <c r="F20" i="1" s="1"/>
  <c r="G20" i="1" s="1"/>
  <c r="C2" i="1"/>
  <c r="D2" i="1" s="1"/>
  <c r="E2" i="1" s="1"/>
  <c r="F3" i="1" l="1"/>
  <c r="P3" i="1"/>
  <c r="L3" i="1"/>
  <c r="N3" i="1"/>
  <c r="I17" i="1"/>
  <c r="J17" i="1" s="1"/>
  <c r="H17" i="1"/>
  <c r="I9" i="1"/>
  <c r="J9" i="1" s="1"/>
  <c r="H9" i="1"/>
  <c r="I5" i="1"/>
  <c r="J5" i="1" s="1"/>
  <c r="H5" i="1"/>
  <c r="I15" i="1"/>
  <c r="J15" i="1" s="1"/>
  <c r="H15" i="1"/>
  <c r="I13" i="1"/>
  <c r="J13" i="1" s="1"/>
  <c r="H13" i="1"/>
  <c r="I16" i="1"/>
  <c r="J16" i="1" s="1"/>
  <c r="H16" i="1"/>
  <c r="H8" i="1"/>
  <c r="I8" i="1"/>
  <c r="J8" i="1" s="1"/>
  <c r="I4" i="1"/>
  <c r="J4" i="1" s="1"/>
  <c r="H4" i="1"/>
  <c r="I11" i="1"/>
  <c r="J11" i="1" s="1"/>
  <c r="H11" i="1"/>
  <c r="I18" i="1"/>
  <c r="J18" i="1" s="1"/>
  <c r="H18" i="1"/>
  <c r="H20" i="1"/>
  <c r="I20" i="1"/>
  <c r="J20" i="1" s="1"/>
  <c r="I12" i="1"/>
  <c r="J12" i="1" s="1"/>
  <c r="H12" i="1"/>
  <c r="I21" i="1"/>
  <c r="J21" i="1" s="1"/>
  <c r="H21" i="1"/>
  <c r="I7" i="1"/>
  <c r="J7" i="1" s="1"/>
  <c r="H7" i="1"/>
  <c r="I14" i="1"/>
  <c r="J14" i="1" s="1"/>
  <c r="H14" i="1"/>
  <c r="I10" i="1"/>
  <c r="J10" i="1" s="1"/>
  <c r="H10" i="1"/>
  <c r="I6" i="1"/>
  <c r="J6" i="1" s="1"/>
  <c r="H6" i="1"/>
  <c r="I19" i="1"/>
  <c r="J19" i="1" s="1"/>
  <c r="H19" i="1"/>
  <c r="F2" i="1"/>
  <c r="G2" i="1" s="1"/>
  <c r="G3" i="1" l="1"/>
  <c r="K3" i="1"/>
  <c r="Q3" i="1"/>
  <c r="O3" i="1"/>
  <c r="M3" i="1"/>
  <c r="I2" i="1"/>
  <c r="J2" i="1" s="1"/>
  <c r="H2" i="1"/>
  <c r="B2" i="1" s="1"/>
  <c r="I3" i="1" l="1"/>
  <c r="J3" i="1" s="1"/>
  <c r="H3" i="1"/>
  <c r="B3" i="1" l="1"/>
</calcChain>
</file>

<file path=xl/sharedStrings.xml><?xml version="1.0" encoding="utf-8"?>
<sst xmlns="http://schemas.openxmlformats.org/spreadsheetml/2006/main" count="136" uniqueCount="123">
  <si>
    <t xml:space="preserve">   @R0</t>
  </si>
  <si>
    <t xml:space="preserve">   D=M              // D = first number</t>
  </si>
  <si>
    <t xml:space="preserve">   @R1</t>
  </si>
  <si>
    <t xml:space="preserve">   D=D-M            // D = first number - second number</t>
  </si>
  <si>
    <t xml:space="preserve">   @OUTPUT_FIRST</t>
  </si>
  <si>
    <t xml:space="preserve">   D;JGT            // if D&gt;0 (first is greater) goto output_first</t>
  </si>
  <si>
    <t xml:space="preserve">   D=M              // D = second number</t>
  </si>
  <si>
    <t xml:space="preserve">   @OUTPUT_D</t>
  </si>
  <si>
    <t xml:space="preserve">   0;JMP            // goto output_d</t>
  </si>
  <si>
    <t>(OUTPUT_FIRST)</t>
  </si>
  <si>
    <t xml:space="preserve">   @R0             </t>
  </si>
  <si>
    <t>(OUTPUT_D)</t>
  </si>
  <si>
    <t xml:space="preserve">   @R2</t>
  </si>
  <si>
    <t xml:space="preserve">   M=D              // M[2] = D (greatest number)</t>
  </si>
  <si>
    <t>(INFINITE_LOOP)</t>
  </si>
  <si>
    <t xml:space="preserve">   @INFINITE_LOOP</t>
  </si>
  <si>
    <t xml:space="preserve">   0;JMP            // infinite loop</t>
  </si>
  <si>
    <t>粘贴源代码</t>
  </si>
  <si>
    <t>自动删除Comments</t>
  </si>
  <si>
    <t>A或者C指令</t>
  </si>
  <si>
    <t>A</t>
  </si>
  <si>
    <t>A或C指令</t>
  </si>
  <si>
    <t>C</t>
  </si>
  <si>
    <t>Memory Address</t>
  </si>
  <si>
    <t>Label</t>
  </si>
  <si>
    <t>Ram Add</t>
  </si>
  <si>
    <t>SP</t>
  </si>
  <si>
    <t>LCL</t>
  </si>
  <si>
    <t>ARG</t>
  </si>
  <si>
    <t>THIS</t>
  </si>
  <si>
    <t>THAT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</si>
  <si>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</si>
  <si>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</si>
  <si>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</si>
  <si>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</si>
  <si>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</si>
  <si>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</si>
  <si>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</si>
  <si>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</si>
  <si>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</si>
  <si>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</si>
  <si>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</si>
  <si>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</si>
  <si>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</si>
  <si>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</si>
  <si>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</si>
  <si>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</si>
  <si>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SCREEN</t>
  </si>
  <si>
    <t>KBD</t>
  </si>
  <si>
    <t>Binary</t>
  </si>
  <si>
    <t>自动删除多余空格</t>
  </si>
  <si>
    <t>二进制（16位，受excel限制，实际只有8位数）</t>
  </si>
  <si>
    <t>如果是A，去除第一字符(@符号), 否则保留</t>
  </si>
  <si>
    <t>D</t>
  </si>
  <si>
    <t>!D</t>
  </si>
  <si>
    <t>!A</t>
  </si>
  <si>
    <t>-D</t>
  </si>
  <si>
    <t>-A</t>
  </si>
  <si>
    <t>D+1</t>
  </si>
  <si>
    <t>A+1</t>
  </si>
  <si>
    <t>D-1</t>
  </si>
  <si>
    <t>A-1</t>
  </si>
  <si>
    <t>D+A</t>
  </si>
  <si>
    <t>D-A</t>
  </si>
  <si>
    <t>A-D</t>
  </si>
  <si>
    <t>D&amp;A</t>
  </si>
  <si>
    <t>D|A</t>
  </si>
  <si>
    <t>M</t>
  </si>
  <si>
    <t>!M</t>
  </si>
  <si>
    <t>-M</t>
  </si>
  <si>
    <t>M+1</t>
  </si>
  <si>
    <t>M-1</t>
  </si>
  <si>
    <t>D+M</t>
  </si>
  <si>
    <t>D-M</t>
  </si>
  <si>
    <t>M-D</t>
  </si>
  <si>
    <t>D&amp;M</t>
  </si>
  <si>
    <t>D|M</t>
  </si>
  <si>
    <t>Comp a = 0 (绿色) and a = 1 (蓝色)</t>
  </si>
  <si>
    <t>字符</t>
  </si>
  <si>
    <t>a</t>
  </si>
  <si>
    <t>c</t>
  </si>
  <si>
    <t>a+c</t>
  </si>
  <si>
    <t>d1 d2 d3</t>
  </si>
  <si>
    <t>m</t>
  </si>
  <si>
    <t>MD</t>
  </si>
  <si>
    <t>AM</t>
  </si>
  <si>
    <t>AD</t>
  </si>
  <si>
    <t>AMD</t>
  </si>
  <si>
    <t>dest</t>
  </si>
  <si>
    <t>jump</t>
  </si>
  <si>
    <t>j1 j2 j3</t>
  </si>
  <si>
    <t>JGT</t>
  </si>
  <si>
    <t>JEQ</t>
  </si>
  <si>
    <t>JGE</t>
  </si>
  <si>
    <t>JLT</t>
  </si>
  <si>
    <t>JNE</t>
  </si>
  <si>
    <t>JLE</t>
  </si>
  <si>
    <t>JMP</t>
  </si>
  <si>
    <t>@256</t>
  </si>
  <si>
    <t>COUNTER</t>
  </si>
  <si>
    <t>ADDRESS</t>
  </si>
  <si>
    <t>INFINITE_LOOP</t>
  </si>
  <si>
    <t>LOOP</t>
  </si>
  <si>
    <t>对照Library</t>
  </si>
  <si>
    <t>I2取最右16位</t>
  </si>
  <si>
    <t>RAM十进制地址直接换算</t>
  </si>
  <si>
    <t>自动删除所有 (括号内容)</t>
  </si>
  <si>
    <t>汇编 = H+J</t>
  </si>
  <si>
    <t>取等号左边为dest</t>
  </si>
  <si>
    <t>dest翻译</t>
  </si>
  <si>
    <t>取等号右为comp</t>
  </si>
  <si>
    <t>comp翻译</t>
  </si>
  <si>
    <t>取分号右为jump</t>
  </si>
  <si>
    <t>翻译jump</t>
  </si>
  <si>
    <t>如果是C-instruction,以111开头</t>
  </si>
  <si>
    <t>000</t>
  </si>
  <si>
    <t>010</t>
  </si>
  <si>
    <t>011</t>
  </si>
  <si>
    <t>100</t>
  </si>
  <si>
    <t>101</t>
  </si>
  <si>
    <t>110</t>
  </si>
  <si>
    <t>111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</si>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</sst>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0000000000"/>
    <numFmt numFmtId="165" formatCode="00000000"/>
    <numFmt numFmtId="166" formatCode="000000"/>
    <numFmt numFmtId="167" formatCode="0000000"/>
    <numFmt numFmtId="168" formatCode="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quotePrefix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9" fontId="0" fillId="4" borderId="0" xfId="0" applyNumberFormat="1" applyFill="1"/>
    <xf numFmtId="49" fontId="0" fillId="4" borderId="0" xfId="0" quotePrefix="1" applyNumberFormat="1" applyFill="1"/>
    <xf numFmtId="49" fontId="0" fillId="3" borderId="0" xfId="0" applyNumberFormat="1" applyFill="1"/>
    <xf numFmtId="49" fontId="0" fillId="3" borderId="0" xfId="0" quotePrefix="1" applyNumberFormat="1" applyFill="1"/>
    <xf numFmtId="0" fontId="0" fillId="0" borderId="0" xfId="0" applyAlignment="1">
      <alignment horizontal="left" vertical="center" wrapText="1"/>
    </xf>
    <xf numFmtId="168" fontId="0" fillId="0" borderId="0" xfId="0" applyNumberFormat="1" applyAlignment="1">
      <alignment horizontal="left" vertical="center" wrapText="1"/>
    </xf>
    <xf numFmtId="167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</xdr:colOff>
      <xdr:row>0</xdr:row>
      <xdr:rowOff>167640</xdr:rowOff>
    </xdr:from>
    <xdr:to>
      <xdr:col>22</xdr:col>
      <xdr:colOff>587159</xdr:colOff>
      <xdr:row>15</xdr:row>
      <xdr:rowOff>106912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C0B1850D-CB66-4F4A-906C-A8EC74852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860" y="167640"/>
          <a:ext cx="4831499" cy="2682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8F0E-F3EB-4447-B55D-A700E9D61C72}">
  <dimension ref="A1:Q21"/>
  <sheetViews>
    <sheetView tabSelected="1" topLeftCell="D1" workbookViewId="0">
      <selection activeCell="T3" sqref="T3"/>
    </sheetView>
  </sheetViews>
  <sheetFormatPr defaultRowHeight="14.4" x14ac:dyDescent="0.3"/>
  <cols>
    <col min="1" max="1" width="38" customWidth="1"/>
    <col min="2" max="2" width="23" style="1" customWidth="1"/>
    <col min="3" max="3" width="12.5546875" customWidth="1"/>
    <col min="4" max="4" width="22.109375" style="1" customWidth="1"/>
    <col min="5" max="5" width="16.5546875" customWidth="1"/>
    <col min="6" max="6" width="9" customWidth="1"/>
    <col min="7" max="7" width="18.109375" customWidth="1"/>
    <col min="8" max="8" width="18.109375" style="1" customWidth="1"/>
    <col min="9" max="9" width="9.88671875" style="1" customWidth="1"/>
    <col min="10" max="10" width="10.33203125" style="1" customWidth="1"/>
    <col min="12" max="12" width="13.6640625" customWidth="1"/>
    <col min="13" max="13" width="8.88671875" style="8"/>
    <col min="15" max="15" width="8.88671875" style="7"/>
    <col min="17" max="17" width="8.88671875" style="8"/>
  </cols>
  <sheetData>
    <row r="1" spans="1:17" s="13" customFormat="1" ht="43.2" customHeight="1" x14ac:dyDescent="0.3">
      <c r="A1" s="13" t="s">
        <v>17</v>
      </c>
      <c r="B1" s="13" t="s">
        <v>107</v>
      </c>
      <c r="C1" s="13" t="s">
        <v>50</v>
      </c>
      <c r="D1" s="13" t="s">
        <v>106</v>
      </c>
      <c r="E1" s="13" t="s">
        <v>18</v>
      </c>
      <c r="F1" s="13" t="s">
        <v>19</v>
      </c>
      <c r="G1" s="13" t="s">
        <v>52</v>
      </c>
      <c r="H1" s="13" t="s">
        <v>103</v>
      </c>
      <c r="I1" s="13" t="s">
        <v>105</v>
      </c>
      <c r="J1" s="13" t="s">
        <v>104</v>
      </c>
      <c r="K1" s="13" t="s">
        <v>114</v>
      </c>
      <c r="L1" s="13" t="s">
        <v>108</v>
      </c>
      <c r="M1" s="14" t="s">
        <v>109</v>
      </c>
      <c r="N1" s="13" t="s">
        <v>110</v>
      </c>
      <c r="O1" s="15" t="s">
        <v>111</v>
      </c>
      <c r="P1" s="13" t="s">
        <v>112</v>
      </c>
      <c r="Q1" s="14" t="s">
        <v>113</v>
      </c>
    </row>
    <row r="2" spans="1:17" x14ac:dyDescent="0.3">
      <c r="A2" t="s">
        <v>0</v>
      </c>
      <c r="B2" s="1" t="str">
        <f>CONCATENATE(H2,J2,K2,O2,M2,Q2)</f>
        <v>0000000000000000</v>
      </c>
      <c r="C2" t="str">
        <f>SUBSTITUTE(A2," ", "")</f>
        <v>@R0</v>
      </c>
      <c r="D2" s="1" t="str">
        <f>IF(LEFT(C2)="(","",C2)</f>
        <v>@R0</v>
      </c>
      <c r="E2" t="str">
        <f>LEFT(D2,FIND("/",D2&amp;"/")-1)</f>
        <v>@R0</v>
      </c>
      <c r="F2" t="str">
        <f>IF(LEFT(E2,1) = "@", "A", "C")</f>
        <v>A</v>
      </c>
      <c r="G2" t="str">
        <f>IF(F2="A", RIGHT(E2, LEN(E2)-1),"")</f>
        <v>R0</v>
      </c>
      <c r="H2" s="1" t="str">
        <f>IFERROR(VLOOKUP(G2,Library!A7:D33,4,0), "")</f>
        <v>0000000000000000</v>
      </c>
      <c r="I2" s="2" t="str">
        <f>IFERROR(DEC2BIN(MOD(QUOTIENT(G2,256^3),256),8)&amp;DEC2BIN(MOD(QUOTIENT(G2,256^2),256),8)&amp;DEC2BIN(MOD(QUOTIENT(G2,256^1),256),8)&amp;DEC2BIN(MOD(QUOTIENT(G2,256^0),256),8), "")</f>
        <v/>
      </c>
      <c r="J2" s="2" t="str">
        <f>RIGHT(I2, 16)</f>
        <v/>
      </c>
      <c r="K2" t="str">
        <f>IF(F2="c",111,"")</f>
        <v/>
      </c>
      <c r="L2" t="str">
        <f>IFERROR(LEFT(E2,FIND("=",E2&amp;"-")-1), "")</f>
        <v/>
      </c>
      <c r="M2" s="8" t="str">
        <f t="shared" ref="M2:M20" si="0">IF(F2="C", IFERROR(VLOOKUP(L2,dest,2,0), "000"), "")</f>
        <v/>
      </c>
      <c r="N2" t="str">
        <f>IFERROR(MID(E2,FIND("=",E2)+1,6), "")</f>
        <v/>
      </c>
      <c r="O2" s="7" t="str">
        <f t="shared" ref="O2:O21" si="1">IF(F2="C", IFERROR(VLOOKUP(N2,comp,2,0), "0000000"), "")</f>
        <v/>
      </c>
      <c r="P2" t="str">
        <f>IFERROR(MID(E2,FIND(";",E2)+1,6), "")</f>
        <v/>
      </c>
      <c r="Q2" s="8" t="str">
        <f t="shared" ref="Q2:Q21" si="2">IF(F2="C", IFERROR(VLOOKUP(P2,jump,2,0), "000"), "")</f>
        <v/>
      </c>
    </row>
    <row r="3" spans="1:17" x14ac:dyDescent="0.3">
      <c r="A3" t="s">
        <v>1</v>
      </c>
      <c r="B3" s="1" t="str">
        <f t="shared" ref="B3:B21" si="3">CONCATENATE(H3,J3,K3,O3,M3,Q3)</f>
        <v>1111010000</v>
      </c>
      <c r="C3" t="str">
        <f>SUBSTITUTE(A3," ", "")</f>
        <v>D=M//D=firstnumber</v>
      </c>
      <c r="D3" s="1" t="str">
        <f t="shared" ref="D3:D20" si="4">IF(LEFT(C3)="(","",C3)</f>
        <v>D=M//D=firstnumber</v>
      </c>
      <c r="E3" s="1" t="str">
        <f t="shared" ref="E3:E20" si="5">LEFT(D3,FIND("/",D3&amp;"/")-1)</f>
        <v>D=M</v>
      </c>
      <c r="F3" t="str">
        <f t="shared" ref="F3:F21" si="6">IF(LEFT(E3,1) = "@", "A", "C")</f>
        <v>C</v>
      </c>
      <c r="G3" s="1" t="str">
        <f t="shared" ref="G3:G21" si="7">IF(F3="A", RIGHT(E3, LEN(E3)-1),"")</f>
        <v/>
      </c>
      <c r="H3" s="1" t="str">
        <f>IFERROR(VLOOKUP(G3,Library!A8:D34,4,0), "")</f>
        <v/>
      </c>
      <c r="I3" s="2" t="str">
        <f t="shared" ref="I3:I21" si="8">IFERROR(DEC2BIN(MOD(QUOTIENT(G3,256^3),256),8)&amp;DEC2BIN(MOD(QUOTIENT(G3,256^2),256),8)&amp;DEC2BIN(MOD(QUOTIENT(G3,256^1),256),8)&amp;DEC2BIN(MOD(QUOTIENT(G3,256^0),256),8), "")</f>
        <v/>
      </c>
      <c r="J3" s="2" t="str">
        <f t="shared" ref="J3:J21" si="9">RIGHT(I3, 16)</f>
        <v/>
      </c>
      <c r="K3" s="1">
        <f t="shared" ref="K3:K21" si="10">IF(F3="c",111,"")</f>
        <v>111</v>
      </c>
      <c r="L3" s="1" t="str">
        <f t="shared" ref="L3:L20" si="11">IFERROR(LEFT(E3,FIND("=",E3&amp;"-")-1), "")</f>
        <v>D</v>
      </c>
      <c r="M3" s="8" t="str">
        <f t="shared" si="0"/>
        <v>010</v>
      </c>
      <c r="N3" s="1" t="str">
        <f t="shared" ref="N3:N20" si="12">IFERROR(MID(E3,FIND("=",E3)+1,6), "")</f>
        <v>M</v>
      </c>
      <c r="O3" s="7">
        <f t="shared" si="1"/>
        <v>1</v>
      </c>
      <c r="P3" s="1" t="str">
        <f t="shared" ref="P3:P20" si="13">IFERROR(MID(E3,FIND(";",E3)+1,6), "")</f>
        <v/>
      </c>
      <c r="Q3" s="8" t="str">
        <f t="shared" si="2"/>
        <v>000</v>
      </c>
    </row>
    <row r="4" spans="1:17" x14ac:dyDescent="0.3">
      <c r="A4" t="s">
        <v>2</v>
      </c>
      <c r="B4" s="1" t="str">
        <f t="shared" si="3"/>
        <v>0000000000000001</v>
      </c>
      <c r="C4" t="str">
        <f t="shared" ref="C3:C20" si="14">SUBSTITUTE(A4," ", "")</f>
        <v>@R1</v>
      </c>
      <c r="D4" s="1" t="str">
        <f t="shared" si="4"/>
        <v>@R1</v>
      </c>
      <c r="E4" s="1" t="str">
        <f t="shared" si="5"/>
        <v>@R1</v>
      </c>
      <c r="F4" t="str">
        <f t="shared" si="6"/>
        <v>A</v>
      </c>
      <c r="G4" s="1" t="str">
        <f t="shared" si="7"/>
        <v>R1</v>
      </c>
      <c r="H4" s="1" t="str">
        <f>IFERROR(VLOOKUP(G4,Library!A9:D35,4,0), "")</f>
        <v>0000000000000001</v>
      </c>
      <c r="I4" s="2" t="str">
        <f t="shared" si="8"/>
        <v/>
      </c>
      <c r="J4" s="2" t="str">
        <f t="shared" si="9"/>
        <v/>
      </c>
      <c r="K4" s="1" t="str">
        <f t="shared" si="10"/>
        <v/>
      </c>
      <c r="L4" s="1" t="str">
        <f t="shared" si="11"/>
        <v/>
      </c>
      <c r="M4" s="8" t="str">
        <f t="shared" si="0"/>
        <v/>
      </c>
      <c r="N4" s="1" t="str">
        <f t="shared" si="12"/>
        <v/>
      </c>
      <c r="O4" s="7" t="str">
        <f t="shared" si="1"/>
        <v/>
      </c>
      <c r="P4" s="1" t="str">
        <f t="shared" si="13"/>
        <v/>
      </c>
      <c r="Q4" s="8" t="str">
        <f t="shared" si="2"/>
        <v/>
      </c>
    </row>
    <row r="5" spans="1:17" x14ac:dyDescent="0.3">
      <c r="A5" t="s">
        <v>3</v>
      </c>
      <c r="B5" s="1" t="str">
        <f t="shared" si="3"/>
        <v>1111010000</v>
      </c>
      <c r="C5" t="str">
        <f t="shared" si="14"/>
        <v>D=D-M//D=firstnumber-secondnumber</v>
      </c>
      <c r="D5" s="1" t="str">
        <f t="shared" si="4"/>
        <v>D=D-M//D=firstnumber-secondnumber</v>
      </c>
      <c r="E5" s="1" t="str">
        <f t="shared" si="5"/>
        <v>D=D-M</v>
      </c>
      <c r="F5" t="str">
        <f t="shared" si="6"/>
        <v>C</v>
      </c>
      <c r="G5" s="1" t="str">
        <f t="shared" si="7"/>
        <v/>
      </c>
      <c r="H5" s="1" t="str">
        <f>IFERROR(VLOOKUP(G5,Library!A10:D36,4,0), "")</f>
        <v/>
      </c>
      <c r="I5" s="2" t="str">
        <f t="shared" si="8"/>
        <v/>
      </c>
      <c r="J5" s="2" t="str">
        <f t="shared" si="9"/>
        <v/>
      </c>
      <c r="K5" s="1">
        <f t="shared" si="10"/>
        <v>111</v>
      </c>
      <c r="L5" s="1" t="str">
        <f t="shared" si="11"/>
        <v>D</v>
      </c>
      <c r="M5" s="8" t="str">
        <f t="shared" si="0"/>
        <v>010</v>
      </c>
      <c r="N5" s="1" t="str">
        <f t="shared" si="12"/>
        <v>D-M</v>
      </c>
      <c r="O5" s="7">
        <f t="shared" si="1"/>
        <v>1</v>
      </c>
      <c r="P5" s="1" t="str">
        <f t="shared" si="13"/>
        <v/>
      </c>
      <c r="Q5" s="8" t="str">
        <f t="shared" si="2"/>
        <v>000</v>
      </c>
    </row>
    <row r="6" spans="1:17" x14ac:dyDescent="0.3">
      <c r="A6" t="s">
        <v>4</v>
      </c>
      <c r="B6" s="1" t="str">
        <f t="shared" si="3"/>
        <v/>
      </c>
      <c r="C6" t="str">
        <f t="shared" si="14"/>
        <v>@OUTPUT_FIRST</v>
      </c>
      <c r="D6" s="1" t="str">
        <f t="shared" si="4"/>
        <v>@OUTPUT_FIRST</v>
      </c>
      <c r="E6" s="1" t="str">
        <f t="shared" si="5"/>
        <v>@OUTPUT_FIRST</v>
      </c>
      <c r="F6" t="str">
        <f t="shared" si="6"/>
        <v>A</v>
      </c>
      <c r="G6" s="1" t="str">
        <f t="shared" si="7"/>
        <v>OUTPUT_FIRST</v>
      </c>
      <c r="H6" s="1" t="str">
        <f>IFERROR(VLOOKUP(G6,Library!A11:D37,4,0), "")</f>
        <v/>
      </c>
      <c r="I6" s="2" t="str">
        <f t="shared" si="8"/>
        <v/>
      </c>
      <c r="J6" s="2" t="str">
        <f t="shared" si="9"/>
        <v/>
      </c>
      <c r="K6" s="1" t="str">
        <f t="shared" si="10"/>
        <v/>
      </c>
      <c r="L6" s="1" t="str">
        <f t="shared" si="11"/>
        <v/>
      </c>
      <c r="M6" s="8" t="str">
        <f t="shared" si="0"/>
        <v/>
      </c>
      <c r="N6" s="1" t="str">
        <f t="shared" si="12"/>
        <v/>
      </c>
      <c r="O6" s="7" t="str">
        <f t="shared" si="1"/>
        <v/>
      </c>
      <c r="P6" s="1" t="str">
        <f t="shared" si="13"/>
        <v/>
      </c>
      <c r="Q6" s="8" t="str">
        <f t="shared" si="2"/>
        <v/>
      </c>
    </row>
    <row r="7" spans="1:17" x14ac:dyDescent="0.3">
      <c r="A7" t="s">
        <v>5</v>
      </c>
      <c r="B7" s="1" t="str">
        <f t="shared" si="3"/>
        <v>1110000000000001</v>
      </c>
      <c r="C7" t="str">
        <f t="shared" si="14"/>
        <v>D;JGT//ifD&gt;0(firstisgreater)gotooutput_first</v>
      </c>
      <c r="D7" s="1" t="str">
        <f t="shared" si="4"/>
        <v>D;JGT//ifD&gt;0(firstisgreater)gotooutput_first</v>
      </c>
      <c r="E7" s="1" t="str">
        <f t="shared" si="5"/>
        <v>D;JGT</v>
      </c>
      <c r="F7" t="str">
        <f t="shared" si="6"/>
        <v>C</v>
      </c>
      <c r="G7" s="1" t="str">
        <f t="shared" si="7"/>
        <v/>
      </c>
      <c r="H7" s="1" t="str">
        <f>IFERROR(VLOOKUP(G7,Library!A12:D38,4,0), "")</f>
        <v/>
      </c>
      <c r="I7" s="2" t="str">
        <f t="shared" si="8"/>
        <v/>
      </c>
      <c r="J7" s="2" t="str">
        <f t="shared" si="9"/>
        <v/>
      </c>
      <c r="K7" s="1">
        <f t="shared" si="10"/>
        <v>111</v>
      </c>
      <c r="L7" s="1" t="str">
        <f t="shared" si="11"/>
        <v/>
      </c>
      <c r="M7" s="8" t="str">
        <f t="shared" si="0"/>
        <v>000</v>
      </c>
      <c r="N7" s="1" t="str">
        <f t="shared" si="12"/>
        <v/>
      </c>
      <c r="O7" s="7" t="str">
        <f t="shared" si="1"/>
        <v>0000000</v>
      </c>
      <c r="P7" s="1" t="str">
        <f t="shared" si="13"/>
        <v>JGT</v>
      </c>
      <c r="Q7" s="8" t="str">
        <f t="shared" si="2"/>
        <v>001</v>
      </c>
    </row>
    <row r="8" spans="1:17" x14ac:dyDescent="0.3">
      <c r="A8" t="s">
        <v>2</v>
      </c>
      <c r="B8" s="1" t="str">
        <f t="shared" si="3"/>
        <v>0000000000000001</v>
      </c>
      <c r="C8" t="str">
        <f t="shared" si="14"/>
        <v>@R1</v>
      </c>
      <c r="D8" s="1" t="str">
        <f t="shared" si="4"/>
        <v>@R1</v>
      </c>
      <c r="E8" s="1" t="str">
        <f t="shared" si="5"/>
        <v>@R1</v>
      </c>
      <c r="F8" t="str">
        <f t="shared" si="6"/>
        <v>A</v>
      </c>
      <c r="G8" s="1" t="str">
        <f t="shared" si="7"/>
        <v>R1</v>
      </c>
      <c r="H8" s="1" t="str">
        <f>IFERROR(VLOOKUP(G8,Library!A13:D39,4,0), "")</f>
        <v>0000000000000001</v>
      </c>
      <c r="I8" s="2" t="str">
        <f t="shared" si="8"/>
        <v/>
      </c>
      <c r="J8" s="2" t="str">
        <f t="shared" si="9"/>
        <v/>
      </c>
      <c r="K8" s="1" t="str">
        <f t="shared" si="10"/>
        <v/>
      </c>
      <c r="L8" s="1" t="str">
        <f t="shared" si="11"/>
        <v/>
      </c>
      <c r="M8" s="8" t="str">
        <f t="shared" si="0"/>
        <v/>
      </c>
      <c r="N8" s="1" t="str">
        <f t="shared" si="12"/>
        <v/>
      </c>
      <c r="O8" s="7" t="str">
        <f t="shared" si="1"/>
        <v/>
      </c>
      <c r="P8" s="1" t="str">
        <f t="shared" si="13"/>
        <v/>
      </c>
      <c r="Q8" s="8" t="str">
        <f t="shared" si="2"/>
        <v/>
      </c>
    </row>
    <row r="9" spans="1:17" x14ac:dyDescent="0.3">
      <c r="A9" t="s">
        <v>6</v>
      </c>
      <c r="B9" s="1" t="str">
        <f t="shared" si="3"/>
        <v>1111010000</v>
      </c>
      <c r="C9" t="str">
        <f t="shared" si="14"/>
        <v>D=M//D=secondnumber</v>
      </c>
      <c r="D9" s="1" t="str">
        <f t="shared" si="4"/>
        <v>D=M//D=secondnumber</v>
      </c>
      <c r="E9" s="1" t="str">
        <f t="shared" si="5"/>
        <v>D=M</v>
      </c>
      <c r="F9" t="str">
        <f t="shared" si="6"/>
        <v>C</v>
      </c>
      <c r="G9" s="1" t="str">
        <f t="shared" si="7"/>
        <v/>
      </c>
      <c r="H9" s="1" t="str">
        <f>IFERROR(VLOOKUP(G9,Library!A14:D40,4,0), "")</f>
        <v/>
      </c>
      <c r="I9" s="2" t="str">
        <f t="shared" si="8"/>
        <v/>
      </c>
      <c r="J9" s="2" t="str">
        <f t="shared" si="9"/>
        <v/>
      </c>
      <c r="K9" s="1">
        <f t="shared" si="10"/>
        <v>111</v>
      </c>
      <c r="L9" s="1" t="str">
        <f t="shared" si="11"/>
        <v>D</v>
      </c>
      <c r="M9" s="8" t="str">
        <f t="shared" si="0"/>
        <v>010</v>
      </c>
      <c r="N9" s="1" t="str">
        <f t="shared" si="12"/>
        <v>M</v>
      </c>
      <c r="O9" s="7">
        <f t="shared" si="1"/>
        <v>1</v>
      </c>
      <c r="P9" s="1" t="str">
        <f t="shared" si="13"/>
        <v/>
      </c>
      <c r="Q9" s="8" t="str">
        <f t="shared" si="2"/>
        <v>000</v>
      </c>
    </row>
    <row r="10" spans="1:17" x14ac:dyDescent="0.3">
      <c r="A10" t="s">
        <v>7</v>
      </c>
      <c r="B10" s="1" t="str">
        <f t="shared" si="3"/>
        <v/>
      </c>
      <c r="C10" t="str">
        <f t="shared" si="14"/>
        <v>@OUTPUT_D</v>
      </c>
      <c r="D10" s="1" t="str">
        <f t="shared" si="4"/>
        <v>@OUTPUT_D</v>
      </c>
      <c r="E10" s="1" t="str">
        <f t="shared" si="5"/>
        <v>@OUTPUT_D</v>
      </c>
      <c r="F10" t="str">
        <f t="shared" si="6"/>
        <v>A</v>
      </c>
      <c r="G10" s="1" t="str">
        <f t="shared" si="7"/>
        <v>OUTPUT_D</v>
      </c>
      <c r="H10" s="1" t="str">
        <f>IFERROR(VLOOKUP(G10,Library!A15:D41,4,0), "")</f>
        <v/>
      </c>
      <c r="I10" s="2" t="str">
        <f t="shared" si="8"/>
        <v/>
      </c>
      <c r="J10" s="2" t="str">
        <f t="shared" si="9"/>
        <v/>
      </c>
      <c r="K10" s="1" t="str">
        <f t="shared" si="10"/>
        <v/>
      </c>
      <c r="L10" s="1" t="str">
        <f t="shared" si="11"/>
        <v/>
      </c>
      <c r="M10" s="8" t="str">
        <f t="shared" si="0"/>
        <v/>
      </c>
      <c r="N10" s="1" t="str">
        <f t="shared" si="12"/>
        <v/>
      </c>
      <c r="O10" s="7" t="str">
        <f t="shared" si="1"/>
        <v/>
      </c>
      <c r="P10" s="1" t="str">
        <f t="shared" si="13"/>
        <v/>
      </c>
      <c r="Q10" s="8" t="str">
        <f t="shared" si="2"/>
        <v/>
      </c>
    </row>
    <row r="11" spans="1:17" x14ac:dyDescent="0.3">
      <c r="A11" t="s">
        <v>8</v>
      </c>
      <c r="B11" s="1" t="str">
        <f t="shared" si="3"/>
        <v>1110000000000111</v>
      </c>
      <c r="C11" t="str">
        <f t="shared" si="14"/>
        <v>0;JMP//gotooutput_d</v>
      </c>
      <c r="D11" s="1" t="str">
        <f t="shared" si="4"/>
        <v>0;JMP//gotooutput_d</v>
      </c>
      <c r="E11" s="1" t="str">
        <f t="shared" si="5"/>
        <v>0;JMP</v>
      </c>
      <c r="F11" t="str">
        <f t="shared" si="6"/>
        <v>C</v>
      </c>
      <c r="G11" s="1" t="str">
        <f t="shared" si="7"/>
        <v/>
      </c>
      <c r="H11" s="1" t="str">
        <f>IFERROR(VLOOKUP(G11,Library!A16:D42,4,0), "")</f>
        <v/>
      </c>
      <c r="I11" s="2" t="str">
        <f t="shared" si="8"/>
        <v/>
      </c>
      <c r="J11" s="2" t="str">
        <f t="shared" si="9"/>
        <v/>
      </c>
      <c r="K11" s="1">
        <f t="shared" si="10"/>
        <v>111</v>
      </c>
      <c r="L11" s="1" t="str">
        <f t="shared" si="11"/>
        <v/>
      </c>
      <c r="M11" s="8" t="str">
        <f t="shared" si="0"/>
        <v>000</v>
      </c>
      <c r="N11" s="1" t="str">
        <f t="shared" si="12"/>
        <v/>
      </c>
      <c r="O11" s="7" t="str">
        <f t="shared" si="1"/>
        <v>0000000</v>
      </c>
      <c r="P11" s="1" t="str">
        <f t="shared" si="13"/>
        <v>JMP</v>
      </c>
      <c r="Q11" s="8" t="str">
        <f t="shared" si="2"/>
        <v>111</v>
      </c>
    </row>
    <row r="12" spans="1:17" x14ac:dyDescent="0.3">
      <c r="A12" t="s">
        <v>9</v>
      </c>
      <c r="B12" s="1" t="str">
        <f t="shared" si="3"/>
        <v>1110000000000000</v>
      </c>
      <c r="C12" t="str">
        <f t="shared" si="14"/>
        <v>(OUTPUT_FIRST)</v>
      </c>
      <c r="D12" s="1" t="str">
        <f t="shared" si="4"/>
        <v/>
      </c>
      <c r="E12" s="1" t="str">
        <f t="shared" si="5"/>
        <v/>
      </c>
      <c r="F12" t="str">
        <f t="shared" si="6"/>
        <v>C</v>
      </c>
      <c r="G12" s="1" t="str">
        <f t="shared" si="7"/>
        <v/>
      </c>
      <c r="H12" s="1" t="str">
        <f>IFERROR(VLOOKUP(G12,Library!A17:D43,4,0), "")</f>
        <v/>
      </c>
      <c r="I12" s="2" t="str">
        <f t="shared" si="8"/>
        <v/>
      </c>
      <c r="J12" s="2" t="str">
        <f t="shared" si="9"/>
        <v/>
      </c>
      <c r="K12" s="1">
        <f t="shared" si="10"/>
        <v>111</v>
      </c>
      <c r="L12" s="1" t="str">
        <f t="shared" si="11"/>
        <v/>
      </c>
      <c r="M12" s="8" t="str">
        <f t="shared" si="0"/>
        <v>000</v>
      </c>
      <c r="N12" s="1" t="str">
        <f t="shared" si="12"/>
        <v/>
      </c>
      <c r="O12" s="7" t="str">
        <f t="shared" si="1"/>
        <v>0000000</v>
      </c>
      <c r="P12" s="1" t="str">
        <f t="shared" si="13"/>
        <v/>
      </c>
      <c r="Q12" s="8" t="str">
        <f t="shared" si="2"/>
        <v>000</v>
      </c>
    </row>
    <row r="13" spans="1:17" x14ac:dyDescent="0.3">
      <c r="A13" t="s">
        <v>10</v>
      </c>
      <c r="B13" s="1" t="str">
        <f t="shared" si="3"/>
        <v/>
      </c>
      <c r="C13" t="str">
        <f t="shared" si="14"/>
        <v>@R0</v>
      </c>
      <c r="D13" s="1" t="str">
        <f t="shared" si="4"/>
        <v>@R0</v>
      </c>
      <c r="E13" s="1" t="str">
        <f t="shared" si="5"/>
        <v>@R0</v>
      </c>
      <c r="F13" t="str">
        <f t="shared" si="6"/>
        <v>A</v>
      </c>
      <c r="G13" s="1" t="str">
        <f t="shared" si="7"/>
        <v>R0</v>
      </c>
      <c r="H13" s="1" t="str">
        <f>IFERROR(VLOOKUP(G13,Library!A18:D44,4,0), "")</f>
        <v/>
      </c>
      <c r="I13" s="2" t="str">
        <f t="shared" si="8"/>
        <v/>
      </c>
      <c r="J13" s="2" t="str">
        <f t="shared" si="9"/>
        <v/>
      </c>
      <c r="K13" s="1" t="str">
        <f t="shared" si="10"/>
        <v/>
      </c>
      <c r="L13" s="1" t="str">
        <f t="shared" si="11"/>
        <v/>
      </c>
      <c r="M13" s="8" t="str">
        <f t="shared" si="0"/>
        <v/>
      </c>
      <c r="N13" s="1" t="str">
        <f t="shared" si="12"/>
        <v/>
      </c>
      <c r="O13" s="7" t="str">
        <f t="shared" si="1"/>
        <v/>
      </c>
      <c r="P13" s="1" t="str">
        <f t="shared" si="13"/>
        <v/>
      </c>
      <c r="Q13" s="8" t="str">
        <f t="shared" si="2"/>
        <v/>
      </c>
    </row>
    <row r="14" spans="1:17" x14ac:dyDescent="0.3">
      <c r="A14" t="s">
        <v>1</v>
      </c>
      <c r="B14" s="1" t="str">
        <f t="shared" si="3"/>
        <v>1111010000</v>
      </c>
      <c r="C14" t="str">
        <f t="shared" si="14"/>
        <v>D=M//D=firstnumber</v>
      </c>
      <c r="D14" s="1" t="str">
        <f t="shared" si="4"/>
        <v>D=M//D=firstnumber</v>
      </c>
      <c r="E14" s="1" t="str">
        <f t="shared" si="5"/>
        <v>D=M</v>
      </c>
      <c r="F14" t="str">
        <f t="shared" si="6"/>
        <v>C</v>
      </c>
      <c r="G14" s="1" t="str">
        <f t="shared" si="7"/>
        <v/>
      </c>
      <c r="H14" s="1" t="str">
        <f>IFERROR(VLOOKUP(G14,Library!A19:D45,4,0), "")</f>
        <v/>
      </c>
      <c r="I14" s="2" t="str">
        <f t="shared" si="8"/>
        <v/>
      </c>
      <c r="J14" s="2" t="str">
        <f t="shared" si="9"/>
        <v/>
      </c>
      <c r="K14" s="1">
        <f t="shared" si="10"/>
        <v>111</v>
      </c>
      <c r="L14" s="1" t="str">
        <f t="shared" si="11"/>
        <v>D</v>
      </c>
      <c r="M14" s="8" t="str">
        <f t="shared" si="0"/>
        <v>010</v>
      </c>
      <c r="N14" s="1" t="str">
        <f t="shared" si="12"/>
        <v>M</v>
      </c>
      <c r="O14" s="7">
        <f t="shared" si="1"/>
        <v>1</v>
      </c>
      <c r="P14" s="1" t="str">
        <f t="shared" si="13"/>
        <v/>
      </c>
      <c r="Q14" s="8" t="str">
        <f t="shared" si="2"/>
        <v>000</v>
      </c>
    </row>
    <row r="15" spans="1:17" x14ac:dyDescent="0.3">
      <c r="A15" t="s">
        <v>11</v>
      </c>
      <c r="B15" s="1" t="str">
        <f t="shared" si="3"/>
        <v>1110000000000000</v>
      </c>
      <c r="C15" t="str">
        <f t="shared" si="14"/>
        <v>(OUTPUT_D)</v>
      </c>
      <c r="D15" s="1" t="str">
        <f t="shared" si="4"/>
        <v/>
      </c>
      <c r="E15" s="1" t="str">
        <f t="shared" si="5"/>
        <v/>
      </c>
      <c r="F15" t="str">
        <f t="shared" si="6"/>
        <v>C</v>
      </c>
      <c r="G15" s="1" t="str">
        <f t="shared" si="7"/>
        <v/>
      </c>
      <c r="H15" s="1" t="str">
        <f>IFERROR(VLOOKUP(G15,Library!A20:D46,4,0), "")</f>
        <v/>
      </c>
      <c r="I15" s="2" t="str">
        <f t="shared" si="8"/>
        <v/>
      </c>
      <c r="J15" s="2" t="str">
        <f t="shared" si="9"/>
        <v/>
      </c>
      <c r="K15" s="1">
        <f t="shared" si="10"/>
        <v>111</v>
      </c>
      <c r="L15" s="1" t="str">
        <f t="shared" si="11"/>
        <v/>
      </c>
      <c r="M15" s="8" t="str">
        <f t="shared" si="0"/>
        <v>000</v>
      </c>
      <c r="N15" s="1" t="str">
        <f t="shared" si="12"/>
        <v/>
      </c>
      <c r="O15" s="7" t="str">
        <f t="shared" si="1"/>
        <v>0000000</v>
      </c>
      <c r="P15" s="1" t="str">
        <f t="shared" si="13"/>
        <v/>
      </c>
      <c r="Q15" s="8" t="str">
        <f t="shared" si="2"/>
        <v>000</v>
      </c>
    </row>
    <row r="16" spans="1:17" x14ac:dyDescent="0.3">
      <c r="A16" t="s">
        <v>12</v>
      </c>
      <c r="B16" s="1" t="str">
        <f t="shared" si="3"/>
        <v/>
      </c>
      <c r="C16" t="str">
        <f t="shared" si="14"/>
        <v>@R2</v>
      </c>
      <c r="D16" s="1" t="str">
        <f t="shared" si="4"/>
        <v>@R2</v>
      </c>
      <c r="E16" s="1" t="str">
        <f t="shared" si="5"/>
        <v>@R2</v>
      </c>
      <c r="F16" t="str">
        <f t="shared" si="6"/>
        <v>A</v>
      </c>
      <c r="G16" s="1" t="str">
        <f t="shared" si="7"/>
        <v>R2</v>
      </c>
      <c r="H16" s="1" t="str">
        <f>IFERROR(VLOOKUP(G16,Library!A21:D47,4,0), "")</f>
        <v/>
      </c>
      <c r="I16" s="2" t="str">
        <f t="shared" si="8"/>
        <v/>
      </c>
      <c r="J16" s="2" t="str">
        <f t="shared" si="9"/>
        <v/>
      </c>
      <c r="K16" s="1" t="str">
        <f t="shared" si="10"/>
        <v/>
      </c>
      <c r="L16" s="1" t="str">
        <f t="shared" si="11"/>
        <v/>
      </c>
      <c r="M16" s="8" t="str">
        <f t="shared" si="0"/>
        <v/>
      </c>
      <c r="N16" s="1" t="str">
        <f t="shared" si="12"/>
        <v/>
      </c>
      <c r="O16" s="7" t="str">
        <f t="shared" si="1"/>
        <v/>
      </c>
      <c r="P16" s="1" t="str">
        <f t="shared" si="13"/>
        <v/>
      </c>
      <c r="Q16" s="8" t="str">
        <f t="shared" si="2"/>
        <v/>
      </c>
    </row>
    <row r="17" spans="1:17" x14ac:dyDescent="0.3">
      <c r="A17" t="s">
        <v>13</v>
      </c>
      <c r="B17" s="1" t="str">
        <f t="shared" si="3"/>
        <v>1110001000</v>
      </c>
      <c r="C17" t="str">
        <f t="shared" si="14"/>
        <v>M=D//M[2]=D(greatestnumber)</v>
      </c>
      <c r="D17" s="1" t="str">
        <f t="shared" si="4"/>
        <v>M=D//M[2]=D(greatestnumber)</v>
      </c>
      <c r="E17" s="1" t="str">
        <f t="shared" si="5"/>
        <v>M=D</v>
      </c>
      <c r="F17" t="str">
        <f t="shared" si="6"/>
        <v>C</v>
      </c>
      <c r="G17" s="1" t="str">
        <f t="shared" si="7"/>
        <v/>
      </c>
      <c r="H17" s="1" t="str">
        <f>IFERROR(VLOOKUP(G17,Library!A22:D48,4,0), "")</f>
        <v/>
      </c>
      <c r="I17" s="2" t="str">
        <f t="shared" si="8"/>
        <v/>
      </c>
      <c r="J17" s="2" t="str">
        <f t="shared" si="9"/>
        <v/>
      </c>
      <c r="K17" s="1">
        <f t="shared" si="10"/>
        <v>111</v>
      </c>
      <c r="L17" s="1" t="str">
        <f t="shared" si="11"/>
        <v>M</v>
      </c>
      <c r="M17" s="8" t="str">
        <f t="shared" si="0"/>
        <v>001</v>
      </c>
      <c r="N17" s="1" t="str">
        <f t="shared" si="12"/>
        <v>D</v>
      </c>
      <c r="O17" s="7">
        <f t="shared" si="1"/>
        <v>0</v>
      </c>
      <c r="P17" s="1" t="str">
        <f t="shared" si="13"/>
        <v/>
      </c>
      <c r="Q17" s="8" t="str">
        <f t="shared" si="2"/>
        <v>000</v>
      </c>
    </row>
    <row r="18" spans="1:17" x14ac:dyDescent="0.3">
      <c r="A18" t="s">
        <v>14</v>
      </c>
      <c r="B18" s="1" t="str">
        <f t="shared" si="3"/>
        <v>1110000000000000</v>
      </c>
      <c r="C18" t="str">
        <f t="shared" si="14"/>
        <v>(INFINITE_LOOP)</v>
      </c>
      <c r="D18" s="1" t="str">
        <f t="shared" si="4"/>
        <v/>
      </c>
      <c r="E18" s="1" t="str">
        <f t="shared" si="5"/>
        <v/>
      </c>
      <c r="F18" t="str">
        <f t="shared" si="6"/>
        <v>C</v>
      </c>
      <c r="G18" s="1" t="str">
        <f t="shared" si="7"/>
        <v/>
      </c>
      <c r="H18" s="1" t="str">
        <f>IFERROR(VLOOKUP(G18,Library!A23:D49,4,0), "")</f>
        <v/>
      </c>
      <c r="I18" s="2" t="str">
        <f t="shared" si="8"/>
        <v/>
      </c>
      <c r="J18" s="2" t="str">
        <f t="shared" si="9"/>
        <v/>
      </c>
      <c r="K18" s="1">
        <f t="shared" si="10"/>
        <v>111</v>
      </c>
      <c r="L18" s="1" t="str">
        <f t="shared" si="11"/>
        <v/>
      </c>
      <c r="M18" s="8" t="str">
        <f t="shared" si="0"/>
        <v>000</v>
      </c>
      <c r="N18" s="1" t="str">
        <f t="shared" si="12"/>
        <v/>
      </c>
      <c r="O18" s="7" t="str">
        <f t="shared" si="1"/>
        <v>0000000</v>
      </c>
      <c r="P18" s="1" t="str">
        <f t="shared" si="13"/>
        <v/>
      </c>
      <c r="Q18" s="8" t="str">
        <f t="shared" si="2"/>
        <v>000</v>
      </c>
    </row>
    <row r="19" spans="1:17" x14ac:dyDescent="0.3">
      <c r="A19" t="s">
        <v>15</v>
      </c>
      <c r="B19" s="1" t="str">
        <f t="shared" si="3"/>
        <v>0000000000010111</v>
      </c>
      <c r="C19" t="str">
        <f t="shared" si="14"/>
        <v>@INFINITE_LOOP</v>
      </c>
      <c r="D19" s="1" t="str">
        <f t="shared" si="4"/>
        <v>@INFINITE_LOOP</v>
      </c>
      <c r="E19" s="1" t="str">
        <f t="shared" si="5"/>
        <v>@INFINITE_LOOP</v>
      </c>
      <c r="F19" t="str">
        <f t="shared" si="6"/>
        <v>A</v>
      </c>
      <c r="G19" s="1" t="str">
        <f t="shared" si="7"/>
        <v>INFINITE_LOOP</v>
      </c>
      <c r="H19" s="1" t="str">
        <f>IFERROR(VLOOKUP(G19,Library!A24:D50,4,0), "")</f>
        <v>0000000000010111</v>
      </c>
      <c r="I19" s="2" t="str">
        <f t="shared" si="8"/>
        <v/>
      </c>
      <c r="J19" s="2" t="str">
        <f t="shared" si="9"/>
        <v/>
      </c>
      <c r="K19" s="1" t="str">
        <f t="shared" si="10"/>
        <v/>
      </c>
      <c r="L19" s="1" t="str">
        <f t="shared" si="11"/>
        <v/>
      </c>
      <c r="M19" s="8" t="str">
        <f t="shared" si="0"/>
        <v/>
      </c>
      <c r="N19" s="1" t="str">
        <f t="shared" si="12"/>
        <v/>
      </c>
      <c r="O19" s="7" t="str">
        <f t="shared" si="1"/>
        <v/>
      </c>
      <c r="P19" s="1" t="str">
        <f t="shared" si="13"/>
        <v/>
      </c>
      <c r="Q19" s="8" t="str">
        <f t="shared" si="2"/>
        <v/>
      </c>
    </row>
    <row r="20" spans="1:17" x14ac:dyDescent="0.3">
      <c r="A20" t="s">
        <v>16</v>
      </c>
      <c r="B20" s="1" t="str">
        <f t="shared" si="3"/>
        <v>1110000000000111</v>
      </c>
      <c r="C20" t="str">
        <f t="shared" si="14"/>
        <v>0;JMP//infiniteloop</v>
      </c>
      <c r="D20" s="1" t="str">
        <f t="shared" si="4"/>
        <v>0;JMP//infiniteloop</v>
      </c>
      <c r="E20" s="1" t="str">
        <f t="shared" si="5"/>
        <v>0;JMP</v>
      </c>
      <c r="F20" s="1" t="str">
        <f t="shared" si="6"/>
        <v>C</v>
      </c>
      <c r="G20" s="1" t="str">
        <f t="shared" si="7"/>
        <v/>
      </c>
      <c r="H20" s="1" t="str">
        <f>IFERROR(VLOOKUP(G20,Library!A25:D51,4,0), "")</f>
        <v/>
      </c>
      <c r="I20" s="2" t="str">
        <f t="shared" si="8"/>
        <v/>
      </c>
      <c r="J20" s="2" t="str">
        <f t="shared" si="9"/>
        <v/>
      </c>
      <c r="K20" s="1">
        <f t="shared" si="10"/>
        <v>111</v>
      </c>
      <c r="L20" s="1" t="str">
        <f t="shared" si="11"/>
        <v/>
      </c>
      <c r="M20" s="8" t="str">
        <f t="shared" si="0"/>
        <v>000</v>
      </c>
      <c r="N20" s="1" t="str">
        <f t="shared" si="12"/>
        <v/>
      </c>
      <c r="O20" s="7" t="str">
        <f t="shared" si="1"/>
        <v>0000000</v>
      </c>
      <c r="P20" s="1" t="str">
        <f t="shared" si="13"/>
        <v>JMP</v>
      </c>
      <c r="Q20" s="8" t="str">
        <f t="shared" si="2"/>
        <v>111</v>
      </c>
    </row>
    <row r="21" spans="1:17" x14ac:dyDescent="0.3">
      <c r="B21" s="1" t="str">
        <f t="shared" si="3"/>
        <v>0000000100000000</v>
      </c>
      <c r="E21" s="5" t="s">
        <v>98</v>
      </c>
      <c r="F21" s="1" t="str">
        <f t="shared" si="6"/>
        <v>A</v>
      </c>
      <c r="G21" s="1" t="str">
        <f t="shared" si="7"/>
        <v>256</v>
      </c>
      <c r="H21" s="1" t="str">
        <f>IFERROR(VLOOKUP(G21,Library!A26:D52,4,0), "")</f>
        <v/>
      </c>
      <c r="I21" s="2" t="str">
        <f t="shared" si="8"/>
        <v>00000000000000000000000100000000</v>
      </c>
      <c r="J21" s="2" t="str">
        <f t="shared" si="9"/>
        <v>0000000100000000</v>
      </c>
      <c r="K21" s="1" t="str">
        <f t="shared" si="10"/>
        <v/>
      </c>
      <c r="M21" s="8" t="str">
        <f>IFERROR(VLOOKUP(L21,dest,2,0), "")</f>
        <v/>
      </c>
      <c r="O21" s="7" t="str">
        <f t="shared" si="1"/>
        <v/>
      </c>
      <c r="Q21" s="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5A45-F5FA-40B6-924A-9EB52072ADA7}">
  <dimension ref="A1:L35"/>
  <sheetViews>
    <sheetView topLeftCell="A2" workbookViewId="0">
      <selection activeCell="D10" sqref="D10"/>
    </sheetView>
  </sheetViews>
  <sheetFormatPr defaultRowHeight="14.4" x14ac:dyDescent="0.3"/>
  <cols>
    <col min="3" max="3" width="36.5546875" customWidth="1"/>
    <col min="4" max="4" width="22.77734375" customWidth="1"/>
    <col min="5" max="5" width="3" customWidth="1"/>
    <col min="7" max="7" width="4.109375" customWidth="1"/>
    <col min="8" max="9" width="10" customWidth="1"/>
  </cols>
  <sheetData>
    <row r="1" spans="1:12" x14ac:dyDescent="0.3">
      <c r="A1" s="16" t="s">
        <v>21</v>
      </c>
      <c r="B1" s="16"/>
    </row>
    <row r="2" spans="1:12" x14ac:dyDescent="0.3">
      <c r="A2" t="s">
        <v>20</v>
      </c>
      <c r="B2">
        <v>0</v>
      </c>
      <c r="F2" s="4" t="s">
        <v>77</v>
      </c>
      <c r="G2" s="4"/>
      <c r="H2" s="4"/>
      <c r="I2" s="4"/>
      <c r="K2" s="4" t="s">
        <v>88</v>
      </c>
      <c r="L2" s="4" t="s">
        <v>82</v>
      </c>
    </row>
    <row r="3" spans="1:12" x14ac:dyDescent="0.3">
      <c r="A3" t="s">
        <v>22</v>
      </c>
      <c r="B3">
        <v>1</v>
      </c>
      <c r="F3" s="4" t="s">
        <v>78</v>
      </c>
      <c r="G3" s="4" t="s">
        <v>79</v>
      </c>
      <c r="H3" s="4" t="s">
        <v>80</v>
      </c>
      <c r="I3" s="4" t="s">
        <v>81</v>
      </c>
      <c r="L3" s="18" t="s">
        <v>115</v>
      </c>
    </row>
    <row r="4" spans="1:12" x14ac:dyDescent="0.3">
      <c r="F4" s="9">
        <v>0</v>
      </c>
      <c r="G4">
        <v>0</v>
      </c>
      <c r="H4" s="6">
        <v>101010</v>
      </c>
      <c r="I4" s="7" t="str">
        <f>(LEFT(TEXT(G4&amp;H4,"0000000"),7))</f>
        <v>0101010</v>
      </c>
      <c r="J4" s="6"/>
      <c r="K4" t="s">
        <v>83</v>
      </c>
      <c r="L4" s="18" t="s">
        <v>122</v>
      </c>
    </row>
    <row r="5" spans="1:12" x14ac:dyDescent="0.3">
      <c r="A5" s="16" t="s">
        <v>23</v>
      </c>
      <c r="B5" s="16"/>
      <c r="C5" s="16"/>
      <c r="D5" s="17" t="s">
        <v>51</v>
      </c>
      <c r="F5" s="9">
        <v>1</v>
      </c>
      <c r="G5" s="1">
        <v>0</v>
      </c>
      <c r="H5" s="6">
        <v>111111</v>
      </c>
      <c r="I5" s="7" t="str">
        <f t="shared" ref="I5:I31" si="0">(LEFT(TEXT(G5&amp;H5,"0000000"),7))</f>
        <v>0111111</v>
      </c>
      <c r="K5" t="s">
        <v>53</v>
      </c>
      <c r="L5" s="18" t="s">
        <v>116</v>
      </c>
    </row>
    <row r="6" spans="1:12" x14ac:dyDescent="0.3">
      <c r="A6" s="4" t="s">
        <v>24</v>
      </c>
      <c r="B6" s="4" t="s">
        <v>25</v>
      </c>
      <c r="C6" s="4" t="s">
        <v>49</v>
      </c>
      <c r="D6" s="17"/>
      <c r="F6" s="9">
        <v>-1</v>
      </c>
      <c r="G6" s="1">
        <v>0</v>
      </c>
      <c r="H6" s="6">
        <v>111010</v>
      </c>
      <c r="I6" s="7" t="str">
        <f t="shared" si="0"/>
        <v>0111010</v>
      </c>
      <c r="K6" t="s">
        <v>84</v>
      </c>
      <c r="L6" s="18" t="s">
        <v>117</v>
      </c>
    </row>
    <row r="7" spans="1:12" x14ac:dyDescent="0.3">
      <c r="A7" t="s">
        <v>26</v>
      </c>
      <c r="B7">
        <v>0</v>
      </c>
      <c r="C7" s="3" t="str">
        <f>DEC2BIN(MOD(QUOTIENT(B7,256^3),256),8)&amp;DEC2BIN(MOD(QUOTIENT(B7,256^2),256),8)&amp;DEC2BIN(MOD(QUOTIENT(B7,256^1),256),8)&amp;DEC2BIN(MOD(QUOTIENT(B7,256^0),256),8)</f>
        <v>00000000000000000000000000000000</v>
      </c>
      <c r="D7" s="2" t="str">
        <f>(LEFT(TEXT(C7,"0000000000000000"),16))</f>
        <v>0000000000000000</v>
      </c>
      <c r="F7" s="9" t="s">
        <v>53</v>
      </c>
      <c r="G7" s="1">
        <v>0</v>
      </c>
      <c r="H7" s="6">
        <v>1100</v>
      </c>
      <c r="I7" s="7" t="str">
        <f t="shared" si="0"/>
        <v>0001100</v>
      </c>
      <c r="K7" t="s">
        <v>20</v>
      </c>
      <c r="L7" s="18" t="s">
        <v>118</v>
      </c>
    </row>
    <row r="8" spans="1:12" x14ac:dyDescent="0.3">
      <c r="A8" t="s">
        <v>27</v>
      </c>
      <c r="B8">
        <v>1</v>
      </c>
      <c r="C8" s="3" t="str">
        <f t="shared" ref="C8:C35" si="1">DEC2BIN(MOD(QUOTIENT(B8,256^3),256),8)&amp;DEC2BIN(MOD(QUOTIENT(B8,256^2),256),8)&amp;DEC2BIN(MOD(QUOTIENT(B8,256^1),256),8)&amp;DEC2BIN(MOD(QUOTIENT(B8,256^0),256),8)</f>
        <v>00000000000000000000000000000001</v>
      </c>
      <c r="D8" s="2" t="str">
        <f t="shared" ref="D8:D35" si="2">(LEFT(TEXT(C8,"0000000000000000"),16))</f>
        <v>0000000000000001</v>
      </c>
      <c r="F8" s="9" t="s">
        <v>20</v>
      </c>
      <c r="G8" s="1">
        <v>0</v>
      </c>
      <c r="H8" s="6">
        <v>110000</v>
      </c>
      <c r="I8" s="7" t="str">
        <f t="shared" si="0"/>
        <v>0110000</v>
      </c>
      <c r="K8" t="s">
        <v>85</v>
      </c>
      <c r="L8" s="18" t="s">
        <v>119</v>
      </c>
    </row>
    <row r="9" spans="1:12" x14ac:dyDescent="0.3">
      <c r="A9" t="s">
        <v>28</v>
      </c>
      <c r="B9">
        <v>2</v>
      </c>
      <c r="C9" s="3" t="str">
        <f t="shared" si="1"/>
        <v>00000000000000000000000000000010</v>
      </c>
      <c r="D9" s="2" t="str">
        <f t="shared" si="2"/>
        <v>0000000000000010</v>
      </c>
      <c r="F9" s="9" t="s">
        <v>54</v>
      </c>
      <c r="G9" s="1">
        <v>0</v>
      </c>
      <c r="H9" s="6">
        <v>1101</v>
      </c>
      <c r="I9" s="7" t="str">
        <f t="shared" si="0"/>
        <v>0001101</v>
      </c>
      <c r="K9" t="s">
        <v>86</v>
      </c>
      <c r="L9" s="18" t="s">
        <v>120</v>
      </c>
    </row>
    <row r="10" spans="1:12" x14ac:dyDescent="0.3">
      <c r="A10" t="s">
        <v>29</v>
      </c>
      <c r="B10">
        <v>3</v>
      </c>
      <c r="C10" s="3" t="str">
        <f t="shared" si="1"/>
        <v>00000000000000000000000000000011</v>
      </c>
      <c r="D10" s="2" t="str">
        <f t="shared" si="2"/>
        <v>0000000000000011</v>
      </c>
      <c r="F10" s="9" t="s">
        <v>55</v>
      </c>
      <c r="G10" s="1">
        <v>0</v>
      </c>
      <c r="H10" s="6">
        <v>110001</v>
      </c>
      <c r="I10" s="7" t="str">
        <f t="shared" si="0"/>
        <v>0110001</v>
      </c>
      <c r="K10" t="s">
        <v>87</v>
      </c>
      <c r="L10" s="18" t="s">
        <v>121</v>
      </c>
    </row>
    <row r="11" spans="1:12" x14ac:dyDescent="0.3">
      <c r="A11" t="s">
        <v>30</v>
      </c>
      <c r="B11">
        <v>4</v>
      </c>
      <c r="C11" s="3" t="str">
        <f t="shared" si="1"/>
        <v>00000000000000000000000000000100</v>
      </c>
      <c r="D11" s="2" t="str">
        <f t="shared" si="2"/>
        <v>0000000000000100</v>
      </c>
      <c r="F11" s="10" t="s">
        <v>56</v>
      </c>
      <c r="G11" s="1">
        <v>0</v>
      </c>
      <c r="H11" s="6">
        <v>111</v>
      </c>
      <c r="I11" s="7" t="str">
        <f t="shared" si="0"/>
        <v>0000111</v>
      </c>
    </row>
    <row r="12" spans="1:12" x14ac:dyDescent="0.3">
      <c r="A12" t="s">
        <v>31</v>
      </c>
      <c r="B12">
        <v>0</v>
      </c>
      <c r="C12" s="3" t="str">
        <f t="shared" si="1"/>
        <v>00000000000000000000000000000000</v>
      </c>
      <c r="D12" s="2" t="str">
        <f t="shared" si="2"/>
        <v>0000000000000000</v>
      </c>
      <c r="F12" s="10" t="s">
        <v>57</v>
      </c>
      <c r="G12" s="1">
        <v>0</v>
      </c>
      <c r="H12" s="6">
        <v>110011</v>
      </c>
      <c r="I12" s="7" t="str">
        <f t="shared" si="0"/>
        <v>0110011</v>
      </c>
      <c r="K12" s="4" t="s">
        <v>89</v>
      </c>
      <c r="L12" s="4" t="s">
        <v>90</v>
      </c>
    </row>
    <row r="13" spans="1:12" x14ac:dyDescent="0.3">
      <c r="A13" t="s">
        <v>32</v>
      </c>
      <c r="B13">
        <v>1</v>
      </c>
      <c r="C13" s="3" t="str">
        <f t="shared" si="1"/>
        <v>00000000000000000000000000000001</v>
      </c>
      <c r="D13" s="2" t="str">
        <f t="shared" si="2"/>
        <v>0000000000000001</v>
      </c>
      <c r="F13" s="9" t="s">
        <v>58</v>
      </c>
      <c r="G13" s="1">
        <v>0</v>
      </c>
      <c r="H13" s="6">
        <v>11111</v>
      </c>
      <c r="I13" s="7" t="str">
        <f t="shared" si="0"/>
        <v>0011111</v>
      </c>
      <c r="L13" s="18" t="s">
        <v>115</v>
      </c>
    </row>
    <row r="14" spans="1:12" x14ac:dyDescent="0.3">
      <c r="A14" t="s">
        <v>33</v>
      </c>
      <c r="B14">
        <v>2</v>
      </c>
      <c r="C14" s="3" t="str">
        <f t="shared" si="1"/>
        <v>00000000000000000000000000000010</v>
      </c>
      <c r="D14" s="2" t="str">
        <f t="shared" si="2"/>
        <v>0000000000000010</v>
      </c>
      <c r="F14" s="9" t="s">
        <v>59</v>
      </c>
      <c r="G14" s="1">
        <v>0</v>
      </c>
      <c r="H14" s="6">
        <v>110111</v>
      </c>
      <c r="I14" s="7" t="str">
        <f t="shared" si="0"/>
        <v>0110111</v>
      </c>
      <c r="K14" t="s">
        <v>91</v>
      </c>
      <c r="L14" s="18" t="s">
        <v>122</v>
      </c>
    </row>
    <row r="15" spans="1:12" x14ac:dyDescent="0.3">
      <c r="A15" t="s">
        <v>34</v>
      </c>
      <c r="B15">
        <v>3</v>
      </c>
      <c r="C15" s="3" t="str">
        <f t="shared" si="1"/>
        <v>00000000000000000000000000000011</v>
      </c>
      <c r="D15" s="2" t="str">
        <f t="shared" si="2"/>
        <v>0000000000000011</v>
      </c>
      <c r="F15" s="9" t="s">
        <v>60</v>
      </c>
      <c r="G15" s="1">
        <v>0</v>
      </c>
      <c r="H15" s="6">
        <v>1110</v>
      </c>
      <c r="I15" s="7" t="str">
        <f t="shared" si="0"/>
        <v>0001110</v>
      </c>
      <c r="K15" t="s">
        <v>92</v>
      </c>
      <c r="L15" s="18" t="s">
        <v>116</v>
      </c>
    </row>
    <row r="16" spans="1:12" x14ac:dyDescent="0.3">
      <c r="A16" t="s">
        <v>35</v>
      </c>
      <c r="B16">
        <v>4</v>
      </c>
      <c r="C16" s="3" t="str">
        <f t="shared" si="1"/>
        <v>00000000000000000000000000000100</v>
      </c>
      <c r="D16" s="2" t="str">
        <f t="shared" si="2"/>
        <v>0000000000000100</v>
      </c>
      <c r="F16" s="9" t="s">
        <v>61</v>
      </c>
      <c r="G16" s="1">
        <v>0</v>
      </c>
      <c r="H16" s="6">
        <v>110010</v>
      </c>
      <c r="I16" s="7" t="str">
        <f t="shared" si="0"/>
        <v>0110010</v>
      </c>
      <c r="K16" t="s">
        <v>93</v>
      </c>
      <c r="L16" s="18" t="s">
        <v>117</v>
      </c>
    </row>
    <row r="17" spans="1:12" x14ac:dyDescent="0.3">
      <c r="A17" t="s">
        <v>36</v>
      </c>
      <c r="B17">
        <v>5</v>
      </c>
      <c r="C17" s="3" t="str">
        <f t="shared" si="1"/>
        <v>00000000000000000000000000000101</v>
      </c>
      <c r="D17" s="2" t="str">
        <f t="shared" si="2"/>
        <v>0000000000000101</v>
      </c>
      <c r="F17" s="9" t="s">
        <v>62</v>
      </c>
      <c r="G17" s="1">
        <v>0</v>
      </c>
      <c r="H17" s="6">
        <v>10</v>
      </c>
      <c r="I17" s="7" t="str">
        <f t="shared" si="0"/>
        <v>0000010</v>
      </c>
      <c r="K17" t="s">
        <v>94</v>
      </c>
      <c r="L17" s="18" t="s">
        <v>118</v>
      </c>
    </row>
    <row r="18" spans="1:12" x14ac:dyDescent="0.3">
      <c r="A18" t="s">
        <v>37</v>
      </c>
      <c r="B18">
        <v>6</v>
      </c>
      <c r="C18" s="3" t="str">
        <f t="shared" si="1"/>
        <v>00000000000000000000000000000110</v>
      </c>
      <c r="D18" s="2" t="str">
        <f t="shared" si="2"/>
        <v>0000000000000110</v>
      </c>
      <c r="F18" s="9" t="s">
        <v>63</v>
      </c>
      <c r="G18" s="1">
        <v>0</v>
      </c>
      <c r="H18" s="6">
        <v>10011</v>
      </c>
      <c r="I18" s="7" t="str">
        <f t="shared" si="0"/>
        <v>0010011</v>
      </c>
      <c r="K18" t="s">
        <v>95</v>
      </c>
      <c r="L18" s="18" t="s">
        <v>119</v>
      </c>
    </row>
    <row r="19" spans="1:12" x14ac:dyDescent="0.3">
      <c r="A19" t="s">
        <v>38</v>
      </c>
      <c r="B19">
        <v>7</v>
      </c>
      <c r="C19" s="3" t="str">
        <f t="shared" si="1"/>
        <v>00000000000000000000000000000111</v>
      </c>
      <c r="D19" s="2" t="str">
        <f t="shared" si="2"/>
        <v>0000000000000111</v>
      </c>
      <c r="F19" s="9" t="s">
        <v>64</v>
      </c>
      <c r="G19" s="1">
        <v>0</v>
      </c>
      <c r="H19" s="6">
        <v>111</v>
      </c>
      <c r="I19" s="7" t="str">
        <f t="shared" si="0"/>
        <v>0000111</v>
      </c>
      <c r="K19" t="s">
        <v>96</v>
      </c>
      <c r="L19" s="18" t="s">
        <v>120</v>
      </c>
    </row>
    <row r="20" spans="1:12" x14ac:dyDescent="0.3">
      <c r="A20" t="s">
        <v>39</v>
      </c>
      <c r="B20">
        <v>8</v>
      </c>
      <c r="C20" s="3" t="str">
        <f t="shared" si="1"/>
        <v>00000000000000000000000000001000</v>
      </c>
      <c r="D20" s="2" t="str">
        <f t="shared" si="2"/>
        <v>0000000000001000</v>
      </c>
      <c r="F20" s="9" t="s">
        <v>65</v>
      </c>
      <c r="G20" s="1">
        <v>0</v>
      </c>
      <c r="H20" s="6">
        <v>0</v>
      </c>
      <c r="I20" s="7" t="str">
        <f t="shared" si="0"/>
        <v>0000000</v>
      </c>
      <c r="K20" t="s">
        <v>97</v>
      </c>
      <c r="L20" s="18" t="s">
        <v>121</v>
      </c>
    </row>
    <row r="21" spans="1:12" x14ac:dyDescent="0.3">
      <c r="A21" t="s">
        <v>40</v>
      </c>
      <c r="B21">
        <v>9</v>
      </c>
      <c r="C21" s="3" t="str">
        <f t="shared" si="1"/>
        <v>00000000000000000000000000001001</v>
      </c>
      <c r="D21" s="2" t="str">
        <f t="shared" si="2"/>
        <v>0000000000001001</v>
      </c>
      <c r="F21" s="9" t="s">
        <v>66</v>
      </c>
      <c r="G21" s="1">
        <v>0</v>
      </c>
      <c r="H21" s="6">
        <v>10101</v>
      </c>
      <c r="I21" s="7" t="str">
        <f t="shared" si="0"/>
        <v>0010101</v>
      </c>
    </row>
    <row r="22" spans="1:12" x14ac:dyDescent="0.3">
      <c r="A22" t="s">
        <v>41</v>
      </c>
      <c r="B22">
        <v>10</v>
      </c>
      <c r="C22" s="3" t="str">
        <f t="shared" si="1"/>
        <v>00000000000000000000000000001010</v>
      </c>
      <c r="D22" s="2" t="str">
        <f t="shared" si="2"/>
        <v>0000000000001010</v>
      </c>
      <c r="F22" s="11" t="s">
        <v>67</v>
      </c>
      <c r="G22">
        <v>1</v>
      </c>
      <c r="H22" s="6">
        <v>110000</v>
      </c>
      <c r="I22" s="7" t="str">
        <f t="shared" si="0"/>
        <v>1110000</v>
      </c>
    </row>
    <row r="23" spans="1:12" x14ac:dyDescent="0.3">
      <c r="A23" t="s">
        <v>42</v>
      </c>
      <c r="B23">
        <v>11</v>
      </c>
      <c r="C23" s="3" t="str">
        <f t="shared" si="1"/>
        <v>00000000000000000000000000001011</v>
      </c>
      <c r="D23" s="2" t="str">
        <f t="shared" si="2"/>
        <v>0000000000001011</v>
      </c>
      <c r="F23" s="11" t="s">
        <v>68</v>
      </c>
      <c r="G23" s="1">
        <v>1</v>
      </c>
      <c r="H23" s="6">
        <v>110001</v>
      </c>
      <c r="I23" s="7" t="str">
        <f t="shared" si="0"/>
        <v>1110001</v>
      </c>
    </row>
    <row r="24" spans="1:12" x14ac:dyDescent="0.3">
      <c r="A24" t="s">
        <v>43</v>
      </c>
      <c r="B24">
        <v>12</v>
      </c>
      <c r="C24" s="3" t="str">
        <f t="shared" si="1"/>
        <v>00000000000000000000000000001100</v>
      </c>
      <c r="D24" s="2" t="str">
        <f t="shared" si="2"/>
        <v>0000000000001100</v>
      </c>
      <c r="F24" s="12" t="s">
        <v>69</v>
      </c>
      <c r="G24" s="1">
        <v>1</v>
      </c>
      <c r="H24" s="6">
        <v>110011</v>
      </c>
      <c r="I24" s="7" t="str">
        <f t="shared" si="0"/>
        <v>1110011</v>
      </c>
    </row>
    <row r="25" spans="1:12" x14ac:dyDescent="0.3">
      <c r="A25" t="s">
        <v>44</v>
      </c>
      <c r="B25">
        <v>13</v>
      </c>
      <c r="C25" s="3" t="str">
        <f t="shared" si="1"/>
        <v>00000000000000000000000000001101</v>
      </c>
      <c r="D25" s="2" t="str">
        <f t="shared" si="2"/>
        <v>0000000000001101</v>
      </c>
      <c r="F25" s="11" t="s">
        <v>70</v>
      </c>
      <c r="G25" s="1">
        <v>1</v>
      </c>
      <c r="H25" s="6">
        <v>110111</v>
      </c>
      <c r="I25" s="7" t="str">
        <f t="shared" si="0"/>
        <v>1110111</v>
      </c>
    </row>
    <row r="26" spans="1:12" x14ac:dyDescent="0.3">
      <c r="A26" t="s">
        <v>45</v>
      </c>
      <c r="B26">
        <v>14</v>
      </c>
      <c r="C26" s="3" t="str">
        <f t="shared" si="1"/>
        <v>00000000000000000000000000001110</v>
      </c>
      <c r="D26" s="2" t="str">
        <f t="shared" si="2"/>
        <v>0000000000001110</v>
      </c>
      <c r="F26" s="11" t="s">
        <v>71</v>
      </c>
      <c r="G26" s="1">
        <v>1</v>
      </c>
      <c r="H26" s="6">
        <v>110010</v>
      </c>
      <c r="I26" s="7" t="str">
        <f t="shared" si="0"/>
        <v>1110010</v>
      </c>
    </row>
    <row r="27" spans="1:12" x14ac:dyDescent="0.3">
      <c r="A27" t="s">
        <v>46</v>
      </c>
      <c r="B27">
        <v>15</v>
      </c>
      <c r="C27" s="3" t="str">
        <f t="shared" si="1"/>
        <v>00000000000000000000000000001111</v>
      </c>
      <c r="D27" s="2" t="str">
        <f t="shared" si="2"/>
        <v>0000000000001111</v>
      </c>
      <c r="F27" s="11" t="s">
        <v>72</v>
      </c>
      <c r="G27" s="1">
        <v>1</v>
      </c>
      <c r="H27" s="6">
        <v>10</v>
      </c>
      <c r="I27" s="7" t="str">
        <f t="shared" si="0"/>
        <v>0000110</v>
      </c>
    </row>
    <row r="28" spans="1:12" x14ac:dyDescent="0.3">
      <c r="A28" t="s">
        <v>47</v>
      </c>
      <c r="B28">
        <v>16384</v>
      </c>
      <c r="C28" s="3" t="str">
        <f t="shared" si="1"/>
        <v>00000000000000000100000000000000</v>
      </c>
      <c r="D28" s="2" t="str">
        <f t="shared" si="2"/>
        <v>0100000000000000</v>
      </c>
      <c r="F28" s="11" t="s">
        <v>73</v>
      </c>
      <c r="G28" s="1">
        <v>1</v>
      </c>
      <c r="H28" s="6">
        <v>10011</v>
      </c>
      <c r="I28" s="7" t="str">
        <f t="shared" si="0"/>
        <v>0110011</v>
      </c>
    </row>
    <row r="29" spans="1:12" x14ac:dyDescent="0.3">
      <c r="A29" t="s">
        <v>48</v>
      </c>
      <c r="B29">
        <v>24576</v>
      </c>
      <c r="C29" s="3" t="str">
        <f t="shared" si="1"/>
        <v>00000000000000000110000000000000</v>
      </c>
      <c r="D29" s="2" t="str">
        <f t="shared" si="2"/>
        <v>0110000000000000</v>
      </c>
      <c r="F29" s="11" t="s">
        <v>74</v>
      </c>
      <c r="G29" s="1">
        <v>1</v>
      </c>
      <c r="H29" s="6">
        <v>111</v>
      </c>
      <c r="I29" s="7" t="str">
        <f t="shared" si="0"/>
        <v>0001111</v>
      </c>
    </row>
    <row r="30" spans="1:12" x14ac:dyDescent="0.3">
      <c r="A30" t="s">
        <v>101</v>
      </c>
      <c r="B30">
        <v>23</v>
      </c>
      <c r="C30" s="3" t="str">
        <f t="shared" si="1"/>
        <v>00000000000000000000000000010111</v>
      </c>
      <c r="D30" s="2" t="str">
        <f t="shared" si="2"/>
        <v>0000000000010111</v>
      </c>
      <c r="F30" s="11" t="s">
        <v>75</v>
      </c>
      <c r="G30" s="1">
        <v>1</v>
      </c>
      <c r="H30" s="6">
        <v>0</v>
      </c>
      <c r="I30" s="7" t="str">
        <f t="shared" si="0"/>
        <v>0000010</v>
      </c>
    </row>
    <row r="31" spans="1:12" x14ac:dyDescent="0.3">
      <c r="A31" t="s">
        <v>99</v>
      </c>
      <c r="B31">
        <v>16</v>
      </c>
      <c r="C31" s="3" t="str">
        <f t="shared" si="1"/>
        <v>00000000000000000000000000010000</v>
      </c>
      <c r="D31" s="2" t="str">
        <f t="shared" si="2"/>
        <v>0000000000010000</v>
      </c>
      <c r="F31" s="11" t="s">
        <v>76</v>
      </c>
      <c r="G31" s="1">
        <v>1</v>
      </c>
      <c r="H31" s="6">
        <v>10101</v>
      </c>
      <c r="I31" s="7" t="str">
        <f t="shared" si="0"/>
        <v>0110101</v>
      </c>
    </row>
    <row r="32" spans="1:12" x14ac:dyDescent="0.3">
      <c r="A32" t="s">
        <v>100</v>
      </c>
      <c r="B32">
        <v>17</v>
      </c>
      <c r="C32" s="3" t="str">
        <f t="shared" si="1"/>
        <v>00000000000000000000000000010001</v>
      </c>
      <c r="D32" s="2" t="str">
        <f t="shared" si="2"/>
        <v>0000000000010001</v>
      </c>
    </row>
    <row r="33" spans="1:4" x14ac:dyDescent="0.3">
      <c r="A33" t="s">
        <v>102</v>
      </c>
      <c r="B33">
        <v>10</v>
      </c>
      <c r="C33" s="3" t="str">
        <f t="shared" si="1"/>
        <v>00000000000000000000000000001010</v>
      </c>
      <c r="D33" s="2" t="str">
        <f t="shared" si="2"/>
        <v>0000000000001010</v>
      </c>
    </row>
    <row r="34" spans="1:4" x14ac:dyDescent="0.3">
      <c r="B34">
        <v>18</v>
      </c>
      <c r="C34" s="3" t="str">
        <f t="shared" si="1"/>
        <v>00000000000000000000000000010010</v>
      </c>
      <c r="D34" s="2" t="str">
        <f t="shared" si="2"/>
        <v>0000000000010010</v>
      </c>
    </row>
    <row r="35" spans="1:4" x14ac:dyDescent="0.3">
      <c r="B35">
        <v>19</v>
      </c>
      <c r="C35" s="3" t="str">
        <f t="shared" si="1"/>
        <v>00000000000000000000000000010011</v>
      </c>
      <c r="D35" s="2" t="str">
        <f t="shared" si="2"/>
        <v>0000000000010011</v>
      </c>
    </row>
  </sheetData>
  <mergeCells count="3">
    <mergeCell ref="A1:B1"/>
    <mergeCell ref="A5:C5"/>
    <mergeCell ref="D5:D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Compare</vt:lpstr>
      <vt:lpstr>Library</vt:lpstr>
      <vt:lpstr>comp</vt:lpstr>
      <vt:lpstr>dest</vt:lpstr>
      <vt:lpstr>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Han</dc:creator>
  <cp:lastModifiedBy>Alex Han</cp:lastModifiedBy>
  <dcterms:created xsi:type="dcterms:W3CDTF">2017-10-18T08:02:31Z</dcterms:created>
  <dcterms:modified xsi:type="dcterms:W3CDTF">2017-10-19T12:46:43Z</dcterms:modified>
</cp:coreProperties>
</file>