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Michael\Knowledge\Skills\Excel\"/>
    </mc:Choice>
  </mc:AlternateContent>
  <xr:revisionPtr revIDLastSave="0" documentId="13_ncr:1_{9847F9B1-AA35-4040-AB18-9D62C9FF308C}" xr6:coauthVersionLast="47" xr6:coauthVersionMax="47" xr10:uidLastSave="{00000000-0000-0000-0000-000000000000}"/>
  <bookViews>
    <workbookView xWindow="-120" yWindow="-120" windowWidth="29040" windowHeight="15720" xr2:uid="{00000000-000D-0000-FFFF-FFFF00000000}"/>
  </bookViews>
  <sheets>
    <sheet name="Dashboard" sheetId="1" r:id="rId1"/>
    <sheet name="Transactions" sheetId="2" r:id="rId2"/>
    <sheet name="Charting" sheetId="3" r:id="rId3"/>
  </sheets>
  <definedNames>
    <definedName name="_xlnm._FilterDatabase" localSheetId="1" hidden="1">Transactions!$B$2:$I$13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2" l="1" a="1"/>
  <c r="D14" i="2" s="1"/>
  <c r="D15" i="2" a="1"/>
  <c r="D15" i="2" s="1"/>
  <c r="D13" i="2" a="1"/>
  <c r="D13" i="2" s="1"/>
  <c r="D12" i="2" a="1"/>
  <c r="D12" i="2" s="1"/>
  <c r="D11" i="2" a="1"/>
  <c r="D11" i="2" s="1"/>
  <c r="D10" i="2" a="1"/>
  <c r="D10" i="2" s="1"/>
  <c r="D9" i="2" a="1"/>
  <c r="D9" i="2" s="1"/>
  <c r="D8" i="2" a="1"/>
  <c r="D8" i="2" s="1"/>
  <c r="D7" i="2" a="1"/>
  <c r="D7" i="2" s="1"/>
  <c r="D6" i="2" a="1"/>
  <c r="D6" i="2" s="1"/>
  <c r="D5" i="2" a="1"/>
  <c r="D5" i="2" s="1"/>
  <c r="D4" i="2" a="1"/>
  <c r="D4" i="2" s="1"/>
  <c r="D3" i="2" a="1"/>
  <c r="D3" i="2" s="1"/>
  <c r="H14" i="2"/>
  <c r="H12" i="2"/>
  <c r="H15" i="2"/>
  <c r="B7" i="1" a="1"/>
  <c r="B7" i="1" s="1"/>
  <c r="C7" i="1" s="1" a="1"/>
  <c r="C7" i="1" s="1"/>
  <c r="H13" i="2"/>
  <c r="I21" i="1"/>
  <c r="I40" i="1"/>
  <c r="F4" i="3"/>
  <c r="C5" i="3"/>
  <c r="F5" i="3" s="1"/>
  <c r="C4" i="3"/>
  <c r="H11" i="2"/>
  <c r="H5" i="2"/>
  <c r="H10" i="2"/>
  <c r="H9" i="2"/>
  <c r="H6" i="2"/>
  <c r="H4" i="2"/>
  <c r="H8" i="2"/>
  <c r="H7" i="2"/>
  <c r="H3" i="2"/>
  <c r="B7" i="3" a="1"/>
  <c r="E7" i="3" a="1"/>
  <c r="F7" i="1" l="1" a="1"/>
  <c r="F7" i="1" s="1"/>
  <c r="G7" i="1" a="1"/>
  <c r="G7" i="1" s="1"/>
  <c r="B7" i="3"/>
  <c r="E7" i="3"/>
  <c r="L7" i="1" a="1"/>
  <c r="L7" i="1" s="1"/>
  <c r="M7" i="1" a="1"/>
  <c r="M7" i="1" s="1"/>
  <c r="D7" i="1" a="1"/>
  <c r="D7" i="1" s="1"/>
  <c r="J7" i="1" l="1" a="1"/>
  <c r="J7" i="1" s="1"/>
  <c r="G2" i="1" s="1"/>
  <c r="H7" i="1" a="1"/>
  <c r="H7" i="1" s="1"/>
  <c r="F2" i="1" s="1"/>
  <c r="I7" i="1" l="1" a="1"/>
  <c r="I7" i="1" s="1"/>
  <c r="K7" i="1" a="1"/>
  <c r="K7" i="1" s="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futureMetadata>
  <futureMetadata name="XLDAPR" count="1">
    <bk>
      <extLst>
        <ext uri="{bdbb8cdc-fa1e-496e-a857-3c3f30c029c3}">
          <xda:dynamicArrayProperties fDynamic="1" fCollapsed="0"/>
        </ext>
      </extLst>
    </bk>
  </futureMetadata>
  <cellMetadata count="1">
    <bk>
      <rc t="2" v="0"/>
    </bk>
  </cellMetadata>
  <valueMetadata count="19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valueMetadata>
</metadata>
</file>

<file path=xl/sharedStrings.xml><?xml version="1.0" encoding="utf-8"?>
<sst xmlns="http://schemas.openxmlformats.org/spreadsheetml/2006/main" count="59" uniqueCount="38">
  <si>
    <t>Date</t>
  </si>
  <si>
    <t>Transaction Type</t>
  </si>
  <si>
    <t>Price</t>
  </si>
  <si>
    <t>Total Transaction Amount</t>
  </si>
  <si>
    <t>Currency</t>
  </si>
  <si>
    <t>BUY</t>
  </si>
  <si>
    <t>SELL</t>
  </si>
  <si>
    <t>TSLA</t>
  </si>
  <si>
    <t>USD</t>
  </si>
  <si>
    <t>Portfolio Breakdown</t>
  </si>
  <si>
    <t>Gain/Loss Breakdown</t>
  </si>
  <si>
    <t>Stock Portfolio Tracker</t>
  </si>
  <si>
    <t>Company</t>
  </si>
  <si>
    <t>Ticker</t>
  </si>
  <si>
    <t>Industry</t>
  </si>
  <si>
    <t>Quantity</t>
  </si>
  <si>
    <t>Current Price</t>
  </si>
  <si>
    <t>Market Value</t>
  </si>
  <si>
    <t>$ Day Change</t>
  </si>
  <si>
    <t>% Breakdown</t>
  </si>
  <si>
    <t>Current Holdings</t>
  </si>
  <si>
    <t>Gain (Loss)</t>
  </si>
  <si>
    <t>52 Week High</t>
  </si>
  <si>
    <t>52 Week Low</t>
  </si>
  <si>
    <t>Portfolio Value</t>
  </si>
  <si>
    <t>Gain / Loss</t>
  </si>
  <si>
    <t xml:space="preserve">Stock Lookup -&gt; </t>
  </si>
  <si>
    <t xml:space="preserve">Time period (months) -&gt; </t>
  </si>
  <si>
    <t>Historical Performance</t>
  </si>
  <si>
    <t>Actual</t>
  </si>
  <si>
    <t>Comparison</t>
  </si>
  <si>
    <t>Ticker -&gt;</t>
  </si>
  <si>
    <t>Months -&gt;</t>
  </si>
  <si>
    <t>Company -&gt;</t>
  </si>
  <si>
    <t xml:space="preserve">Months -&gt; </t>
  </si>
  <si>
    <t>Comparison -&gt;</t>
  </si>
  <si>
    <t>SHORT</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</si>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</sst>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quot;XDR&quot;"/>
    <numFmt numFmtId="165" formatCode="[$$-409]#,##0.00_);\([$$-409]#,##0.00\)"/>
    <numFmt numFmtId="166" formatCode="0_);\(0\)"/>
    <numFmt numFmtId="167" formatCode="0.00_);\(0.00\)"/>
    <numFmt numFmtId="168" formatCode="_([$$-409]* #,##0.00_);_([$$-409]* \(#,##0.00\);_([$$-409]* &quot;-&quot;??_);_(@_)"/>
    <numFmt numFmtId="169" formatCode="0.0%"/>
  </numFmts>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6"/>
      <color theme="1"/>
      <name val="Calibri"/>
      <family val="2"/>
      <scheme val="minor"/>
    </font>
    <font>
      <b/>
      <sz val="28"/>
      <color theme="0"/>
      <name val="Calibri"/>
      <family val="2"/>
      <scheme val="minor"/>
    </font>
    <font>
      <b/>
      <sz val="14"/>
      <color theme="0"/>
      <name val="Calibri"/>
      <family val="2"/>
      <scheme val="minor"/>
    </font>
    <font>
      <b/>
      <sz val="10"/>
      <color theme="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rgb="FFFFFF99"/>
        <bgColor indexed="64"/>
      </patternFill>
    </fill>
    <fill>
      <patternFill patternType="solid">
        <fgColor theme="4" tint="-0.499984740745262"/>
        <bgColor indexed="64"/>
      </patternFill>
    </fill>
    <fill>
      <patternFill patternType="solid">
        <fgColor theme="3"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0" fillId="0" borderId="0" xfId="0" applyAlignment="1">
      <alignment horizontal="center"/>
    </xf>
    <xf numFmtId="14" fontId="0" fillId="0" borderId="0" xfId="0" applyNumberFormat="1" applyAlignment="1">
      <alignment horizontal="center"/>
    </xf>
    <xf numFmtId="0" fontId="0" fillId="2" borderId="0" xfId="0" applyFill="1" applyAlignment="1">
      <alignment horizontal="center"/>
    </xf>
    <xf numFmtId="14" fontId="0" fillId="3" borderId="0" xfId="0" applyNumberFormat="1" applyFill="1" applyAlignment="1">
      <alignment horizontal="center"/>
    </xf>
    <xf numFmtId="164" fontId="0" fillId="3" borderId="0" xfId="0" applyNumberFormat="1" applyFill="1" applyAlignment="1">
      <alignment horizontal="center"/>
    </xf>
    <xf numFmtId="164" fontId="0" fillId="0" borderId="0" xfId="0" applyNumberFormat="1" applyAlignment="1">
      <alignment horizontal="center"/>
    </xf>
    <xf numFmtId="165" fontId="0" fillId="3" borderId="0" xfId="0" applyNumberFormat="1" applyFill="1" applyAlignment="1">
      <alignment horizontal="center"/>
    </xf>
    <xf numFmtId="165" fontId="0" fillId="0" borderId="0" xfId="0" applyNumberFormat="1" applyAlignment="1">
      <alignment horizontal="center"/>
    </xf>
    <xf numFmtId="166" fontId="0" fillId="3" borderId="0" xfId="0" applyNumberFormat="1" applyFill="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0" fontId="2" fillId="4" borderId="0" xfId="0" applyFont="1" applyFill="1" applyAlignment="1">
      <alignment horizontal="center"/>
    </xf>
    <xf numFmtId="0" fontId="3" fillId="5" borderId="0" xfId="0" applyFont="1" applyFill="1" applyAlignment="1">
      <alignment horizontal="center"/>
    </xf>
    <xf numFmtId="0" fontId="3" fillId="5" borderId="0" xfId="0" applyFont="1" applyFill="1" applyAlignment="1">
      <alignment horizontal="left"/>
    </xf>
    <xf numFmtId="169" fontId="0" fillId="0" borderId="0" xfId="1" applyNumberFormat="1" applyFont="1" applyAlignment="1">
      <alignment horizontal="center"/>
    </xf>
    <xf numFmtId="0" fontId="5" fillId="4" borderId="0" xfId="0" applyFont="1" applyFill="1" applyAlignment="1">
      <alignment horizontal="left" vertical="center"/>
    </xf>
    <xf numFmtId="0" fontId="6" fillId="4" borderId="0" xfId="0" applyFont="1" applyFill="1" applyAlignment="1">
      <alignment horizontal="center" vertical="center"/>
    </xf>
    <xf numFmtId="0" fontId="2" fillId="0" borderId="0" xfId="0" applyFont="1" applyAlignment="1">
      <alignment horizontal="center"/>
    </xf>
    <xf numFmtId="0" fontId="8" fillId="0" borderId="0" xfId="0" applyFont="1" applyAlignment="1">
      <alignment horizontal="right"/>
    </xf>
    <xf numFmtId="0" fontId="3" fillId="0" borderId="0" xfId="0" applyFont="1" applyAlignment="1">
      <alignment horizontal="right"/>
    </xf>
    <xf numFmtId="168" fontId="0" fillId="0" borderId="0" xfId="0" applyNumberFormat="1" applyAlignment="1">
      <alignment horizontal="center"/>
    </xf>
    <xf numFmtId="0" fontId="3" fillId="0" borderId="0" xfId="0" applyFont="1" applyAlignment="1">
      <alignment horizontal="center"/>
    </xf>
    <xf numFmtId="0" fontId="0" fillId="8" borderId="1" xfId="0" applyFill="1" applyBorder="1" applyAlignment="1">
      <alignment horizontal="center"/>
    </xf>
    <xf numFmtId="0" fontId="0" fillId="8" borderId="1" xfId="0" applyFill="1" applyBorder="1" applyAlignment="1">
      <alignment horizontal="left" wrapText="1"/>
    </xf>
    <xf numFmtId="0" fontId="3" fillId="6" borderId="1" xfId="0" applyFont="1" applyFill="1" applyBorder="1" applyAlignment="1">
      <alignment horizontal="center"/>
    </xf>
    <xf numFmtId="0" fontId="3" fillId="5" borderId="0" xfId="0" applyFont="1" applyFill="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2" fillId="4" borderId="0" xfId="0" applyFont="1" applyFill="1" applyAlignment="1">
      <alignment horizontal="center"/>
    </xf>
    <xf numFmtId="0" fontId="6" fillId="4" borderId="0" xfId="0" applyFont="1" applyFill="1" applyAlignment="1">
      <alignment horizontal="center" vertical="center"/>
    </xf>
    <xf numFmtId="168" fontId="7" fillId="4" borderId="0" xfId="0" applyNumberFormat="1" applyFont="1" applyFill="1" applyAlignment="1">
      <alignment horizontal="center" vertical="center"/>
    </xf>
    <xf numFmtId="0" fontId="4" fillId="7" borderId="0" xfId="0" applyFont="1" applyFill="1" applyAlignment="1">
      <alignment horizontal="center"/>
    </xf>
    <xf numFmtId="14" fontId="0" fillId="3" borderId="5" xfId="0" applyNumberFormat="1" applyFont="1" applyFill="1" applyBorder="1" applyAlignment="1">
      <alignment horizontal="center"/>
    </xf>
    <xf numFmtId="14" fontId="0" fillId="3" borderId="6" xfId="0" applyNumberFormat="1" applyFont="1" applyFill="1" applyBorder="1" applyAlignment="1">
      <alignment horizontal="center"/>
    </xf>
    <xf numFmtId="166" fontId="0" fillId="3" borderId="6" xfId="0" applyNumberFormat="1" applyFont="1" applyFill="1" applyBorder="1" applyAlignment="1">
      <alignment horizontal="center"/>
    </xf>
    <xf numFmtId="165" fontId="0" fillId="3" borderId="6" xfId="0" applyNumberFormat="1" applyFont="1" applyFill="1" applyBorder="1" applyAlignment="1">
      <alignment horizontal="center"/>
    </xf>
    <xf numFmtId="164" fontId="0" fillId="3" borderId="7" xfId="0" applyNumberFormat="1" applyFont="1" applyFill="1" applyBorder="1" applyAlignment="1">
      <alignment horizontal="center"/>
    </xf>
    <xf numFmtId="165" fontId="0" fillId="0" borderId="6" xfId="0" applyNumberFormat="1" applyFont="1" applyBorder="1" applyAlignment="1">
      <alignment horizontal="center"/>
    </xf>
    <xf numFmtId="0" fontId="0" fillId="0" borderId="6" xfId="0" applyFont="1" applyBorder="1" applyAlignment="1">
      <alignment horizontal="center"/>
    </xf>
    <xf numFmtId="0" fontId="0" fillId="0" borderId="0" xfId="0" applyAlignment="1">
      <alignment horizontal="left"/>
    </xf>
    <xf numFmtId="164" fontId="0" fillId="0" borderId="7" xfId="0" applyNumberFormat="1" applyFont="1" applyBorder="1" applyAlignment="1">
      <alignment horizontal="center"/>
    </xf>
    <xf numFmtId="169" fontId="0" fillId="0" borderId="0" xfId="0" applyNumberFormat="1" applyAlignment="1">
      <alignment horizontal="center"/>
    </xf>
  </cellXfs>
  <cellStyles count="2">
    <cellStyle name="Normal" xfId="0" builtinId="0"/>
    <cellStyle name="Percent" xfId="1" builtinId="5"/>
  </cellStyles>
  <dxfs count="17">
    <dxf>
      <numFmt numFmtId="19" formatCode="dd/mm/yyyy"/>
      <fill>
        <patternFill patternType="solid">
          <fgColor indexed="64"/>
          <bgColor theme="4" tint="0.59999389629810485"/>
        </patternFill>
      </fill>
      <alignment horizontal="center" vertical="bottom" textRotation="0" wrapText="0" indent="0" justifyLastLine="0" shrinkToFit="0" readingOrder="0"/>
    </dxf>
    <dxf>
      <numFmt numFmtId="164" formatCode="#,##0.00\ &quot;XDR&quot;"/>
      <alignment horizontal="center" vertical="bottom" textRotation="0" wrapText="0" indent="0" justifyLastLine="0" shrinkToFit="0" readingOrder="0"/>
    </dxf>
    <dxf>
      <numFmt numFmtId="165" formatCode="[$$-409]#,##0.00_);\([$$-409]#,##0.00\)"/>
      <alignment horizontal="center" vertical="bottom" textRotation="0" wrapText="0" indent="0" justifyLastLine="0" shrinkToFit="0" readingOrder="0"/>
    </dxf>
    <dxf>
      <numFmt numFmtId="165" formatCode="[$$-409]#,##0.00_);\([$$-409]#,##0.00\)"/>
      <alignment horizontal="center" vertical="bottom" textRotation="0" wrapText="0" indent="0" justifyLastLine="0" shrinkToFit="0" readingOrder="0"/>
    </dxf>
    <dxf>
      <numFmt numFmtId="166" formatCode="0_);\(0\)"/>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65" formatCode="[$$-409]#,##0.00_);\([$$-409]#,##0.00\)"/>
      <fill>
        <patternFill patternType="solid">
          <fgColor indexed="64"/>
          <bgColor theme="4" tint="0.59999389629810485"/>
        </patternFill>
      </fill>
      <alignment horizontal="center" vertical="bottom" textRotation="0" wrapText="0" indent="0" justifyLastLine="0" shrinkToFit="0" readingOrder="0"/>
    </dxf>
    <dxf>
      <numFmt numFmtId="164" formatCode="#,##0.00\ &quot;XDR&quot;"/>
      <fill>
        <patternFill patternType="solid">
          <fgColor indexed="64"/>
          <bgColor theme="4" tint="0.59999389629810485"/>
        </patternFill>
      </fill>
      <alignment horizontal="center" vertical="bottom" textRotation="0" wrapText="0" indent="0" justifyLastLine="0" shrinkToFit="0" readingOrder="0"/>
    </dxf>
    <dxf>
      <numFmt numFmtId="165" formatCode="[$$-409]#,##0.00_);\([$$-409]#,##0.00\)"/>
      <fill>
        <patternFill patternType="solid">
          <fgColor indexed="64"/>
          <bgColor theme="4" tint="0.59999389629810485"/>
        </patternFill>
      </fill>
      <alignment horizontal="center" vertical="bottom" textRotation="0" wrapText="0" indent="0" justifyLastLine="0" shrinkToFit="0" readingOrder="0"/>
    </dxf>
    <dxf>
      <numFmt numFmtId="166" formatCode="0_);\(0\)"/>
      <fill>
        <patternFill patternType="solid">
          <fgColor indexed="64"/>
          <bgColor theme="4" tint="0.59999389629810485"/>
        </patternFill>
      </fill>
      <alignment horizontal="center" vertical="bottom" textRotation="0" wrapText="0" indent="0" justifyLastLine="0" shrinkToFit="0" readingOrder="0"/>
    </dxf>
    <dxf>
      <numFmt numFmtId="19" formatCode="dd/mm/yyyy"/>
      <fill>
        <patternFill patternType="solid">
          <fgColor indexed="64"/>
          <bgColor theme="4" tint="0.59999389629810485"/>
        </patternFill>
      </fill>
      <alignment horizontal="center" vertical="bottom" textRotation="0" wrapText="0" indent="0" justifyLastLine="0" shrinkToFit="0" readingOrder="0"/>
    </dxf>
    <dxf>
      <numFmt numFmtId="19" formatCode="dd/mm/yyyy"/>
      <fill>
        <patternFill patternType="solid">
          <fgColor indexed="64"/>
          <bgColor theme="4" tint="0.59999389629810485"/>
        </patternFill>
      </fill>
      <alignment horizontal="center" vertical="bottom" textRotation="0" wrapText="0" indent="0" justifyLastLine="0" shrinkToFit="0" readingOrder="0"/>
    </dxf>
    <dxf>
      <numFmt numFmtId="19" formatCode="dd/mm/yyyy"/>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249977111117893"/>
        </patternFill>
      </fill>
      <alignment horizontal="center" vertical="bottom" textRotation="0" wrapText="0" indent="0" justifyLastLine="0" shrinkToFit="0" readingOrder="0"/>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B8B-496D-861C-BB2619AEA05C}"/>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B8B-496D-861C-BB2619AEA05C}"/>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1-21E5-46D5-80F1-FFDBAF4AC51D}"/>
              </c:ext>
            </c:extLst>
          </c:dPt>
          <c:dPt>
            <c:idx val="3"/>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21E5-46D5-80F1-FFDBAF4AC51D}"/>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4-21E5-46D5-80F1-FFDBAF4AC51D}"/>
              </c:ext>
            </c:extLst>
          </c:dPt>
          <c:dPt>
            <c:idx val="5"/>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21E5-46D5-80F1-FFDBAF4AC51D}"/>
              </c:ext>
            </c:extLst>
          </c:dPt>
          <c:dLbls>
            <c:dLbl>
              <c:idx val="4"/>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LID4096"/>
                </a:p>
              </c:txPr>
              <c:showLegendKey val="0"/>
              <c:showVal val="1"/>
              <c:showCatName val="0"/>
              <c:showSerName val="0"/>
              <c:showPercent val="0"/>
              <c:showBubbleSize val="0"/>
              <c:extLst>
                <c:ext xmlns:c16="http://schemas.microsoft.com/office/drawing/2014/chart" uri="{C3380CC4-5D6E-409C-BE32-E72D297353CC}">
                  <c16:uniqueId val="{00000004-21E5-46D5-80F1-FFDBAF4AC51D}"/>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Dashboard!$C$7:$C$12</c:f>
              <c:strCache>
                <c:ptCount val="6"/>
                <c:pt idx="0">
                  <c:v>AMZN</c:v>
                </c:pt>
                <c:pt idx="1">
                  <c:v>KO</c:v>
                </c:pt>
                <c:pt idx="2">
                  <c:v>NVDA</c:v>
                </c:pt>
                <c:pt idx="3">
                  <c:v>TSLA</c:v>
                </c:pt>
                <c:pt idx="4">
                  <c:v>PDD</c:v>
                </c:pt>
                <c:pt idx="5">
                  <c:v>WMT</c:v>
                </c:pt>
              </c:strCache>
            </c:strRef>
          </c:cat>
          <c:val>
            <c:numRef>
              <c:f>Dashboard!$I$7:$I$12</c:f>
              <c:numCache>
                <c:formatCode>0.0%</c:formatCode>
                <c:ptCount val="6"/>
                <c:pt idx="0">
                  <c:v>0.10975550635877382</c:v>
                </c:pt>
                <c:pt idx="1">
                  <c:v>0.11518510738005591</c:v>
                </c:pt>
                <c:pt idx="2">
                  <c:v>0.46964756071942215</c:v>
                </c:pt>
                <c:pt idx="3">
                  <c:v>6.4783543137856919E-2</c:v>
                </c:pt>
                <c:pt idx="4">
                  <c:v>0.1312024303928381</c:v>
                </c:pt>
                <c:pt idx="5">
                  <c:v>0.10942585201105312</c:v>
                </c:pt>
              </c:numCache>
            </c:numRef>
          </c:val>
          <c:extLst>
            <c:ext xmlns:c16="http://schemas.microsoft.com/office/drawing/2014/chart" uri="{C3380CC4-5D6E-409C-BE32-E72D297353CC}">
              <c16:uniqueId val="{00000000-21E5-46D5-80F1-FFDBAF4AC51D}"/>
            </c:ext>
          </c:extLst>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0"/>
  </c:chart>
  <c:spPr>
    <a:solidFill>
      <a:schemeClr val="bg1"/>
    </a:solidFill>
    <a:ln w="9525" cap="flat" cmpd="sng" algn="ctr">
      <a:noFill/>
      <a:round/>
    </a:ln>
    <a:effectLst/>
  </c:spPr>
  <c:txPr>
    <a:bodyPr/>
    <a:lstStyle/>
    <a:p>
      <a:pPr>
        <a:defRPr b="1"/>
      </a:pPr>
      <a:endParaRPr lang="LID4096"/>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Dashboard!$C$7:$C$12</c:f>
              <c:strCache>
                <c:ptCount val="6"/>
                <c:pt idx="0">
                  <c:v>AMZN</c:v>
                </c:pt>
                <c:pt idx="1">
                  <c:v>KO</c:v>
                </c:pt>
                <c:pt idx="2">
                  <c:v>NVDA</c:v>
                </c:pt>
                <c:pt idx="3">
                  <c:v>TSLA</c:v>
                </c:pt>
                <c:pt idx="4">
                  <c:v>PDD</c:v>
                </c:pt>
                <c:pt idx="5">
                  <c:v>WMT</c:v>
                </c:pt>
              </c:strCache>
            </c:strRef>
          </c:cat>
          <c:val>
            <c:numRef>
              <c:f>Dashboard!$K$7:$K$12</c:f>
              <c:numCache>
                <c:formatCode>_([$$-409]* #,##0.00_);_([$$-409]* \(#,##0.00\);_([$$-409]* "-"??_);_(@_)</c:formatCode>
                <c:ptCount val="6"/>
                <c:pt idx="0">
                  <c:v>2223</c:v>
                </c:pt>
                <c:pt idx="1">
                  <c:v>212</c:v>
                </c:pt>
                <c:pt idx="2">
                  <c:v>13383</c:v>
                </c:pt>
                <c:pt idx="3">
                  <c:v>846.5</c:v>
                </c:pt>
                <c:pt idx="4">
                  <c:v>2238</c:v>
                </c:pt>
                <c:pt idx="5">
                  <c:v>101</c:v>
                </c:pt>
              </c:numCache>
            </c:numRef>
          </c:val>
          <c:extLst>
            <c:ext xmlns:c16="http://schemas.microsoft.com/office/drawing/2014/chart" uri="{C3380CC4-5D6E-409C-BE32-E72D297353CC}">
              <c16:uniqueId val="{00000000-6E9C-4C1C-92B7-5E8A5C17E2A0}"/>
            </c:ext>
          </c:extLst>
        </c:ser>
        <c:dLbls>
          <c:showLegendKey val="0"/>
          <c:showVal val="0"/>
          <c:showCatName val="0"/>
          <c:showSerName val="0"/>
          <c:showPercent val="0"/>
          <c:showBubbleSize val="0"/>
        </c:dLbls>
        <c:gapWidth val="219"/>
        <c:overlap val="-27"/>
        <c:axId val="1021991775"/>
        <c:axId val="960394767"/>
      </c:barChart>
      <c:catAx>
        <c:axId val="102199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960394767"/>
        <c:crosses val="autoZero"/>
        <c:auto val="1"/>
        <c:lblAlgn val="ctr"/>
        <c:lblOffset val="100"/>
        <c:noMultiLvlLbl val="0"/>
      </c:catAx>
      <c:valAx>
        <c:axId val="960394767"/>
        <c:scaling>
          <c:orientation val="minMax"/>
        </c:scaling>
        <c:delete val="0"/>
        <c:axPos val="l"/>
        <c:majorGridlines>
          <c:spPr>
            <a:ln w="9525" cap="flat" cmpd="sng" algn="ctr">
              <a:no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2199177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rgbClr val="002060"/>
              </a:solidFill>
              <a:round/>
            </a:ln>
            <a:effectLst/>
          </c:spPr>
          <c:marker>
            <c:symbol val="none"/>
          </c:marker>
          <c:cat>
            <c:numRef>
              <c:f>Charting!$B$8:$B$69</c:f>
              <c:numCache>
                <c:formatCode>m/d/yyyy</c:formatCode>
                <c:ptCount val="62"/>
                <c:pt idx="0">
                  <c:v>45246</c:v>
                </c:pt>
                <c:pt idx="1">
                  <c:v>45247</c:v>
                </c:pt>
                <c:pt idx="2">
                  <c:v>45250</c:v>
                </c:pt>
                <c:pt idx="3">
                  <c:v>45251</c:v>
                </c:pt>
                <c:pt idx="4">
                  <c:v>45252</c:v>
                </c:pt>
                <c:pt idx="5">
                  <c:v>45254</c:v>
                </c:pt>
                <c:pt idx="6">
                  <c:v>45257</c:v>
                </c:pt>
                <c:pt idx="7">
                  <c:v>45258</c:v>
                </c:pt>
                <c:pt idx="8">
                  <c:v>45259</c:v>
                </c:pt>
                <c:pt idx="9">
                  <c:v>45260</c:v>
                </c:pt>
                <c:pt idx="10">
                  <c:v>45261</c:v>
                </c:pt>
                <c:pt idx="11">
                  <c:v>45264</c:v>
                </c:pt>
                <c:pt idx="12">
                  <c:v>45265</c:v>
                </c:pt>
                <c:pt idx="13">
                  <c:v>45266</c:v>
                </c:pt>
                <c:pt idx="14">
                  <c:v>45267</c:v>
                </c:pt>
                <c:pt idx="15">
                  <c:v>45268</c:v>
                </c:pt>
                <c:pt idx="16">
                  <c:v>45271</c:v>
                </c:pt>
                <c:pt idx="17">
                  <c:v>45272</c:v>
                </c:pt>
                <c:pt idx="18">
                  <c:v>45273</c:v>
                </c:pt>
                <c:pt idx="19">
                  <c:v>45274</c:v>
                </c:pt>
                <c:pt idx="20">
                  <c:v>45275</c:v>
                </c:pt>
                <c:pt idx="21">
                  <c:v>45278</c:v>
                </c:pt>
                <c:pt idx="22">
                  <c:v>45279</c:v>
                </c:pt>
                <c:pt idx="23">
                  <c:v>45280</c:v>
                </c:pt>
                <c:pt idx="24">
                  <c:v>45281</c:v>
                </c:pt>
                <c:pt idx="25">
                  <c:v>45282</c:v>
                </c:pt>
                <c:pt idx="26">
                  <c:v>45286</c:v>
                </c:pt>
                <c:pt idx="27">
                  <c:v>45287</c:v>
                </c:pt>
                <c:pt idx="28">
                  <c:v>45288</c:v>
                </c:pt>
                <c:pt idx="29">
                  <c:v>45289</c:v>
                </c:pt>
                <c:pt idx="30">
                  <c:v>45293</c:v>
                </c:pt>
                <c:pt idx="31">
                  <c:v>45294</c:v>
                </c:pt>
                <c:pt idx="32">
                  <c:v>45295</c:v>
                </c:pt>
                <c:pt idx="33">
                  <c:v>45296</c:v>
                </c:pt>
                <c:pt idx="34">
                  <c:v>45299</c:v>
                </c:pt>
                <c:pt idx="35">
                  <c:v>45300</c:v>
                </c:pt>
                <c:pt idx="36">
                  <c:v>45301</c:v>
                </c:pt>
                <c:pt idx="37">
                  <c:v>45302</c:v>
                </c:pt>
                <c:pt idx="38">
                  <c:v>45303</c:v>
                </c:pt>
                <c:pt idx="39">
                  <c:v>45307</c:v>
                </c:pt>
                <c:pt idx="40">
                  <c:v>45308</c:v>
                </c:pt>
                <c:pt idx="41">
                  <c:v>45309</c:v>
                </c:pt>
                <c:pt idx="42">
                  <c:v>45310</c:v>
                </c:pt>
                <c:pt idx="43">
                  <c:v>45313</c:v>
                </c:pt>
                <c:pt idx="44">
                  <c:v>45314</c:v>
                </c:pt>
                <c:pt idx="45">
                  <c:v>45315</c:v>
                </c:pt>
                <c:pt idx="46">
                  <c:v>45316</c:v>
                </c:pt>
                <c:pt idx="47">
                  <c:v>45317</c:v>
                </c:pt>
                <c:pt idx="48">
                  <c:v>45320</c:v>
                </c:pt>
                <c:pt idx="49">
                  <c:v>45321</c:v>
                </c:pt>
                <c:pt idx="50">
                  <c:v>45322</c:v>
                </c:pt>
                <c:pt idx="51">
                  <c:v>45323</c:v>
                </c:pt>
                <c:pt idx="52">
                  <c:v>45324</c:v>
                </c:pt>
                <c:pt idx="53">
                  <c:v>45327</c:v>
                </c:pt>
                <c:pt idx="54">
                  <c:v>45328</c:v>
                </c:pt>
                <c:pt idx="55">
                  <c:v>45329</c:v>
                </c:pt>
                <c:pt idx="56">
                  <c:v>45330</c:v>
                </c:pt>
                <c:pt idx="57">
                  <c:v>45331</c:v>
                </c:pt>
                <c:pt idx="58">
                  <c:v>45334</c:v>
                </c:pt>
                <c:pt idx="59">
                  <c:v>45335</c:v>
                </c:pt>
                <c:pt idx="60">
                  <c:v>45336</c:v>
                </c:pt>
                <c:pt idx="61">
                  <c:v>45337</c:v>
                </c:pt>
              </c:numCache>
            </c:numRef>
          </c:cat>
          <c:val>
            <c:numRef>
              <c:f>Charting!$C$8:$C$69</c:f>
              <c:numCache>
                <c:formatCode>_([$$-409]* #,##0.00_);_([$$-409]* \(#,##0.00\);_([$$-409]* "-"??_);_(@_)</c:formatCode>
                <c:ptCount val="62"/>
                <c:pt idx="0">
                  <c:v>233.59</c:v>
                </c:pt>
                <c:pt idx="1">
                  <c:v>234.3</c:v>
                </c:pt>
                <c:pt idx="2">
                  <c:v>235.6</c:v>
                </c:pt>
                <c:pt idx="3">
                  <c:v>241.2</c:v>
                </c:pt>
                <c:pt idx="4">
                  <c:v>234.21</c:v>
                </c:pt>
                <c:pt idx="5">
                  <c:v>235.45</c:v>
                </c:pt>
                <c:pt idx="6">
                  <c:v>236.08</c:v>
                </c:pt>
                <c:pt idx="7">
                  <c:v>246.72</c:v>
                </c:pt>
                <c:pt idx="8">
                  <c:v>244.14</c:v>
                </c:pt>
                <c:pt idx="9">
                  <c:v>240.08</c:v>
                </c:pt>
                <c:pt idx="10">
                  <c:v>238.83</c:v>
                </c:pt>
                <c:pt idx="11">
                  <c:v>235.58</c:v>
                </c:pt>
                <c:pt idx="12">
                  <c:v>238.72</c:v>
                </c:pt>
                <c:pt idx="13">
                  <c:v>239.37</c:v>
                </c:pt>
                <c:pt idx="14">
                  <c:v>242.64</c:v>
                </c:pt>
                <c:pt idx="15">
                  <c:v>243.84</c:v>
                </c:pt>
                <c:pt idx="16">
                  <c:v>239.74</c:v>
                </c:pt>
                <c:pt idx="17">
                  <c:v>237.01</c:v>
                </c:pt>
                <c:pt idx="18">
                  <c:v>239.29</c:v>
                </c:pt>
                <c:pt idx="19">
                  <c:v>251.05</c:v>
                </c:pt>
                <c:pt idx="20">
                  <c:v>253.5</c:v>
                </c:pt>
                <c:pt idx="21">
                  <c:v>252.08</c:v>
                </c:pt>
                <c:pt idx="22">
                  <c:v>257.22000000000003</c:v>
                </c:pt>
                <c:pt idx="23">
                  <c:v>247.14</c:v>
                </c:pt>
                <c:pt idx="24">
                  <c:v>254.5</c:v>
                </c:pt>
                <c:pt idx="25">
                  <c:v>252.54</c:v>
                </c:pt>
                <c:pt idx="26">
                  <c:v>256.61</c:v>
                </c:pt>
                <c:pt idx="27">
                  <c:v>261.44</c:v>
                </c:pt>
                <c:pt idx="28">
                  <c:v>253.18</c:v>
                </c:pt>
                <c:pt idx="29">
                  <c:v>248.48</c:v>
                </c:pt>
                <c:pt idx="30">
                  <c:v>248.42</c:v>
                </c:pt>
                <c:pt idx="31">
                  <c:v>238.45</c:v>
                </c:pt>
                <c:pt idx="32">
                  <c:v>237.93</c:v>
                </c:pt>
                <c:pt idx="33">
                  <c:v>237.49</c:v>
                </c:pt>
                <c:pt idx="34">
                  <c:v>240.45</c:v>
                </c:pt>
                <c:pt idx="35">
                  <c:v>234.96</c:v>
                </c:pt>
                <c:pt idx="36">
                  <c:v>233.94</c:v>
                </c:pt>
                <c:pt idx="37">
                  <c:v>227.22</c:v>
                </c:pt>
                <c:pt idx="38">
                  <c:v>218.89</c:v>
                </c:pt>
                <c:pt idx="39">
                  <c:v>219.91</c:v>
                </c:pt>
                <c:pt idx="40">
                  <c:v>215.55</c:v>
                </c:pt>
                <c:pt idx="41">
                  <c:v>211.88</c:v>
                </c:pt>
                <c:pt idx="42">
                  <c:v>212.19</c:v>
                </c:pt>
                <c:pt idx="43">
                  <c:v>208.8</c:v>
                </c:pt>
                <c:pt idx="44">
                  <c:v>209.14</c:v>
                </c:pt>
                <c:pt idx="45">
                  <c:v>207.83</c:v>
                </c:pt>
                <c:pt idx="46">
                  <c:v>182.63</c:v>
                </c:pt>
                <c:pt idx="47">
                  <c:v>183.25</c:v>
                </c:pt>
                <c:pt idx="48">
                  <c:v>190.93</c:v>
                </c:pt>
                <c:pt idx="49">
                  <c:v>191.59</c:v>
                </c:pt>
                <c:pt idx="50">
                  <c:v>187.29</c:v>
                </c:pt>
                <c:pt idx="51">
                  <c:v>188.86</c:v>
                </c:pt>
                <c:pt idx="52">
                  <c:v>187.91</c:v>
                </c:pt>
                <c:pt idx="53">
                  <c:v>181.06</c:v>
                </c:pt>
                <c:pt idx="54">
                  <c:v>185.1</c:v>
                </c:pt>
                <c:pt idx="55">
                  <c:v>187.58</c:v>
                </c:pt>
                <c:pt idx="56">
                  <c:v>189.56</c:v>
                </c:pt>
                <c:pt idx="57">
                  <c:v>193.57</c:v>
                </c:pt>
                <c:pt idx="58">
                  <c:v>188.13</c:v>
                </c:pt>
                <c:pt idx="59">
                  <c:v>184.02</c:v>
                </c:pt>
                <c:pt idx="60">
                  <c:v>188.71</c:v>
                </c:pt>
                <c:pt idx="61">
                  <c:v>200.45</c:v>
                </c:pt>
              </c:numCache>
            </c:numRef>
          </c:val>
          <c:smooth val="0"/>
          <c:extLst>
            <c:ext xmlns:c16="http://schemas.microsoft.com/office/drawing/2014/chart" uri="{C3380CC4-5D6E-409C-BE32-E72D297353CC}">
              <c16:uniqueId val="{00000000-1BED-474B-84C1-CAF88FC04D59}"/>
            </c:ext>
          </c:extLst>
        </c:ser>
        <c:dLbls>
          <c:showLegendKey val="0"/>
          <c:showVal val="0"/>
          <c:showCatName val="0"/>
          <c:showSerName val="0"/>
          <c:showPercent val="0"/>
          <c:showBubbleSize val="0"/>
        </c:dLbls>
        <c:smooth val="0"/>
        <c:axId val="1012532351"/>
        <c:axId val="5192303"/>
      </c:lineChart>
      <c:dateAx>
        <c:axId val="10125323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5192303"/>
        <c:crosses val="autoZero"/>
        <c:auto val="1"/>
        <c:lblOffset val="100"/>
        <c:baseTimeUnit val="days"/>
      </c:dateAx>
      <c:valAx>
        <c:axId val="519230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1253235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Charting!$F$4</c:f>
              <c:strCache>
                <c:ptCount val="1"/>
                <c:pt idx="0">
                  <c:v>NVIDIA CORPORATION (XNAS:NVDA)</c:v>
                </c:pt>
              </c:strCache>
            </c:strRef>
          </c:tx>
          <c:spPr>
            <a:ln w="28575" cap="rnd">
              <a:solidFill>
                <a:schemeClr val="accent2"/>
              </a:solidFill>
              <a:round/>
            </a:ln>
            <a:effectLst/>
          </c:spPr>
          <c:marker>
            <c:symbol val="none"/>
          </c:marker>
          <c:cat>
            <c:numRef>
              <c:f>Charting!$B$8:$B$69</c:f>
              <c:numCache>
                <c:formatCode>m/d/yyyy</c:formatCode>
                <c:ptCount val="62"/>
                <c:pt idx="0">
                  <c:v>45246</c:v>
                </c:pt>
                <c:pt idx="1">
                  <c:v>45247</c:v>
                </c:pt>
                <c:pt idx="2">
                  <c:v>45250</c:v>
                </c:pt>
                <c:pt idx="3">
                  <c:v>45251</c:v>
                </c:pt>
                <c:pt idx="4">
                  <c:v>45252</c:v>
                </c:pt>
                <c:pt idx="5">
                  <c:v>45254</c:v>
                </c:pt>
                <c:pt idx="6">
                  <c:v>45257</c:v>
                </c:pt>
                <c:pt idx="7">
                  <c:v>45258</c:v>
                </c:pt>
                <c:pt idx="8">
                  <c:v>45259</c:v>
                </c:pt>
                <c:pt idx="9">
                  <c:v>45260</c:v>
                </c:pt>
                <c:pt idx="10">
                  <c:v>45261</c:v>
                </c:pt>
                <c:pt idx="11">
                  <c:v>45264</c:v>
                </c:pt>
                <c:pt idx="12">
                  <c:v>45265</c:v>
                </c:pt>
                <c:pt idx="13">
                  <c:v>45266</c:v>
                </c:pt>
                <c:pt idx="14">
                  <c:v>45267</c:v>
                </c:pt>
                <c:pt idx="15">
                  <c:v>45268</c:v>
                </c:pt>
                <c:pt idx="16">
                  <c:v>45271</c:v>
                </c:pt>
                <c:pt idx="17">
                  <c:v>45272</c:v>
                </c:pt>
                <c:pt idx="18">
                  <c:v>45273</c:v>
                </c:pt>
                <c:pt idx="19">
                  <c:v>45274</c:v>
                </c:pt>
                <c:pt idx="20">
                  <c:v>45275</c:v>
                </c:pt>
                <c:pt idx="21">
                  <c:v>45278</c:v>
                </c:pt>
                <c:pt idx="22">
                  <c:v>45279</c:v>
                </c:pt>
                <c:pt idx="23">
                  <c:v>45280</c:v>
                </c:pt>
                <c:pt idx="24">
                  <c:v>45281</c:v>
                </c:pt>
                <c:pt idx="25">
                  <c:v>45282</c:v>
                </c:pt>
                <c:pt idx="26">
                  <c:v>45286</c:v>
                </c:pt>
                <c:pt idx="27">
                  <c:v>45287</c:v>
                </c:pt>
                <c:pt idx="28">
                  <c:v>45288</c:v>
                </c:pt>
                <c:pt idx="29">
                  <c:v>45289</c:v>
                </c:pt>
                <c:pt idx="30">
                  <c:v>45293</c:v>
                </c:pt>
                <c:pt idx="31">
                  <c:v>45294</c:v>
                </c:pt>
                <c:pt idx="32">
                  <c:v>45295</c:v>
                </c:pt>
                <c:pt idx="33">
                  <c:v>45296</c:v>
                </c:pt>
                <c:pt idx="34">
                  <c:v>45299</c:v>
                </c:pt>
                <c:pt idx="35">
                  <c:v>45300</c:v>
                </c:pt>
                <c:pt idx="36">
                  <c:v>45301</c:v>
                </c:pt>
                <c:pt idx="37">
                  <c:v>45302</c:v>
                </c:pt>
                <c:pt idx="38">
                  <c:v>45303</c:v>
                </c:pt>
                <c:pt idx="39">
                  <c:v>45307</c:v>
                </c:pt>
                <c:pt idx="40">
                  <c:v>45308</c:v>
                </c:pt>
                <c:pt idx="41">
                  <c:v>45309</c:v>
                </c:pt>
                <c:pt idx="42">
                  <c:v>45310</c:v>
                </c:pt>
                <c:pt idx="43">
                  <c:v>45313</c:v>
                </c:pt>
                <c:pt idx="44">
                  <c:v>45314</c:v>
                </c:pt>
                <c:pt idx="45">
                  <c:v>45315</c:v>
                </c:pt>
                <c:pt idx="46">
                  <c:v>45316</c:v>
                </c:pt>
                <c:pt idx="47">
                  <c:v>45317</c:v>
                </c:pt>
                <c:pt idx="48">
                  <c:v>45320</c:v>
                </c:pt>
                <c:pt idx="49">
                  <c:v>45321</c:v>
                </c:pt>
                <c:pt idx="50">
                  <c:v>45322</c:v>
                </c:pt>
                <c:pt idx="51">
                  <c:v>45323</c:v>
                </c:pt>
                <c:pt idx="52">
                  <c:v>45324</c:v>
                </c:pt>
                <c:pt idx="53">
                  <c:v>45327</c:v>
                </c:pt>
                <c:pt idx="54">
                  <c:v>45328</c:v>
                </c:pt>
                <c:pt idx="55">
                  <c:v>45329</c:v>
                </c:pt>
                <c:pt idx="56">
                  <c:v>45330</c:v>
                </c:pt>
                <c:pt idx="57">
                  <c:v>45331</c:v>
                </c:pt>
                <c:pt idx="58">
                  <c:v>45334</c:v>
                </c:pt>
                <c:pt idx="59">
                  <c:v>45335</c:v>
                </c:pt>
                <c:pt idx="60">
                  <c:v>45336</c:v>
                </c:pt>
                <c:pt idx="61">
                  <c:v>45337</c:v>
                </c:pt>
              </c:numCache>
            </c:numRef>
          </c:cat>
          <c:val>
            <c:numRef>
              <c:f>Charting!$F$8:$F$69</c:f>
              <c:numCache>
                <c:formatCode>_([$$-409]* #,##0.00_);_([$$-409]* \(#,##0.00\);_([$$-409]* "-"??_);_(@_)</c:formatCode>
                <c:ptCount val="62"/>
                <c:pt idx="0">
                  <c:v>494.8</c:v>
                </c:pt>
                <c:pt idx="1">
                  <c:v>492.98</c:v>
                </c:pt>
                <c:pt idx="2">
                  <c:v>504.09</c:v>
                </c:pt>
                <c:pt idx="3">
                  <c:v>499.44</c:v>
                </c:pt>
                <c:pt idx="4">
                  <c:v>487.16</c:v>
                </c:pt>
                <c:pt idx="5">
                  <c:v>477.76</c:v>
                </c:pt>
                <c:pt idx="6">
                  <c:v>482.42</c:v>
                </c:pt>
                <c:pt idx="7">
                  <c:v>478.21</c:v>
                </c:pt>
                <c:pt idx="8">
                  <c:v>481.4</c:v>
                </c:pt>
                <c:pt idx="9">
                  <c:v>467.7</c:v>
                </c:pt>
                <c:pt idx="10">
                  <c:v>467.65</c:v>
                </c:pt>
                <c:pt idx="11">
                  <c:v>455.1</c:v>
                </c:pt>
                <c:pt idx="12">
                  <c:v>465.66</c:v>
                </c:pt>
                <c:pt idx="13">
                  <c:v>455.03</c:v>
                </c:pt>
                <c:pt idx="14">
                  <c:v>465.96</c:v>
                </c:pt>
                <c:pt idx="15">
                  <c:v>475.06</c:v>
                </c:pt>
                <c:pt idx="16">
                  <c:v>466.27</c:v>
                </c:pt>
                <c:pt idx="17">
                  <c:v>476.57</c:v>
                </c:pt>
                <c:pt idx="18">
                  <c:v>480.88</c:v>
                </c:pt>
                <c:pt idx="19">
                  <c:v>483.5</c:v>
                </c:pt>
                <c:pt idx="20">
                  <c:v>488.9</c:v>
                </c:pt>
                <c:pt idx="21">
                  <c:v>500.77</c:v>
                </c:pt>
                <c:pt idx="22">
                  <c:v>496.04</c:v>
                </c:pt>
                <c:pt idx="23">
                  <c:v>481.11</c:v>
                </c:pt>
                <c:pt idx="24">
                  <c:v>489.9</c:v>
                </c:pt>
                <c:pt idx="25">
                  <c:v>488.3</c:v>
                </c:pt>
                <c:pt idx="26">
                  <c:v>492.79</c:v>
                </c:pt>
                <c:pt idx="27">
                  <c:v>494.17</c:v>
                </c:pt>
                <c:pt idx="28">
                  <c:v>495.22</c:v>
                </c:pt>
                <c:pt idx="29">
                  <c:v>495.22</c:v>
                </c:pt>
                <c:pt idx="30">
                  <c:v>481.68</c:v>
                </c:pt>
                <c:pt idx="31">
                  <c:v>475.69</c:v>
                </c:pt>
                <c:pt idx="32">
                  <c:v>479.98</c:v>
                </c:pt>
                <c:pt idx="33">
                  <c:v>490.97</c:v>
                </c:pt>
                <c:pt idx="34">
                  <c:v>522.53</c:v>
                </c:pt>
                <c:pt idx="35">
                  <c:v>531.4</c:v>
                </c:pt>
                <c:pt idx="36">
                  <c:v>543.5</c:v>
                </c:pt>
                <c:pt idx="37">
                  <c:v>548.22</c:v>
                </c:pt>
                <c:pt idx="38">
                  <c:v>547.1</c:v>
                </c:pt>
                <c:pt idx="39">
                  <c:v>563.82000000000005</c:v>
                </c:pt>
                <c:pt idx="40">
                  <c:v>560.53</c:v>
                </c:pt>
                <c:pt idx="41">
                  <c:v>571.07000000000005</c:v>
                </c:pt>
                <c:pt idx="42">
                  <c:v>594.91</c:v>
                </c:pt>
                <c:pt idx="43">
                  <c:v>596.54</c:v>
                </c:pt>
                <c:pt idx="44">
                  <c:v>598.73</c:v>
                </c:pt>
                <c:pt idx="45">
                  <c:v>613.62</c:v>
                </c:pt>
                <c:pt idx="46">
                  <c:v>616.16999999999996</c:v>
                </c:pt>
                <c:pt idx="47">
                  <c:v>610.30999999999995</c:v>
                </c:pt>
                <c:pt idx="48">
                  <c:v>624.65</c:v>
                </c:pt>
                <c:pt idx="49">
                  <c:v>627.74</c:v>
                </c:pt>
                <c:pt idx="50">
                  <c:v>615.27</c:v>
                </c:pt>
                <c:pt idx="51">
                  <c:v>630.27</c:v>
                </c:pt>
                <c:pt idx="52">
                  <c:v>661.6</c:v>
                </c:pt>
                <c:pt idx="53">
                  <c:v>693.32</c:v>
                </c:pt>
                <c:pt idx="54">
                  <c:v>682.23</c:v>
                </c:pt>
                <c:pt idx="55">
                  <c:v>700.99</c:v>
                </c:pt>
                <c:pt idx="56">
                  <c:v>696.41</c:v>
                </c:pt>
                <c:pt idx="57">
                  <c:v>721.33</c:v>
                </c:pt>
                <c:pt idx="58">
                  <c:v>722.48</c:v>
                </c:pt>
                <c:pt idx="59">
                  <c:v>721.28</c:v>
                </c:pt>
                <c:pt idx="60">
                  <c:v>739</c:v>
                </c:pt>
                <c:pt idx="61">
                  <c:v>726.58</c:v>
                </c:pt>
              </c:numCache>
            </c:numRef>
          </c:val>
          <c:smooth val="0"/>
          <c:extLst>
            <c:ext xmlns:c16="http://schemas.microsoft.com/office/drawing/2014/chart" uri="{C3380CC4-5D6E-409C-BE32-E72D297353CC}">
              <c16:uniqueId val="{00000000-062A-4F6B-BFEA-535793025B50}"/>
            </c:ext>
          </c:extLst>
        </c:ser>
        <c:dLbls>
          <c:showLegendKey val="0"/>
          <c:showVal val="0"/>
          <c:showCatName val="0"/>
          <c:showSerName val="0"/>
          <c:showPercent val="0"/>
          <c:showBubbleSize val="0"/>
        </c:dLbls>
        <c:marker val="1"/>
        <c:smooth val="0"/>
        <c:axId val="1017056303"/>
        <c:axId val="960409151"/>
      </c:lineChart>
      <c:lineChart>
        <c:grouping val="standard"/>
        <c:varyColors val="0"/>
        <c:ser>
          <c:idx val="0"/>
          <c:order val="0"/>
          <c:tx>
            <c:strRef>
              <c:f>Charting!$C$4</c:f>
              <c:strCache>
                <c:ptCount val="1"/>
                <c:pt idx="0">
                  <c:v>TSLA</c:v>
                </c:pt>
              </c:strCache>
            </c:strRef>
          </c:tx>
          <c:spPr>
            <a:ln w="28575" cap="rnd">
              <a:solidFill>
                <a:schemeClr val="accent1"/>
              </a:solidFill>
              <a:round/>
            </a:ln>
            <a:effectLst/>
          </c:spPr>
          <c:marker>
            <c:symbol val="none"/>
          </c:marker>
          <c:cat>
            <c:numRef>
              <c:f>Charting!$B$8:$B$69</c:f>
              <c:numCache>
                <c:formatCode>m/d/yyyy</c:formatCode>
                <c:ptCount val="62"/>
                <c:pt idx="0">
                  <c:v>45246</c:v>
                </c:pt>
                <c:pt idx="1">
                  <c:v>45247</c:v>
                </c:pt>
                <c:pt idx="2">
                  <c:v>45250</c:v>
                </c:pt>
                <c:pt idx="3">
                  <c:v>45251</c:v>
                </c:pt>
                <c:pt idx="4">
                  <c:v>45252</c:v>
                </c:pt>
                <c:pt idx="5">
                  <c:v>45254</c:v>
                </c:pt>
                <c:pt idx="6">
                  <c:v>45257</c:v>
                </c:pt>
                <c:pt idx="7">
                  <c:v>45258</c:v>
                </c:pt>
                <c:pt idx="8">
                  <c:v>45259</c:v>
                </c:pt>
                <c:pt idx="9">
                  <c:v>45260</c:v>
                </c:pt>
                <c:pt idx="10">
                  <c:v>45261</c:v>
                </c:pt>
                <c:pt idx="11">
                  <c:v>45264</c:v>
                </c:pt>
                <c:pt idx="12">
                  <c:v>45265</c:v>
                </c:pt>
                <c:pt idx="13">
                  <c:v>45266</c:v>
                </c:pt>
                <c:pt idx="14">
                  <c:v>45267</c:v>
                </c:pt>
                <c:pt idx="15">
                  <c:v>45268</c:v>
                </c:pt>
                <c:pt idx="16">
                  <c:v>45271</c:v>
                </c:pt>
                <c:pt idx="17">
                  <c:v>45272</c:v>
                </c:pt>
                <c:pt idx="18">
                  <c:v>45273</c:v>
                </c:pt>
                <c:pt idx="19">
                  <c:v>45274</c:v>
                </c:pt>
                <c:pt idx="20">
                  <c:v>45275</c:v>
                </c:pt>
                <c:pt idx="21">
                  <c:v>45278</c:v>
                </c:pt>
                <c:pt idx="22">
                  <c:v>45279</c:v>
                </c:pt>
                <c:pt idx="23">
                  <c:v>45280</c:v>
                </c:pt>
                <c:pt idx="24">
                  <c:v>45281</c:v>
                </c:pt>
                <c:pt idx="25">
                  <c:v>45282</c:v>
                </c:pt>
                <c:pt idx="26">
                  <c:v>45286</c:v>
                </c:pt>
                <c:pt idx="27">
                  <c:v>45287</c:v>
                </c:pt>
                <c:pt idx="28">
                  <c:v>45288</c:v>
                </c:pt>
                <c:pt idx="29">
                  <c:v>45289</c:v>
                </c:pt>
                <c:pt idx="30">
                  <c:v>45293</c:v>
                </c:pt>
                <c:pt idx="31">
                  <c:v>45294</c:v>
                </c:pt>
                <c:pt idx="32">
                  <c:v>45295</c:v>
                </c:pt>
                <c:pt idx="33">
                  <c:v>45296</c:v>
                </c:pt>
                <c:pt idx="34">
                  <c:v>45299</c:v>
                </c:pt>
                <c:pt idx="35">
                  <c:v>45300</c:v>
                </c:pt>
                <c:pt idx="36">
                  <c:v>45301</c:v>
                </c:pt>
                <c:pt idx="37">
                  <c:v>45302</c:v>
                </c:pt>
                <c:pt idx="38">
                  <c:v>45303</c:v>
                </c:pt>
                <c:pt idx="39">
                  <c:v>45307</c:v>
                </c:pt>
                <c:pt idx="40">
                  <c:v>45308</c:v>
                </c:pt>
                <c:pt idx="41">
                  <c:v>45309</c:v>
                </c:pt>
                <c:pt idx="42">
                  <c:v>45310</c:v>
                </c:pt>
                <c:pt idx="43">
                  <c:v>45313</c:v>
                </c:pt>
                <c:pt idx="44">
                  <c:v>45314</c:v>
                </c:pt>
                <c:pt idx="45">
                  <c:v>45315</c:v>
                </c:pt>
                <c:pt idx="46">
                  <c:v>45316</c:v>
                </c:pt>
                <c:pt idx="47">
                  <c:v>45317</c:v>
                </c:pt>
                <c:pt idx="48">
                  <c:v>45320</c:v>
                </c:pt>
                <c:pt idx="49">
                  <c:v>45321</c:v>
                </c:pt>
                <c:pt idx="50">
                  <c:v>45322</c:v>
                </c:pt>
                <c:pt idx="51">
                  <c:v>45323</c:v>
                </c:pt>
                <c:pt idx="52">
                  <c:v>45324</c:v>
                </c:pt>
                <c:pt idx="53">
                  <c:v>45327</c:v>
                </c:pt>
                <c:pt idx="54">
                  <c:v>45328</c:v>
                </c:pt>
                <c:pt idx="55">
                  <c:v>45329</c:v>
                </c:pt>
                <c:pt idx="56">
                  <c:v>45330</c:v>
                </c:pt>
                <c:pt idx="57">
                  <c:v>45331</c:v>
                </c:pt>
                <c:pt idx="58">
                  <c:v>45334</c:v>
                </c:pt>
                <c:pt idx="59">
                  <c:v>45335</c:v>
                </c:pt>
                <c:pt idx="60">
                  <c:v>45336</c:v>
                </c:pt>
                <c:pt idx="61">
                  <c:v>45337</c:v>
                </c:pt>
              </c:numCache>
            </c:numRef>
          </c:cat>
          <c:val>
            <c:numRef>
              <c:f>Charting!$C$8:$C$69</c:f>
              <c:numCache>
                <c:formatCode>_([$$-409]* #,##0.00_);_([$$-409]* \(#,##0.00\);_([$$-409]* "-"??_);_(@_)</c:formatCode>
                <c:ptCount val="62"/>
                <c:pt idx="0">
                  <c:v>233.59</c:v>
                </c:pt>
                <c:pt idx="1">
                  <c:v>234.3</c:v>
                </c:pt>
                <c:pt idx="2">
                  <c:v>235.6</c:v>
                </c:pt>
                <c:pt idx="3">
                  <c:v>241.2</c:v>
                </c:pt>
                <c:pt idx="4">
                  <c:v>234.21</c:v>
                </c:pt>
                <c:pt idx="5">
                  <c:v>235.45</c:v>
                </c:pt>
                <c:pt idx="6">
                  <c:v>236.08</c:v>
                </c:pt>
                <c:pt idx="7">
                  <c:v>246.72</c:v>
                </c:pt>
                <c:pt idx="8">
                  <c:v>244.14</c:v>
                </c:pt>
                <c:pt idx="9">
                  <c:v>240.08</c:v>
                </c:pt>
                <c:pt idx="10">
                  <c:v>238.83</c:v>
                </c:pt>
                <c:pt idx="11">
                  <c:v>235.58</c:v>
                </c:pt>
                <c:pt idx="12">
                  <c:v>238.72</c:v>
                </c:pt>
                <c:pt idx="13">
                  <c:v>239.37</c:v>
                </c:pt>
                <c:pt idx="14">
                  <c:v>242.64</c:v>
                </c:pt>
                <c:pt idx="15">
                  <c:v>243.84</c:v>
                </c:pt>
                <c:pt idx="16">
                  <c:v>239.74</c:v>
                </c:pt>
                <c:pt idx="17">
                  <c:v>237.01</c:v>
                </c:pt>
                <c:pt idx="18">
                  <c:v>239.29</c:v>
                </c:pt>
                <c:pt idx="19">
                  <c:v>251.05</c:v>
                </c:pt>
                <c:pt idx="20">
                  <c:v>253.5</c:v>
                </c:pt>
                <c:pt idx="21">
                  <c:v>252.08</c:v>
                </c:pt>
                <c:pt idx="22">
                  <c:v>257.22000000000003</c:v>
                </c:pt>
                <c:pt idx="23">
                  <c:v>247.14</c:v>
                </c:pt>
                <c:pt idx="24">
                  <c:v>254.5</c:v>
                </c:pt>
                <c:pt idx="25">
                  <c:v>252.54</c:v>
                </c:pt>
                <c:pt idx="26">
                  <c:v>256.61</c:v>
                </c:pt>
                <c:pt idx="27">
                  <c:v>261.44</c:v>
                </c:pt>
                <c:pt idx="28">
                  <c:v>253.18</c:v>
                </c:pt>
                <c:pt idx="29">
                  <c:v>248.48</c:v>
                </c:pt>
                <c:pt idx="30">
                  <c:v>248.42</c:v>
                </c:pt>
                <c:pt idx="31">
                  <c:v>238.45</c:v>
                </c:pt>
                <c:pt idx="32">
                  <c:v>237.93</c:v>
                </c:pt>
                <c:pt idx="33">
                  <c:v>237.49</c:v>
                </c:pt>
                <c:pt idx="34">
                  <c:v>240.45</c:v>
                </c:pt>
                <c:pt idx="35">
                  <c:v>234.96</c:v>
                </c:pt>
                <c:pt idx="36">
                  <c:v>233.94</c:v>
                </c:pt>
                <c:pt idx="37">
                  <c:v>227.22</c:v>
                </c:pt>
                <c:pt idx="38">
                  <c:v>218.89</c:v>
                </c:pt>
                <c:pt idx="39">
                  <c:v>219.91</c:v>
                </c:pt>
                <c:pt idx="40">
                  <c:v>215.55</c:v>
                </c:pt>
                <c:pt idx="41">
                  <c:v>211.88</c:v>
                </c:pt>
                <c:pt idx="42">
                  <c:v>212.19</c:v>
                </c:pt>
                <c:pt idx="43">
                  <c:v>208.8</c:v>
                </c:pt>
                <c:pt idx="44">
                  <c:v>209.14</c:v>
                </c:pt>
                <c:pt idx="45">
                  <c:v>207.83</c:v>
                </c:pt>
                <c:pt idx="46">
                  <c:v>182.63</c:v>
                </c:pt>
                <c:pt idx="47">
                  <c:v>183.25</c:v>
                </c:pt>
                <c:pt idx="48">
                  <c:v>190.93</c:v>
                </c:pt>
                <c:pt idx="49">
                  <c:v>191.59</c:v>
                </c:pt>
                <c:pt idx="50">
                  <c:v>187.29</c:v>
                </c:pt>
                <c:pt idx="51">
                  <c:v>188.86</c:v>
                </c:pt>
                <c:pt idx="52">
                  <c:v>187.91</c:v>
                </c:pt>
                <c:pt idx="53">
                  <c:v>181.06</c:v>
                </c:pt>
                <c:pt idx="54">
                  <c:v>185.1</c:v>
                </c:pt>
                <c:pt idx="55">
                  <c:v>187.58</c:v>
                </c:pt>
                <c:pt idx="56">
                  <c:v>189.56</c:v>
                </c:pt>
                <c:pt idx="57">
                  <c:v>193.57</c:v>
                </c:pt>
                <c:pt idx="58">
                  <c:v>188.13</c:v>
                </c:pt>
                <c:pt idx="59">
                  <c:v>184.02</c:v>
                </c:pt>
                <c:pt idx="60">
                  <c:v>188.71</c:v>
                </c:pt>
                <c:pt idx="61">
                  <c:v>200.45</c:v>
                </c:pt>
              </c:numCache>
            </c:numRef>
          </c:val>
          <c:smooth val="0"/>
          <c:extLst>
            <c:ext xmlns:c16="http://schemas.microsoft.com/office/drawing/2014/chart" uri="{C3380CC4-5D6E-409C-BE32-E72D297353CC}">
              <c16:uniqueId val="{00000001-062A-4F6B-BFEA-535793025B50}"/>
            </c:ext>
          </c:extLst>
        </c:ser>
        <c:dLbls>
          <c:showLegendKey val="0"/>
          <c:showVal val="0"/>
          <c:showCatName val="0"/>
          <c:showSerName val="0"/>
          <c:showPercent val="0"/>
          <c:showBubbleSize val="0"/>
        </c:dLbls>
        <c:marker val="1"/>
        <c:smooth val="0"/>
        <c:axId val="1013642831"/>
        <c:axId val="5178415"/>
      </c:lineChart>
      <c:dateAx>
        <c:axId val="101705630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960409151"/>
        <c:crosses val="autoZero"/>
        <c:auto val="1"/>
        <c:lblOffset val="100"/>
        <c:baseTimeUnit val="days"/>
      </c:dateAx>
      <c:valAx>
        <c:axId val="96040915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17056303"/>
        <c:crosses val="autoZero"/>
        <c:crossBetween val="between"/>
      </c:valAx>
      <c:valAx>
        <c:axId val="5178415"/>
        <c:scaling>
          <c:orientation val="minMax"/>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13642831"/>
        <c:crosses val="max"/>
        <c:crossBetween val="between"/>
      </c:valAx>
      <c:dateAx>
        <c:axId val="1013642831"/>
        <c:scaling>
          <c:orientation val="minMax"/>
        </c:scaling>
        <c:delete val="1"/>
        <c:axPos val="b"/>
        <c:numFmt formatCode="m/d/yyyy" sourceLinked="1"/>
        <c:majorTickMark val="out"/>
        <c:minorTickMark val="none"/>
        <c:tickLblPos val="nextTo"/>
        <c:crossAx val="5178415"/>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0"/>
  </c:chart>
  <c:spPr>
    <a:solidFill>
      <a:schemeClr val="bg1"/>
    </a:solid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Charting!$B$8:$B$69</c:f>
              <c:numCache>
                <c:formatCode>m/d/yyyy</c:formatCode>
                <c:ptCount val="62"/>
                <c:pt idx="0">
                  <c:v>45246</c:v>
                </c:pt>
                <c:pt idx="1">
                  <c:v>45247</c:v>
                </c:pt>
                <c:pt idx="2">
                  <c:v>45250</c:v>
                </c:pt>
                <c:pt idx="3">
                  <c:v>45251</c:v>
                </c:pt>
                <c:pt idx="4">
                  <c:v>45252</c:v>
                </c:pt>
                <c:pt idx="5">
                  <c:v>45254</c:v>
                </c:pt>
                <c:pt idx="6">
                  <c:v>45257</c:v>
                </c:pt>
                <c:pt idx="7">
                  <c:v>45258</c:v>
                </c:pt>
                <c:pt idx="8">
                  <c:v>45259</c:v>
                </c:pt>
                <c:pt idx="9">
                  <c:v>45260</c:v>
                </c:pt>
                <c:pt idx="10">
                  <c:v>45261</c:v>
                </c:pt>
                <c:pt idx="11">
                  <c:v>45264</c:v>
                </c:pt>
                <c:pt idx="12">
                  <c:v>45265</c:v>
                </c:pt>
                <c:pt idx="13">
                  <c:v>45266</c:v>
                </c:pt>
                <c:pt idx="14">
                  <c:v>45267</c:v>
                </c:pt>
                <c:pt idx="15">
                  <c:v>45268</c:v>
                </c:pt>
                <c:pt idx="16">
                  <c:v>45271</c:v>
                </c:pt>
                <c:pt idx="17">
                  <c:v>45272</c:v>
                </c:pt>
                <c:pt idx="18">
                  <c:v>45273</c:v>
                </c:pt>
                <c:pt idx="19">
                  <c:v>45274</c:v>
                </c:pt>
                <c:pt idx="20">
                  <c:v>45275</c:v>
                </c:pt>
                <c:pt idx="21">
                  <c:v>45278</c:v>
                </c:pt>
                <c:pt idx="22">
                  <c:v>45279</c:v>
                </c:pt>
                <c:pt idx="23">
                  <c:v>45280</c:v>
                </c:pt>
                <c:pt idx="24">
                  <c:v>45281</c:v>
                </c:pt>
                <c:pt idx="25">
                  <c:v>45282</c:v>
                </c:pt>
                <c:pt idx="26">
                  <c:v>45286</c:v>
                </c:pt>
                <c:pt idx="27">
                  <c:v>45287</c:v>
                </c:pt>
                <c:pt idx="28">
                  <c:v>45288</c:v>
                </c:pt>
                <c:pt idx="29">
                  <c:v>45289</c:v>
                </c:pt>
                <c:pt idx="30">
                  <c:v>45293</c:v>
                </c:pt>
                <c:pt idx="31">
                  <c:v>45294</c:v>
                </c:pt>
                <c:pt idx="32">
                  <c:v>45295</c:v>
                </c:pt>
                <c:pt idx="33">
                  <c:v>45296</c:v>
                </c:pt>
                <c:pt idx="34">
                  <c:v>45299</c:v>
                </c:pt>
                <c:pt idx="35">
                  <c:v>45300</c:v>
                </c:pt>
                <c:pt idx="36">
                  <c:v>45301</c:v>
                </c:pt>
                <c:pt idx="37">
                  <c:v>45302</c:v>
                </c:pt>
                <c:pt idx="38">
                  <c:v>45303</c:v>
                </c:pt>
                <c:pt idx="39">
                  <c:v>45307</c:v>
                </c:pt>
                <c:pt idx="40">
                  <c:v>45308</c:v>
                </c:pt>
                <c:pt idx="41">
                  <c:v>45309</c:v>
                </c:pt>
                <c:pt idx="42">
                  <c:v>45310</c:v>
                </c:pt>
                <c:pt idx="43">
                  <c:v>45313</c:v>
                </c:pt>
                <c:pt idx="44">
                  <c:v>45314</c:v>
                </c:pt>
                <c:pt idx="45">
                  <c:v>45315</c:v>
                </c:pt>
                <c:pt idx="46">
                  <c:v>45316</c:v>
                </c:pt>
                <c:pt idx="47">
                  <c:v>45317</c:v>
                </c:pt>
                <c:pt idx="48">
                  <c:v>45320</c:v>
                </c:pt>
                <c:pt idx="49">
                  <c:v>45321</c:v>
                </c:pt>
                <c:pt idx="50">
                  <c:v>45322</c:v>
                </c:pt>
                <c:pt idx="51">
                  <c:v>45323</c:v>
                </c:pt>
                <c:pt idx="52">
                  <c:v>45324</c:v>
                </c:pt>
                <c:pt idx="53">
                  <c:v>45327</c:v>
                </c:pt>
                <c:pt idx="54">
                  <c:v>45328</c:v>
                </c:pt>
                <c:pt idx="55">
                  <c:v>45329</c:v>
                </c:pt>
                <c:pt idx="56">
                  <c:v>45330</c:v>
                </c:pt>
                <c:pt idx="57">
                  <c:v>45331</c:v>
                </c:pt>
                <c:pt idx="58">
                  <c:v>45334</c:v>
                </c:pt>
                <c:pt idx="59">
                  <c:v>45335</c:v>
                </c:pt>
                <c:pt idx="60">
                  <c:v>45336</c:v>
                </c:pt>
                <c:pt idx="61">
                  <c:v>45337</c:v>
                </c:pt>
              </c:numCache>
            </c:numRef>
          </c:cat>
          <c:val>
            <c:numRef>
              <c:f>Charting!$C$8:$C$69</c:f>
              <c:numCache>
                <c:formatCode>_([$$-409]* #,##0.00_);_([$$-409]* \(#,##0.00\);_([$$-409]* "-"??_);_(@_)</c:formatCode>
                <c:ptCount val="62"/>
                <c:pt idx="0">
                  <c:v>233.59</c:v>
                </c:pt>
                <c:pt idx="1">
                  <c:v>234.3</c:v>
                </c:pt>
                <c:pt idx="2">
                  <c:v>235.6</c:v>
                </c:pt>
                <c:pt idx="3">
                  <c:v>241.2</c:v>
                </c:pt>
                <c:pt idx="4">
                  <c:v>234.21</c:v>
                </c:pt>
                <c:pt idx="5">
                  <c:v>235.45</c:v>
                </c:pt>
                <c:pt idx="6">
                  <c:v>236.08</c:v>
                </c:pt>
                <c:pt idx="7">
                  <c:v>246.72</c:v>
                </c:pt>
                <c:pt idx="8">
                  <c:v>244.14</c:v>
                </c:pt>
                <c:pt idx="9">
                  <c:v>240.08</c:v>
                </c:pt>
                <c:pt idx="10">
                  <c:v>238.83</c:v>
                </c:pt>
                <c:pt idx="11">
                  <c:v>235.58</c:v>
                </c:pt>
                <c:pt idx="12">
                  <c:v>238.72</c:v>
                </c:pt>
                <c:pt idx="13">
                  <c:v>239.37</c:v>
                </c:pt>
                <c:pt idx="14">
                  <c:v>242.64</c:v>
                </c:pt>
                <c:pt idx="15">
                  <c:v>243.84</c:v>
                </c:pt>
                <c:pt idx="16">
                  <c:v>239.74</c:v>
                </c:pt>
                <c:pt idx="17">
                  <c:v>237.01</c:v>
                </c:pt>
                <c:pt idx="18">
                  <c:v>239.29</c:v>
                </c:pt>
                <c:pt idx="19">
                  <c:v>251.05</c:v>
                </c:pt>
                <c:pt idx="20">
                  <c:v>253.5</c:v>
                </c:pt>
                <c:pt idx="21">
                  <c:v>252.08</c:v>
                </c:pt>
                <c:pt idx="22">
                  <c:v>257.22000000000003</c:v>
                </c:pt>
                <c:pt idx="23">
                  <c:v>247.14</c:v>
                </c:pt>
                <c:pt idx="24">
                  <c:v>254.5</c:v>
                </c:pt>
                <c:pt idx="25">
                  <c:v>252.54</c:v>
                </c:pt>
                <c:pt idx="26">
                  <c:v>256.61</c:v>
                </c:pt>
                <c:pt idx="27">
                  <c:v>261.44</c:v>
                </c:pt>
                <c:pt idx="28">
                  <c:v>253.18</c:v>
                </c:pt>
                <c:pt idx="29">
                  <c:v>248.48</c:v>
                </c:pt>
                <c:pt idx="30">
                  <c:v>248.42</c:v>
                </c:pt>
                <c:pt idx="31">
                  <c:v>238.45</c:v>
                </c:pt>
                <c:pt idx="32">
                  <c:v>237.93</c:v>
                </c:pt>
                <c:pt idx="33">
                  <c:v>237.49</c:v>
                </c:pt>
                <c:pt idx="34">
                  <c:v>240.45</c:v>
                </c:pt>
                <c:pt idx="35">
                  <c:v>234.96</c:v>
                </c:pt>
                <c:pt idx="36">
                  <c:v>233.94</c:v>
                </c:pt>
                <c:pt idx="37">
                  <c:v>227.22</c:v>
                </c:pt>
                <c:pt idx="38">
                  <c:v>218.89</c:v>
                </c:pt>
                <c:pt idx="39">
                  <c:v>219.91</c:v>
                </c:pt>
                <c:pt idx="40">
                  <c:v>215.55</c:v>
                </c:pt>
                <c:pt idx="41">
                  <c:v>211.88</c:v>
                </c:pt>
                <c:pt idx="42">
                  <c:v>212.19</c:v>
                </c:pt>
                <c:pt idx="43">
                  <c:v>208.8</c:v>
                </c:pt>
                <c:pt idx="44">
                  <c:v>209.14</c:v>
                </c:pt>
                <c:pt idx="45">
                  <c:v>207.83</c:v>
                </c:pt>
                <c:pt idx="46">
                  <c:v>182.63</c:v>
                </c:pt>
                <c:pt idx="47">
                  <c:v>183.25</c:v>
                </c:pt>
                <c:pt idx="48">
                  <c:v>190.93</c:v>
                </c:pt>
                <c:pt idx="49">
                  <c:v>191.59</c:v>
                </c:pt>
                <c:pt idx="50">
                  <c:v>187.29</c:v>
                </c:pt>
                <c:pt idx="51">
                  <c:v>188.86</c:v>
                </c:pt>
                <c:pt idx="52">
                  <c:v>187.91</c:v>
                </c:pt>
                <c:pt idx="53">
                  <c:v>181.06</c:v>
                </c:pt>
                <c:pt idx="54">
                  <c:v>185.1</c:v>
                </c:pt>
                <c:pt idx="55">
                  <c:v>187.58</c:v>
                </c:pt>
                <c:pt idx="56">
                  <c:v>189.56</c:v>
                </c:pt>
                <c:pt idx="57">
                  <c:v>193.57</c:v>
                </c:pt>
                <c:pt idx="58">
                  <c:v>188.13</c:v>
                </c:pt>
                <c:pt idx="59">
                  <c:v>184.02</c:v>
                </c:pt>
                <c:pt idx="60">
                  <c:v>188.71</c:v>
                </c:pt>
                <c:pt idx="61">
                  <c:v>200.45</c:v>
                </c:pt>
              </c:numCache>
            </c:numRef>
          </c:val>
          <c:smooth val="0"/>
          <c:extLst>
            <c:ext xmlns:c16="http://schemas.microsoft.com/office/drawing/2014/chart" uri="{C3380CC4-5D6E-409C-BE32-E72D297353CC}">
              <c16:uniqueId val="{00000000-3EDD-411A-B5D4-21D5D3DD90A7}"/>
            </c:ext>
          </c:extLst>
        </c:ser>
        <c:dLbls>
          <c:showLegendKey val="0"/>
          <c:showVal val="0"/>
          <c:showCatName val="0"/>
          <c:showSerName val="0"/>
          <c:showPercent val="0"/>
          <c:showBubbleSize val="0"/>
        </c:dLbls>
        <c:smooth val="0"/>
        <c:axId val="1012532351"/>
        <c:axId val="5192303"/>
      </c:lineChart>
      <c:dateAx>
        <c:axId val="10125323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5192303"/>
        <c:crosses val="autoZero"/>
        <c:auto val="1"/>
        <c:lblOffset val="100"/>
        <c:baseTimeUnit val="days"/>
      </c:dateAx>
      <c:valAx>
        <c:axId val="519230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125323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lineChart>
        <c:grouping val="standard"/>
        <c:varyColors val="0"/>
        <c:ser>
          <c:idx val="1"/>
          <c:order val="1"/>
          <c:tx>
            <c:strRef>
              <c:f>Charting!$F$4</c:f>
              <c:strCache>
                <c:ptCount val="1"/>
                <c:pt idx="0">
                  <c:v>NVIDIA CORPORATION (XNAS:NVDA)</c:v>
                </c:pt>
              </c:strCache>
            </c:strRef>
          </c:tx>
          <c:spPr>
            <a:ln w="28575" cap="rnd">
              <a:solidFill>
                <a:schemeClr val="accent2"/>
              </a:solidFill>
              <a:round/>
            </a:ln>
            <a:effectLst/>
          </c:spPr>
          <c:marker>
            <c:symbol val="none"/>
          </c:marker>
          <c:cat>
            <c:numRef>
              <c:f>Charting!$B$8:$B$69</c:f>
              <c:numCache>
                <c:formatCode>m/d/yyyy</c:formatCode>
                <c:ptCount val="62"/>
                <c:pt idx="0">
                  <c:v>45246</c:v>
                </c:pt>
                <c:pt idx="1">
                  <c:v>45247</c:v>
                </c:pt>
                <c:pt idx="2">
                  <c:v>45250</c:v>
                </c:pt>
                <c:pt idx="3">
                  <c:v>45251</c:v>
                </c:pt>
                <c:pt idx="4">
                  <c:v>45252</c:v>
                </c:pt>
                <c:pt idx="5">
                  <c:v>45254</c:v>
                </c:pt>
                <c:pt idx="6">
                  <c:v>45257</c:v>
                </c:pt>
                <c:pt idx="7">
                  <c:v>45258</c:v>
                </c:pt>
                <c:pt idx="8">
                  <c:v>45259</c:v>
                </c:pt>
                <c:pt idx="9">
                  <c:v>45260</c:v>
                </c:pt>
                <c:pt idx="10">
                  <c:v>45261</c:v>
                </c:pt>
                <c:pt idx="11">
                  <c:v>45264</c:v>
                </c:pt>
                <c:pt idx="12">
                  <c:v>45265</c:v>
                </c:pt>
                <c:pt idx="13">
                  <c:v>45266</c:v>
                </c:pt>
                <c:pt idx="14">
                  <c:v>45267</c:v>
                </c:pt>
                <c:pt idx="15">
                  <c:v>45268</c:v>
                </c:pt>
                <c:pt idx="16">
                  <c:v>45271</c:v>
                </c:pt>
                <c:pt idx="17">
                  <c:v>45272</c:v>
                </c:pt>
                <c:pt idx="18">
                  <c:v>45273</c:v>
                </c:pt>
                <c:pt idx="19">
                  <c:v>45274</c:v>
                </c:pt>
                <c:pt idx="20">
                  <c:v>45275</c:v>
                </c:pt>
                <c:pt idx="21">
                  <c:v>45278</c:v>
                </c:pt>
                <c:pt idx="22">
                  <c:v>45279</c:v>
                </c:pt>
                <c:pt idx="23">
                  <c:v>45280</c:v>
                </c:pt>
                <c:pt idx="24">
                  <c:v>45281</c:v>
                </c:pt>
                <c:pt idx="25">
                  <c:v>45282</c:v>
                </c:pt>
                <c:pt idx="26">
                  <c:v>45286</c:v>
                </c:pt>
                <c:pt idx="27">
                  <c:v>45287</c:v>
                </c:pt>
                <c:pt idx="28">
                  <c:v>45288</c:v>
                </c:pt>
                <c:pt idx="29">
                  <c:v>45289</c:v>
                </c:pt>
                <c:pt idx="30">
                  <c:v>45293</c:v>
                </c:pt>
                <c:pt idx="31">
                  <c:v>45294</c:v>
                </c:pt>
                <c:pt idx="32">
                  <c:v>45295</c:v>
                </c:pt>
                <c:pt idx="33">
                  <c:v>45296</c:v>
                </c:pt>
                <c:pt idx="34">
                  <c:v>45299</c:v>
                </c:pt>
                <c:pt idx="35">
                  <c:v>45300</c:v>
                </c:pt>
                <c:pt idx="36">
                  <c:v>45301</c:v>
                </c:pt>
                <c:pt idx="37">
                  <c:v>45302</c:v>
                </c:pt>
                <c:pt idx="38">
                  <c:v>45303</c:v>
                </c:pt>
                <c:pt idx="39">
                  <c:v>45307</c:v>
                </c:pt>
                <c:pt idx="40">
                  <c:v>45308</c:v>
                </c:pt>
                <c:pt idx="41">
                  <c:v>45309</c:v>
                </c:pt>
                <c:pt idx="42">
                  <c:v>45310</c:v>
                </c:pt>
                <c:pt idx="43">
                  <c:v>45313</c:v>
                </c:pt>
                <c:pt idx="44">
                  <c:v>45314</c:v>
                </c:pt>
                <c:pt idx="45">
                  <c:v>45315</c:v>
                </c:pt>
                <c:pt idx="46">
                  <c:v>45316</c:v>
                </c:pt>
                <c:pt idx="47">
                  <c:v>45317</c:v>
                </c:pt>
                <c:pt idx="48">
                  <c:v>45320</c:v>
                </c:pt>
                <c:pt idx="49">
                  <c:v>45321</c:v>
                </c:pt>
                <c:pt idx="50">
                  <c:v>45322</c:v>
                </c:pt>
                <c:pt idx="51">
                  <c:v>45323</c:v>
                </c:pt>
                <c:pt idx="52">
                  <c:v>45324</c:v>
                </c:pt>
                <c:pt idx="53">
                  <c:v>45327</c:v>
                </c:pt>
                <c:pt idx="54">
                  <c:v>45328</c:v>
                </c:pt>
                <c:pt idx="55">
                  <c:v>45329</c:v>
                </c:pt>
                <c:pt idx="56">
                  <c:v>45330</c:v>
                </c:pt>
                <c:pt idx="57">
                  <c:v>45331</c:v>
                </c:pt>
                <c:pt idx="58">
                  <c:v>45334</c:v>
                </c:pt>
                <c:pt idx="59">
                  <c:v>45335</c:v>
                </c:pt>
                <c:pt idx="60">
                  <c:v>45336</c:v>
                </c:pt>
                <c:pt idx="61">
                  <c:v>45337</c:v>
                </c:pt>
              </c:numCache>
            </c:numRef>
          </c:cat>
          <c:val>
            <c:numRef>
              <c:f>Charting!$F$8:$F$69</c:f>
              <c:numCache>
                <c:formatCode>_([$$-409]* #,##0.00_);_([$$-409]* \(#,##0.00\);_([$$-409]* "-"??_);_(@_)</c:formatCode>
                <c:ptCount val="62"/>
                <c:pt idx="0">
                  <c:v>494.8</c:v>
                </c:pt>
                <c:pt idx="1">
                  <c:v>492.98</c:v>
                </c:pt>
                <c:pt idx="2">
                  <c:v>504.09</c:v>
                </c:pt>
                <c:pt idx="3">
                  <c:v>499.44</c:v>
                </c:pt>
                <c:pt idx="4">
                  <c:v>487.16</c:v>
                </c:pt>
                <c:pt idx="5">
                  <c:v>477.76</c:v>
                </c:pt>
                <c:pt idx="6">
                  <c:v>482.42</c:v>
                </c:pt>
                <c:pt idx="7">
                  <c:v>478.21</c:v>
                </c:pt>
                <c:pt idx="8">
                  <c:v>481.4</c:v>
                </c:pt>
                <c:pt idx="9">
                  <c:v>467.7</c:v>
                </c:pt>
                <c:pt idx="10">
                  <c:v>467.65</c:v>
                </c:pt>
                <c:pt idx="11">
                  <c:v>455.1</c:v>
                </c:pt>
                <c:pt idx="12">
                  <c:v>465.66</c:v>
                </c:pt>
                <c:pt idx="13">
                  <c:v>455.03</c:v>
                </c:pt>
                <c:pt idx="14">
                  <c:v>465.96</c:v>
                </c:pt>
                <c:pt idx="15">
                  <c:v>475.06</c:v>
                </c:pt>
                <c:pt idx="16">
                  <c:v>466.27</c:v>
                </c:pt>
                <c:pt idx="17">
                  <c:v>476.57</c:v>
                </c:pt>
                <c:pt idx="18">
                  <c:v>480.88</c:v>
                </c:pt>
                <c:pt idx="19">
                  <c:v>483.5</c:v>
                </c:pt>
                <c:pt idx="20">
                  <c:v>488.9</c:v>
                </c:pt>
                <c:pt idx="21">
                  <c:v>500.77</c:v>
                </c:pt>
                <c:pt idx="22">
                  <c:v>496.04</c:v>
                </c:pt>
                <c:pt idx="23">
                  <c:v>481.11</c:v>
                </c:pt>
                <c:pt idx="24">
                  <c:v>489.9</c:v>
                </c:pt>
                <c:pt idx="25">
                  <c:v>488.3</c:v>
                </c:pt>
                <c:pt idx="26">
                  <c:v>492.79</c:v>
                </c:pt>
                <c:pt idx="27">
                  <c:v>494.17</c:v>
                </c:pt>
                <c:pt idx="28">
                  <c:v>495.22</c:v>
                </c:pt>
                <c:pt idx="29">
                  <c:v>495.22</c:v>
                </c:pt>
                <c:pt idx="30">
                  <c:v>481.68</c:v>
                </c:pt>
                <c:pt idx="31">
                  <c:v>475.69</c:v>
                </c:pt>
                <c:pt idx="32">
                  <c:v>479.98</c:v>
                </c:pt>
                <c:pt idx="33">
                  <c:v>490.97</c:v>
                </c:pt>
                <c:pt idx="34">
                  <c:v>522.53</c:v>
                </c:pt>
                <c:pt idx="35">
                  <c:v>531.4</c:v>
                </c:pt>
                <c:pt idx="36">
                  <c:v>543.5</c:v>
                </c:pt>
                <c:pt idx="37">
                  <c:v>548.22</c:v>
                </c:pt>
                <c:pt idx="38">
                  <c:v>547.1</c:v>
                </c:pt>
                <c:pt idx="39">
                  <c:v>563.82000000000005</c:v>
                </c:pt>
                <c:pt idx="40">
                  <c:v>560.53</c:v>
                </c:pt>
                <c:pt idx="41">
                  <c:v>571.07000000000005</c:v>
                </c:pt>
                <c:pt idx="42">
                  <c:v>594.91</c:v>
                </c:pt>
                <c:pt idx="43">
                  <c:v>596.54</c:v>
                </c:pt>
                <c:pt idx="44">
                  <c:v>598.73</c:v>
                </c:pt>
                <c:pt idx="45">
                  <c:v>613.62</c:v>
                </c:pt>
                <c:pt idx="46">
                  <c:v>616.16999999999996</c:v>
                </c:pt>
                <c:pt idx="47">
                  <c:v>610.30999999999995</c:v>
                </c:pt>
                <c:pt idx="48">
                  <c:v>624.65</c:v>
                </c:pt>
                <c:pt idx="49">
                  <c:v>627.74</c:v>
                </c:pt>
                <c:pt idx="50">
                  <c:v>615.27</c:v>
                </c:pt>
                <c:pt idx="51">
                  <c:v>630.27</c:v>
                </c:pt>
                <c:pt idx="52">
                  <c:v>661.6</c:v>
                </c:pt>
                <c:pt idx="53">
                  <c:v>693.32</c:v>
                </c:pt>
                <c:pt idx="54">
                  <c:v>682.23</c:v>
                </c:pt>
                <c:pt idx="55">
                  <c:v>700.99</c:v>
                </c:pt>
                <c:pt idx="56">
                  <c:v>696.41</c:v>
                </c:pt>
                <c:pt idx="57">
                  <c:v>721.33</c:v>
                </c:pt>
                <c:pt idx="58">
                  <c:v>722.48</c:v>
                </c:pt>
                <c:pt idx="59">
                  <c:v>721.28</c:v>
                </c:pt>
                <c:pt idx="60">
                  <c:v>739</c:v>
                </c:pt>
                <c:pt idx="61">
                  <c:v>726.58</c:v>
                </c:pt>
              </c:numCache>
            </c:numRef>
          </c:val>
          <c:smooth val="0"/>
          <c:extLst>
            <c:ext xmlns:c16="http://schemas.microsoft.com/office/drawing/2014/chart" uri="{C3380CC4-5D6E-409C-BE32-E72D297353CC}">
              <c16:uniqueId val="{00000001-B09E-46E5-97A0-42CDAA262E1B}"/>
            </c:ext>
          </c:extLst>
        </c:ser>
        <c:dLbls>
          <c:showLegendKey val="0"/>
          <c:showVal val="0"/>
          <c:showCatName val="0"/>
          <c:showSerName val="0"/>
          <c:showPercent val="0"/>
          <c:showBubbleSize val="0"/>
        </c:dLbls>
        <c:marker val="1"/>
        <c:smooth val="0"/>
        <c:axId val="1017056303"/>
        <c:axId val="960409151"/>
      </c:lineChart>
      <c:lineChart>
        <c:grouping val="standard"/>
        <c:varyColors val="0"/>
        <c:ser>
          <c:idx val="0"/>
          <c:order val="0"/>
          <c:tx>
            <c:strRef>
              <c:f>Charting!$C$4</c:f>
              <c:strCache>
                <c:ptCount val="1"/>
                <c:pt idx="0">
                  <c:v>TSLA</c:v>
                </c:pt>
              </c:strCache>
            </c:strRef>
          </c:tx>
          <c:spPr>
            <a:ln w="28575" cap="rnd">
              <a:solidFill>
                <a:schemeClr val="accent1"/>
              </a:solidFill>
              <a:round/>
            </a:ln>
            <a:effectLst/>
          </c:spPr>
          <c:marker>
            <c:symbol val="none"/>
          </c:marker>
          <c:cat>
            <c:numRef>
              <c:f>Charting!$B$8:$B$69</c:f>
              <c:numCache>
                <c:formatCode>m/d/yyyy</c:formatCode>
                <c:ptCount val="62"/>
                <c:pt idx="0">
                  <c:v>45246</c:v>
                </c:pt>
                <c:pt idx="1">
                  <c:v>45247</c:v>
                </c:pt>
                <c:pt idx="2">
                  <c:v>45250</c:v>
                </c:pt>
                <c:pt idx="3">
                  <c:v>45251</c:v>
                </c:pt>
                <c:pt idx="4">
                  <c:v>45252</c:v>
                </c:pt>
                <c:pt idx="5">
                  <c:v>45254</c:v>
                </c:pt>
                <c:pt idx="6">
                  <c:v>45257</c:v>
                </c:pt>
                <c:pt idx="7">
                  <c:v>45258</c:v>
                </c:pt>
                <c:pt idx="8">
                  <c:v>45259</c:v>
                </c:pt>
                <c:pt idx="9">
                  <c:v>45260</c:v>
                </c:pt>
                <c:pt idx="10">
                  <c:v>45261</c:v>
                </c:pt>
                <c:pt idx="11">
                  <c:v>45264</c:v>
                </c:pt>
                <c:pt idx="12">
                  <c:v>45265</c:v>
                </c:pt>
                <c:pt idx="13">
                  <c:v>45266</c:v>
                </c:pt>
                <c:pt idx="14">
                  <c:v>45267</c:v>
                </c:pt>
                <c:pt idx="15">
                  <c:v>45268</c:v>
                </c:pt>
                <c:pt idx="16">
                  <c:v>45271</c:v>
                </c:pt>
                <c:pt idx="17">
                  <c:v>45272</c:v>
                </c:pt>
                <c:pt idx="18">
                  <c:v>45273</c:v>
                </c:pt>
                <c:pt idx="19">
                  <c:v>45274</c:v>
                </c:pt>
                <c:pt idx="20">
                  <c:v>45275</c:v>
                </c:pt>
                <c:pt idx="21">
                  <c:v>45278</c:v>
                </c:pt>
                <c:pt idx="22">
                  <c:v>45279</c:v>
                </c:pt>
                <c:pt idx="23">
                  <c:v>45280</c:v>
                </c:pt>
                <c:pt idx="24">
                  <c:v>45281</c:v>
                </c:pt>
                <c:pt idx="25">
                  <c:v>45282</c:v>
                </c:pt>
                <c:pt idx="26">
                  <c:v>45286</c:v>
                </c:pt>
                <c:pt idx="27">
                  <c:v>45287</c:v>
                </c:pt>
                <c:pt idx="28">
                  <c:v>45288</c:v>
                </c:pt>
                <c:pt idx="29">
                  <c:v>45289</c:v>
                </c:pt>
                <c:pt idx="30">
                  <c:v>45293</c:v>
                </c:pt>
                <c:pt idx="31">
                  <c:v>45294</c:v>
                </c:pt>
                <c:pt idx="32">
                  <c:v>45295</c:v>
                </c:pt>
                <c:pt idx="33">
                  <c:v>45296</c:v>
                </c:pt>
                <c:pt idx="34">
                  <c:v>45299</c:v>
                </c:pt>
                <c:pt idx="35">
                  <c:v>45300</c:v>
                </c:pt>
                <c:pt idx="36">
                  <c:v>45301</c:v>
                </c:pt>
                <c:pt idx="37">
                  <c:v>45302</c:v>
                </c:pt>
                <c:pt idx="38">
                  <c:v>45303</c:v>
                </c:pt>
                <c:pt idx="39">
                  <c:v>45307</c:v>
                </c:pt>
                <c:pt idx="40">
                  <c:v>45308</c:v>
                </c:pt>
                <c:pt idx="41">
                  <c:v>45309</c:v>
                </c:pt>
                <c:pt idx="42">
                  <c:v>45310</c:v>
                </c:pt>
                <c:pt idx="43">
                  <c:v>45313</c:v>
                </c:pt>
                <c:pt idx="44">
                  <c:v>45314</c:v>
                </c:pt>
                <c:pt idx="45">
                  <c:v>45315</c:v>
                </c:pt>
                <c:pt idx="46">
                  <c:v>45316</c:v>
                </c:pt>
                <c:pt idx="47">
                  <c:v>45317</c:v>
                </c:pt>
                <c:pt idx="48">
                  <c:v>45320</c:v>
                </c:pt>
                <c:pt idx="49">
                  <c:v>45321</c:v>
                </c:pt>
                <c:pt idx="50">
                  <c:v>45322</c:v>
                </c:pt>
                <c:pt idx="51">
                  <c:v>45323</c:v>
                </c:pt>
                <c:pt idx="52">
                  <c:v>45324</c:v>
                </c:pt>
                <c:pt idx="53">
                  <c:v>45327</c:v>
                </c:pt>
                <c:pt idx="54">
                  <c:v>45328</c:v>
                </c:pt>
                <c:pt idx="55">
                  <c:v>45329</c:v>
                </c:pt>
                <c:pt idx="56">
                  <c:v>45330</c:v>
                </c:pt>
                <c:pt idx="57">
                  <c:v>45331</c:v>
                </c:pt>
                <c:pt idx="58">
                  <c:v>45334</c:v>
                </c:pt>
                <c:pt idx="59">
                  <c:v>45335</c:v>
                </c:pt>
                <c:pt idx="60">
                  <c:v>45336</c:v>
                </c:pt>
                <c:pt idx="61">
                  <c:v>45337</c:v>
                </c:pt>
              </c:numCache>
            </c:numRef>
          </c:cat>
          <c:val>
            <c:numRef>
              <c:f>Charting!$C$8:$C$69</c:f>
              <c:numCache>
                <c:formatCode>_([$$-409]* #,##0.00_);_([$$-409]* \(#,##0.00\);_([$$-409]* "-"??_);_(@_)</c:formatCode>
                <c:ptCount val="62"/>
                <c:pt idx="0">
                  <c:v>233.59</c:v>
                </c:pt>
                <c:pt idx="1">
                  <c:v>234.3</c:v>
                </c:pt>
                <c:pt idx="2">
                  <c:v>235.6</c:v>
                </c:pt>
                <c:pt idx="3">
                  <c:v>241.2</c:v>
                </c:pt>
                <c:pt idx="4">
                  <c:v>234.21</c:v>
                </c:pt>
                <c:pt idx="5">
                  <c:v>235.45</c:v>
                </c:pt>
                <c:pt idx="6">
                  <c:v>236.08</c:v>
                </c:pt>
                <c:pt idx="7">
                  <c:v>246.72</c:v>
                </c:pt>
                <c:pt idx="8">
                  <c:v>244.14</c:v>
                </c:pt>
                <c:pt idx="9">
                  <c:v>240.08</c:v>
                </c:pt>
                <c:pt idx="10">
                  <c:v>238.83</c:v>
                </c:pt>
                <c:pt idx="11">
                  <c:v>235.58</c:v>
                </c:pt>
                <c:pt idx="12">
                  <c:v>238.72</c:v>
                </c:pt>
                <c:pt idx="13">
                  <c:v>239.37</c:v>
                </c:pt>
                <c:pt idx="14">
                  <c:v>242.64</c:v>
                </c:pt>
                <c:pt idx="15">
                  <c:v>243.84</c:v>
                </c:pt>
                <c:pt idx="16">
                  <c:v>239.74</c:v>
                </c:pt>
                <c:pt idx="17">
                  <c:v>237.01</c:v>
                </c:pt>
                <c:pt idx="18">
                  <c:v>239.29</c:v>
                </c:pt>
                <c:pt idx="19">
                  <c:v>251.05</c:v>
                </c:pt>
                <c:pt idx="20">
                  <c:v>253.5</c:v>
                </c:pt>
                <c:pt idx="21">
                  <c:v>252.08</c:v>
                </c:pt>
                <c:pt idx="22">
                  <c:v>257.22000000000003</c:v>
                </c:pt>
                <c:pt idx="23">
                  <c:v>247.14</c:v>
                </c:pt>
                <c:pt idx="24">
                  <c:v>254.5</c:v>
                </c:pt>
                <c:pt idx="25">
                  <c:v>252.54</c:v>
                </c:pt>
                <c:pt idx="26">
                  <c:v>256.61</c:v>
                </c:pt>
                <c:pt idx="27">
                  <c:v>261.44</c:v>
                </c:pt>
                <c:pt idx="28">
                  <c:v>253.18</c:v>
                </c:pt>
                <c:pt idx="29">
                  <c:v>248.48</c:v>
                </c:pt>
                <c:pt idx="30">
                  <c:v>248.42</c:v>
                </c:pt>
                <c:pt idx="31">
                  <c:v>238.45</c:v>
                </c:pt>
                <c:pt idx="32">
                  <c:v>237.93</c:v>
                </c:pt>
                <c:pt idx="33">
                  <c:v>237.49</c:v>
                </c:pt>
                <c:pt idx="34">
                  <c:v>240.45</c:v>
                </c:pt>
                <c:pt idx="35">
                  <c:v>234.96</c:v>
                </c:pt>
                <c:pt idx="36">
                  <c:v>233.94</c:v>
                </c:pt>
                <c:pt idx="37">
                  <c:v>227.22</c:v>
                </c:pt>
                <c:pt idx="38">
                  <c:v>218.89</c:v>
                </c:pt>
                <c:pt idx="39">
                  <c:v>219.91</c:v>
                </c:pt>
                <c:pt idx="40">
                  <c:v>215.55</c:v>
                </c:pt>
                <c:pt idx="41">
                  <c:v>211.88</c:v>
                </c:pt>
                <c:pt idx="42">
                  <c:v>212.19</c:v>
                </c:pt>
                <c:pt idx="43">
                  <c:v>208.8</c:v>
                </c:pt>
                <c:pt idx="44">
                  <c:v>209.14</c:v>
                </c:pt>
                <c:pt idx="45">
                  <c:v>207.83</c:v>
                </c:pt>
                <c:pt idx="46">
                  <c:v>182.63</c:v>
                </c:pt>
                <c:pt idx="47">
                  <c:v>183.25</c:v>
                </c:pt>
                <c:pt idx="48">
                  <c:v>190.93</c:v>
                </c:pt>
                <c:pt idx="49">
                  <c:v>191.59</c:v>
                </c:pt>
                <c:pt idx="50">
                  <c:v>187.29</c:v>
                </c:pt>
                <c:pt idx="51">
                  <c:v>188.86</c:v>
                </c:pt>
                <c:pt idx="52">
                  <c:v>187.91</c:v>
                </c:pt>
                <c:pt idx="53">
                  <c:v>181.06</c:v>
                </c:pt>
                <c:pt idx="54">
                  <c:v>185.1</c:v>
                </c:pt>
                <c:pt idx="55">
                  <c:v>187.58</c:v>
                </c:pt>
                <c:pt idx="56">
                  <c:v>189.56</c:v>
                </c:pt>
                <c:pt idx="57">
                  <c:v>193.57</c:v>
                </c:pt>
                <c:pt idx="58">
                  <c:v>188.13</c:v>
                </c:pt>
                <c:pt idx="59">
                  <c:v>184.02</c:v>
                </c:pt>
                <c:pt idx="60">
                  <c:v>188.71</c:v>
                </c:pt>
                <c:pt idx="61">
                  <c:v>200.45</c:v>
                </c:pt>
              </c:numCache>
            </c:numRef>
          </c:val>
          <c:smooth val="0"/>
          <c:extLst>
            <c:ext xmlns:c16="http://schemas.microsoft.com/office/drawing/2014/chart" uri="{C3380CC4-5D6E-409C-BE32-E72D297353CC}">
              <c16:uniqueId val="{00000000-B09E-46E5-97A0-42CDAA262E1B}"/>
            </c:ext>
          </c:extLst>
        </c:ser>
        <c:dLbls>
          <c:showLegendKey val="0"/>
          <c:showVal val="0"/>
          <c:showCatName val="0"/>
          <c:showSerName val="0"/>
          <c:showPercent val="0"/>
          <c:showBubbleSize val="0"/>
        </c:dLbls>
        <c:marker val="1"/>
        <c:smooth val="0"/>
        <c:axId val="1013642831"/>
        <c:axId val="5178415"/>
      </c:lineChart>
      <c:dateAx>
        <c:axId val="101705630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960409151"/>
        <c:crosses val="autoZero"/>
        <c:auto val="1"/>
        <c:lblOffset val="100"/>
        <c:baseTimeUnit val="days"/>
      </c:dateAx>
      <c:valAx>
        <c:axId val="96040915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17056303"/>
        <c:crosses val="autoZero"/>
        <c:crossBetween val="between"/>
      </c:valAx>
      <c:valAx>
        <c:axId val="5178415"/>
        <c:scaling>
          <c:orientation val="minMax"/>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013642831"/>
        <c:crosses val="max"/>
        <c:crossBetween val="between"/>
      </c:valAx>
      <c:dateAx>
        <c:axId val="1013642831"/>
        <c:scaling>
          <c:orientation val="minMax"/>
        </c:scaling>
        <c:delete val="1"/>
        <c:axPos val="b"/>
        <c:numFmt formatCode="m/d/yyyy" sourceLinked="1"/>
        <c:majorTickMark val="out"/>
        <c:minorTickMark val="none"/>
        <c:tickLblPos val="nextTo"/>
        <c:crossAx val="5178415"/>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371474</xdr:colOff>
      <xdr:row>17</xdr:row>
      <xdr:rowOff>47625</xdr:rowOff>
    </xdr:from>
    <xdr:to>
      <xdr:col>3</xdr:col>
      <xdr:colOff>171450</xdr:colOff>
      <xdr:row>31</xdr:row>
      <xdr:rowOff>166686</xdr:rowOff>
    </xdr:to>
    <xdr:graphicFrame macro="">
      <xdr:nvGraphicFramePr>
        <xdr:cNvPr id="2" name="Chart 1">
          <a:extLst>
            <a:ext uri="{FF2B5EF4-FFF2-40B4-BE49-F238E27FC236}">
              <a16:creationId xmlns:a16="http://schemas.microsoft.com/office/drawing/2014/main" id="{62CC213E-E2FB-4121-AB2F-4335BA9DB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1314450</xdr:colOff>
      <xdr:row>18</xdr:row>
      <xdr:rowOff>19049</xdr:rowOff>
    </xdr:from>
    <xdr:to>
      <xdr:col>7</xdr:col>
      <xdr:colOff>985837</xdr:colOff>
      <xdr:row>31</xdr:row>
      <xdr:rowOff>109536</xdr:rowOff>
    </xdr:to>
    <xdr:graphicFrame macro="">
      <xdr:nvGraphicFramePr>
        <xdr:cNvPr id="3" name="Chart 2">
          <a:extLst>
            <a:ext uri="{FF2B5EF4-FFF2-40B4-BE49-F238E27FC236}">
              <a16:creationId xmlns:a16="http://schemas.microsoft.com/office/drawing/2014/main" id="{51582C62-3A1D-4041-99A0-0AAB0EAB6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1066799</xdr:colOff>
      <xdr:row>21</xdr:row>
      <xdr:rowOff>9524</xdr:rowOff>
    </xdr:from>
    <xdr:to>
      <xdr:col>13</xdr:col>
      <xdr:colOff>9524</xdr:colOff>
      <xdr:row>36</xdr:row>
      <xdr:rowOff>38099</xdr:rowOff>
    </xdr:to>
    <xdr:graphicFrame macro="">
      <xdr:nvGraphicFramePr>
        <xdr:cNvPr id="4" name="Chart 3">
          <a:extLst>
            <a:ext uri="{FF2B5EF4-FFF2-40B4-BE49-F238E27FC236}">
              <a16:creationId xmlns:a16="http://schemas.microsoft.com/office/drawing/2014/main" id="{E4A49B59-C770-432A-AEB4-B76C5C8CC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39</xdr:row>
      <xdr:rowOff>190499</xdr:rowOff>
    </xdr:from>
    <xdr:to>
      <xdr:col>13</xdr:col>
      <xdr:colOff>9526</xdr:colOff>
      <xdr:row>54</xdr:row>
      <xdr:rowOff>133350</xdr:rowOff>
    </xdr:to>
    <xdr:graphicFrame macro="">
      <xdr:nvGraphicFramePr>
        <xdr:cNvPr id="5" name="Chart 4">
          <a:extLst>
            <a:ext uri="{FF2B5EF4-FFF2-40B4-BE49-F238E27FC236}">
              <a16:creationId xmlns:a16="http://schemas.microsoft.com/office/drawing/2014/main" id="{E7E0D137-43A9-47A9-9FB6-AB1C8B9AF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314325</xdr:colOff>
      <xdr:row>24</xdr:row>
      <xdr:rowOff>133349</xdr:rowOff>
    </xdr:from>
    <xdr:to>
      <xdr:col>18</xdr:col>
      <xdr:colOff>171450</xdr:colOff>
      <xdr:row>39</xdr:row>
      <xdr:rowOff>38099</xdr:rowOff>
    </xdr:to>
    <xdr:sp macro="" textlink="">
      <xdr:nvSpPr>
        <xdr:cNvPr id="6" name="TextBox 5">
          <a:extLst>
            <a:ext uri="{FF2B5EF4-FFF2-40B4-BE49-F238E27FC236}">
              <a16:creationId xmlns:a16="http://schemas.microsoft.com/office/drawing/2014/main" id="{A4F5BC33-78E2-0F08-6544-674EE4D25372}"/>
            </a:ext>
          </a:extLst>
        </xdr:cNvPr>
        <xdr:cNvSpPr txBox="1"/>
      </xdr:nvSpPr>
      <xdr:spPr>
        <a:xfrm>
          <a:off x="15268575" y="4324349"/>
          <a:ext cx="3067050" cy="2638425"/>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Stock Lookup</a:t>
          </a:r>
          <a:r>
            <a:rPr lang="en-US" sz="1400"/>
            <a:t> -</a:t>
          </a:r>
          <a:r>
            <a:rPr lang="en-US" sz="1400" baseline="0"/>
            <a:t> </a:t>
          </a:r>
          <a:r>
            <a:rPr lang="en-US" sz="1400"/>
            <a:t>Select Stock you want to look historical price for</a:t>
          </a:r>
          <a:r>
            <a:rPr lang="en-US" sz="1400" baseline="0"/>
            <a:t> </a:t>
          </a:r>
        </a:p>
        <a:p>
          <a:endParaRPr lang="en-US" sz="1400" baseline="0"/>
        </a:p>
        <a:p>
          <a:r>
            <a:rPr lang="en-US" sz="1400" b="1" baseline="0"/>
            <a:t>Time Period -</a:t>
          </a:r>
          <a:r>
            <a:rPr lang="en-US" sz="1400" baseline="0"/>
            <a:t> Select how far back you want the historical prices to go </a:t>
          </a:r>
        </a:p>
        <a:p>
          <a:endParaRPr lang="en-US" sz="1400" baseline="0"/>
        </a:p>
        <a:p>
          <a:endParaRPr lang="en-US" sz="1400" b="1" baseline="0"/>
        </a:p>
        <a:p>
          <a:r>
            <a:rPr lang="en-US" sz="1400" b="1"/>
            <a:t>Comparison</a:t>
          </a:r>
          <a:r>
            <a:rPr lang="en-US" sz="1400"/>
            <a:t> - Be</a:t>
          </a:r>
          <a:r>
            <a:rPr lang="en-US" sz="1400" baseline="0"/>
            <a:t> careful when comparing it to another company; take into account market cap, news, industry etc.</a:t>
          </a:r>
          <a:endParaRPr lang="LID4096"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390524</xdr:colOff>
      <xdr:row>2</xdr:row>
      <xdr:rowOff>133350</xdr:rowOff>
    </xdr:from>
    <xdr:to>
      <xdr:col>16</xdr:col>
      <xdr:colOff>152399</xdr:colOff>
      <xdr:row>15</xdr:row>
      <xdr:rowOff>28575</xdr:rowOff>
    </xdr:to>
    <xdr:sp macro="" textlink="">
      <xdr:nvSpPr>
        <xdr:cNvPr id="2" name="TextBox 1">
          <a:extLst>
            <a:ext uri="{FF2B5EF4-FFF2-40B4-BE49-F238E27FC236}">
              <a16:creationId xmlns:a16="http://schemas.microsoft.com/office/drawing/2014/main" id="{874CD73D-EE5F-4B34-AA15-5A235193CDBA}"/>
            </a:ext>
          </a:extLst>
        </xdr:cNvPr>
        <xdr:cNvSpPr txBox="1"/>
      </xdr:nvSpPr>
      <xdr:spPr>
        <a:xfrm>
          <a:off x="10487024" y="514350"/>
          <a:ext cx="4029075" cy="2371725"/>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Date</a:t>
          </a:r>
          <a:r>
            <a:rPr lang="en-US" sz="1400"/>
            <a:t> - Write down</a:t>
          </a:r>
          <a:r>
            <a:rPr lang="en-US" sz="1400" baseline="0"/>
            <a:t> date of transaction (dd/mm/yyyy)</a:t>
          </a:r>
        </a:p>
        <a:p>
          <a:endParaRPr lang="en-US" sz="1400" baseline="0"/>
        </a:p>
        <a:p>
          <a:r>
            <a:rPr lang="en-US" sz="1400" b="1"/>
            <a:t>Company</a:t>
          </a:r>
          <a:r>
            <a:rPr lang="en-US" sz="1400" baseline="0"/>
            <a:t> </a:t>
          </a:r>
          <a:r>
            <a:rPr lang="en-US" sz="1400"/>
            <a:t>- Write</a:t>
          </a:r>
          <a:r>
            <a:rPr lang="en-US" sz="1400" baseline="0"/>
            <a:t> down either full company name or ticker (it will automatically fill)</a:t>
          </a:r>
        </a:p>
        <a:p>
          <a:endParaRPr lang="en-US" sz="1400" baseline="0"/>
        </a:p>
        <a:p>
          <a:r>
            <a:rPr lang="en-US" sz="1400" b="1" baseline="0"/>
            <a:t>Transaction Type </a:t>
          </a:r>
          <a:r>
            <a:rPr lang="en-US" sz="1400" baseline="0"/>
            <a:t>- Buy/Sell/Short/Cover</a:t>
          </a:r>
        </a:p>
        <a:p>
          <a:endParaRPr lang="en-US" sz="1400" baseline="0"/>
        </a:p>
        <a:p>
          <a:r>
            <a:rPr lang="en-US" sz="1400" b="1"/>
            <a:t>Unit</a:t>
          </a:r>
          <a:r>
            <a:rPr lang="en-US" sz="1400" b="1" baseline="0"/>
            <a:t>s</a:t>
          </a:r>
          <a:r>
            <a:rPr lang="en-US" sz="1400" baseline="0"/>
            <a:t> - Amount of stocks bought</a:t>
          </a:r>
        </a:p>
        <a:p>
          <a:endParaRPr lang="en-US" sz="1400"/>
        </a:p>
        <a:p>
          <a:r>
            <a:rPr lang="en-US" sz="1400" b="1"/>
            <a:t>Price</a:t>
          </a:r>
          <a:r>
            <a:rPr lang="en-US" sz="1400"/>
            <a:t> -</a:t>
          </a:r>
          <a:r>
            <a:rPr lang="en-US" sz="1400" baseline="0"/>
            <a:t> Price stock was bought or sold</a:t>
          </a:r>
          <a:endParaRPr lang="en-US" sz="1400"/>
        </a:p>
        <a:p>
          <a:endParaRPr lang="en-US" sz="1400"/>
        </a:p>
        <a:p>
          <a:endParaRPr lang="en-US" sz="1400"/>
        </a:p>
        <a:p>
          <a:endParaRPr lang="en-US" sz="1400"/>
        </a:p>
        <a:p>
          <a:endParaRPr lang="LID4096"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57150</xdr:colOff>
      <xdr:row>1</xdr:row>
      <xdr:rowOff>57150</xdr:rowOff>
    </xdr:from>
    <xdr:to>
      <xdr:col>14</xdr:col>
      <xdr:colOff>361950</xdr:colOff>
      <xdr:row>15</xdr:row>
      <xdr:rowOff>133350</xdr:rowOff>
    </xdr:to>
    <xdr:graphicFrame macro="">
      <xdr:nvGraphicFramePr>
        <xdr:cNvPr id="3" name="Chart 2">
          <a:extLst>
            <a:ext uri="{FF2B5EF4-FFF2-40B4-BE49-F238E27FC236}">
              <a16:creationId xmlns:a16="http://schemas.microsoft.com/office/drawing/2014/main" id="{3585978E-CFED-4FD9-99BB-DFD521E37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17</xdr:row>
      <xdr:rowOff>0</xdr:rowOff>
    </xdr:from>
    <xdr:to>
      <xdr:col>14</xdr:col>
      <xdr:colOff>304800</xdr:colOff>
      <xdr:row>31</xdr:row>
      <xdr:rowOff>76200</xdr:rowOff>
    </xdr:to>
    <xdr:graphicFrame macro="">
      <xdr:nvGraphicFramePr>
        <xdr:cNvPr id="5" name="Chart 4">
          <a:extLst>
            <a:ext uri="{FF2B5EF4-FFF2-40B4-BE49-F238E27FC236}">
              <a16:creationId xmlns:a16="http://schemas.microsoft.com/office/drawing/2014/main" id="{093AFA1D-CD9B-45C5-8924-C5B69604A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142875</xdr:colOff>
      <xdr:row>3</xdr:row>
      <xdr:rowOff>85725</xdr:rowOff>
    </xdr:from>
    <xdr:to>
      <xdr:col>21</xdr:col>
      <xdr:colOff>409575</xdr:colOff>
      <xdr:row>7</xdr:row>
      <xdr:rowOff>133350</xdr:rowOff>
    </xdr:to>
    <xdr:sp macro="" textlink="">
      <xdr:nvSpPr>
        <xdr:cNvPr id="2" name="TextBox 1">
          <a:extLst>
            <a:ext uri="{FF2B5EF4-FFF2-40B4-BE49-F238E27FC236}">
              <a16:creationId xmlns:a16="http://schemas.microsoft.com/office/drawing/2014/main" id="{3B3DB0F6-4C07-4340-B34C-0EE4A76049A4}"/>
            </a:ext>
          </a:extLst>
        </xdr:cNvPr>
        <xdr:cNvSpPr txBox="1"/>
      </xdr:nvSpPr>
      <xdr:spPr>
        <a:xfrm>
          <a:off x="10791825" y="657225"/>
          <a:ext cx="3924300" cy="809625"/>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1"/>
        </a:p>
        <a:p>
          <a:r>
            <a:rPr lang="en-US" sz="1400" b="1"/>
            <a:t>Just</a:t>
          </a:r>
          <a:r>
            <a:rPr lang="en-US" sz="1400" b="1" baseline="0"/>
            <a:t> for Charting purposes, no need to do anything</a:t>
          </a:r>
          <a:endParaRPr lang="en-US" sz="1400" b="1"/>
        </a:p>
        <a:p>
          <a:endParaRPr lang="en-US" sz="1400" b="1"/>
        </a:p>
        <a:p>
          <a:endParaRPr lang="en-US" sz="1400" b="1"/>
        </a:p>
        <a:p>
          <a:endParaRPr lang="en-US" sz="1400" b="1"/>
        </a:p>
        <a:p>
          <a:endParaRPr lang="LID4096" sz="1400" b="1"/>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62">
    <v t="i">0</v>
    <v t="i">1</v>
    <v t="i">4</v>
    <v t="i">5</v>
    <v t="i">6</v>
    <v t="i">8</v>
    <v t="i">11</v>
    <v t="i">12</v>
    <v t="i">13</v>
    <v t="i">14</v>
    <v t="i">15</v>
    <v t="i">18</v>
    <v t="i">19</v>
    <v t="i">20</v>
    <v t="i">21</v>
    <v t="i">22</v>
    <v t="i">25</v>
    <v t="i">26</v>
    <v t="i">27</v>
    <v t="i">28</v>
    <v t="i">29</v>
    <v t="i">32</v>
    <v t="i">33</v>
    <v t="i">34</v>
    <v t="i">35</v>
    <v t="i">36</v>
    <v t="i">40</v>
    <v t="i">41</v>
    <v t="i">42</v>
    <v t="i">43</v>
    <v t="i">47</v>
    <v t="i">48</v>
    <v t="i">49</v>
    <v t="i">50</v>
    <v t="i">53</v>
    <v t="i">54</v>
    <v t="i">55</v>
    <v t="i">56</v>
    <v t="i">57</v>
    <v t="i">61</v>
    <v t="i">62</v>
    <v t="i">63</v>
    <v t="i">64</v>
    <v t="i">67</v>
    <v t="i">68</v>
    <v t="i">69</v>
    <v t="i">70</v>
    <v t="i">71</v>
    <v t="i">74</v>
    <v t="i">75</v>
    <v t="i">76</v>
    <v t="i">77</v>
    <v t="i">78</v>
    <v t="i">81</v>
    <v t="i">82</v>
    <v t="i">83</v>
    <v t="i">84</v>
    <v t="i">85</v>
    <v t="i">88</v>
    <v t="i">89</v>
    <v t="i">90</v>
    <v t="i">91</v>
  </a>
  <a r="1" c="62">
    <v>233.59</v>
    <v>234.3</v>
    <v>235.6</v>
    <v>241.2</v>
    <v>234.21</v>
    <v>235.45</v>
    <v>236.08</v>
    <v>246.72</v>
    <v>244.14</v>
    <v>240.08</v>
    <v>238.83</v>
    <v>235.58</v>
    <v>238.72</v>
    <v>239.37</v>
    <v>242.64</v>
    <v>243.84</v>
    <v>239.74</v>
    <v>237.01</v>
    <v>239.29</v>
    <v>251.05</v>
    <v>253.5</v>
    <v>252.08</v>
    <v>257.22000000000003</v>
    <v>247.14</v>
    <v>254.5</v>
    <v>252.54</v>
    <v>256.61</v>
    <v>261.44</v>
    <v>253.18</v>
    <v>248.48</v>
    <v>248.42</v>
    <v>238.45</v>
    <v>237.93</v>
    <v>237.49</v>
    <v>240.45</v>
    <v>234.96</v>
    <v>233.94</v>
    <v>227.22</v>
    <v>218.89</v>
    <v>219.91</v>
    <v>215.55</v>
    <v>211.88</v>
    <v>212.19</v>
    <v>208.8</v>
    <v>209.14</v>
    <v>207.83</v>
    <v>182.63</v>
    <v>183.25</v>
    <v>190.93</v>
    <v>191.59</v>
    <v>187.29</v>
    <v>188.86</v>
    <v>187.91</v>
    <v>181.06</v>
    <v>185.1</v>
    <v>187.58</v>
    <v>189.56</v>
    <v>193.57</v>
    <v>188.13</v>
    <v>184.02</v>
    <v>188.71</v>
    <v>200.45</v>
  </a>
  <a r="1" c="62">
    <v>494.8</v>
    <v>492.98</v>
    <v>504.09</v>
    <v>499.44</v>
    <v>487.16</v>
    <v>477.76</v>
    <v>482.42</v>
    <v>478.21</v>
    <v>481.4</v>
    <v>467.7</v>
    <v>467.65</v>
    <v>455.1</v>
    <v>465.66</v>
    <v>455.03</v>
    <v>465.96</v>
    <v>475.06</v>
    <v>466.27</v>
    <v>476.57</v>
    <v>480.88</v>
    <v>483.5</v>
    <v>488.9</v>
    <v>500.77</v>
    <v>496.04</v>
    <v>481.11</v>
    <v>489.9</v>
    <v>488.3</v>
    <v>492.79</v>
    <v>494.17</v>
    <v>495.22</v>
    <v>495.22</v>
    <v>481.68</v>
    <v>475.69</v>
    <v>479.98</v>
    <v>490.97</v>
    <v>522.53</v>
    <v>531.4</v>
    <v>543.5</v>
    <v>548.22</v>
    <v>547.1</v>
    <v>563.82000000000005</v>
    <v>560.53</v>
    <v>571.07000000000005</v>
    <v>594.91</v>
    <v>596.54</v>
    <v>598.73</v>
    <v>613.62</v>
    <v>616.16999999999996</v>
    <v>610.30999999999995</v>
    <v>624.65</v>
    <v>627.74</v>
    <v>615.27</v>
    <v>630.27</v>
    <v>661.6</v>
    <v>693.32</v>
    <v>682.23</v>
    <v>700.99</v>
    <v>696.41</v>
    <v>721.33</v>
    <v>722.48</v>
    <v>721.28</v>
    <v>739</v>
    <v>726.58</v>
  </a>
</arrayData>
</file>

<file path=xl/richData/rdrichvalue.xml><?xml version="1.0" encoding="utf-8"?>
<rvData xmlns="http://schemas.microsoft.com/office/spreadsheetml/2017/richdata" count="209">
  <rv s="0">
    <v>https://www.bing.com/financeapi/forcetrigger?t=a1nhlh&amp;q=XNAS%3aAMZN&amp;form=skydnc</v>
    <v>Learn more on Bing</v>
  </rv>
  <rv s="1">
    <v>en-GB</v>
    <v>a1nhlh</v>
    <v>268435456</v>
    <v>1</v>
    <v>Powered by Refinitiv</v>
    <v>0</v>
    <v>AMAZON.COM, INC. (XNAS:AMZN)</v>
    <v>2</v>
    <v>3</v>
    <v>Finance</v>
    <v>4</v>
    <v>175.39</v>
    <v>88.12</v>
    <v>1.1596</v>
    <v>-1.18</v>
    <v>-6.9010000000000009E-3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171.17</v>
    <v>Diversified Retail</v>
    <v>Stock</v>
    <v>45338.041640798438</v>
    <v>0</v>
    <v>167.59</v>
    <v>1776035000000</v>
    <v>AMAZON.COM, INC.</v>
    <v>AMAZON.COM, INC.</v>
    <v>170.58</v>
    <v>58.767099999999999</v>
    <v>170.98</v>
    <v>169.8</v>
    <v>10387380000</v>
    <v>AMZN</v>
    <v>AMAZON.COM, INC. (XNAS:AMZN)</v>
    <v>9238</v>
    <v>50140906</v>
    <v>1996</v>
  </rv>
  <rv s="2">
    <v>1</v>
  </rv>
  <rv s="0">
    <v>https://www.bing.com/financeapi/forcetrigger?t=a1wljc&amp;q=XNYS%3aKO&amp;form=skydnc</v>
    <v>Learn more on Bing</v>
  </rv>
  <rv s="1">
    <v>en-GB</v>
    <v>a1wljc</v>
    <v>268435456</v>
    <v>1</v>
    <v>Powered by Refinitiv</v>
    <v>0</v>
    <v>THE COCA-COLA COMPANY (XNYS:KO)</v>
    <v>2</v>
    <v>3</v>
    <v>Finance</v>
    <v>4</v>
    <v>64.989999999999995</v>
    <v>51.55</v>
    <v>0.59360000000000002</v>
    <v>0.11</v>
    <v>1.8549999999999999E-3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59.59</v>
    <v>Beverages</v>
    <v>Stock</v>
    <v>45338.041405948439</v>
    <v>3</v>
    <v>59.13</v>
    <v>255895200000</v>
    <v>THE COCA-COLA COMPANY</v>
    <v>THE COCA-COLA COMPANY</v>
    <v>59.42</v>
    <v>24.059200000000001</v>
    <v>59.29</v>
    <v>59.4</v>
    <v>4308000000</v>
    <v>KO</v>
    <v>THE COCA-COLA COMPANY (XNYS:KO)</v>
    <v>618</v>
    <v>14730947</v>
    <v>1919</v>
  </rv>
  <rv s="2">
    <v>4</v>
  </rv>
  <rv s="0">
    <v>https://www.bing.com/financeapi/forcetrigger?t=a1yv52&amp;q=XNAS%3aNVDA&amp;form=skydnc</v>
    <v>Learn more on Bing</v>
  </rv>
  <rv s="1">
    <v>en-GB</v>
    <v>a1yv52</v>
    <v>268435456</v>
    <v>1</v>
    <v>Powered by Refinitiv</v>
    <v>0</v>
    <v>NVIDIA CORPORATION (XNAS:NVDA)</v>
    <v>2</v>
    <v>3</v>
    <v>Finance</v>
    <v>4</v>
    <v>739.75</v>
    <v>204.21</v>
    <v>1.6996</v>
    <v>-12.42</v>
    <v>-1.6806000000000001E-2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739.75</v>
    <v>Semiconductors &amp; Semiconductor Equipment</v>
    <v>Stock</v>
    <v>45338.041646446094</v>
    <v>6</v>
    <v>724</v>
    <v>1794652600000</v>
    <v>NVIDIA CORPORATION</v>
    <v>NVIDIA CORPORATION</v>
    <v>738.69</v>
    <v>91.952200000000005</v>
    <v>739</v>
    <v>726.58</v>
    <v>2470000000</v>
    <v>NVDA</v>
    <v>NVIDIA CORPORATION (XNAS:NVDA)</v>
    <v>67012</v>
    <v>48371985</v>
    <v>1998</v>
  </rv>
  <rv s="2">
    <v>7</v>
  </rv>
  <rv s="0">
    <v>https://www.bing.com/financeapi/forcetrigger?t=a24kar&amp;q=XNAS%3aTSLA&amp;form=skydnc</v>
    <v>Learn more on Bing</v>
  </rv>
  <rv s="1">
    <v>en-GB</v>
    <v>a24kar</v>
    <v>268435456</v>
    <v>1</v>
    <v>Powered by Refinitiv</v>
    <v>0</v>
    <v>TESLA, INC. (XNAS:TSLA)</v>
    <v>2</v>
    <v>3</v>
    <v>Finance</v>
    <v>4</v>
    <v>299.29000000000002</v>
    <v>152.37</v>
    <v>2.4211999999999998</v>
    <v>11.74</v>
    <v>6.2211999999999996E-2</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200.88</v>
    <v>Automobiles &amp; Auto Parts</v>
    <v>Stock</v>
    <v>45338.041662430471</v>
    <v>9</v>
    <v>188.8595</v>
    <v>638391355950</v>
    <v>TESLA, INC.</v>
    <v>TESLA, INC.</v>
    <v>189.16</v>
    <v>44.084099999999999</v>
    <v>188.71</v>
    <v>200.45</v>
    <v>3184791000</v>
    <v>TSLA</v>
    <v>TESLA, INC. (XNAS:TSLA)</v>
    <v>214827</v>
    <v>110898902</v>
    <v>2003</v>
  </rv>
  <rv s="2">
    <v>10</v>
  </rv>
  <rv s="0">
    <v>https://www.bing.com/financeapi/forcetrigger?t=bjojk2&amp;q=XNAS%3aPDD&amp;form=skydnc</v>
    <v>Learn more on Bing</v>
  </rv>
  <rv s="1">
    <v>en-GB</v>
    <v>bjojk2</v>
    <v>268435456</v>
    <v>1</v>
    <v>Powered by Refinitiv</v>
    <v>0</v>
    <v>PDD Holdings Inc. (XNAS:PDD)</v>
    <v>2</v>
    <v>3</v>
    <v>Finance</v>
    <v>4</v>
    <v>152.99</v>
    <v>59.67</v>
    <v>0.68110000000000004</v>
    <v>3.31</v>
    <v>2.5073999999999999E-2</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v>
    <v>12992</v>
    <v>Nasdaq Stock Market</v>
    <v>XNAS</v>
    <v>XNAS</v>
    <v>First Floor, 25 St Stephen's Green, DUBLIN, DUBLIN, D02 XF99 IE</v>
    <v>135.53</v>
    <v>Software &amp; IT Services</v>
    <v>Stock</v>
    <v>45338.04142149297</v>
    <v>12</v>
    <v>133</v>
    <v>179784392840</v>
    <v>PDD Holdings Inc.</v>
    <v>PDD Holdings Inc.</v>
    <v>133</v>
    <v>31.271599999999999</v>
    <v>132.01</v>
    <v>135.32</v>
    <v>1328587000</v>
    <v>PDD</v>
    <v>PDD Holdings Inc. (XNAS:PDD)</v>
    <v>9729</v>
    <v>7933267</v>
    <v>2015</v>
  </rv>
  <rv s="2">
    <v>13</v>
  </rv>
  <rv s="0">
    <v>https://www.bing.com/financeapi/forcetrigger?t=a25ya2&amp;q=XNYS%3aWMT&amp;form=skydnc</v>
    <v>Learn more on Bing</v>
  </rv>
  <rv s="1">
    <v>en-GB</v>
    <v>a25ya2</v>
    <v>268435456</v>
    <v>1</v>
    <v>Powered by Refinitiv</v>
    <v>0</v>
    <v>WALMART INC. (XNYS:WMT)</v>
    <v>2</v>
    <v>3</v>
    <v>Finance</v>
    <v>4</v>
    <v>171.07</v>
    <v>136.09</v>
    <v>0.4889</v>
    <v>0.69</v>
    <v>4.0930000000000003E-3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169.85</v>
    <v>Food &amp; Drug Retailing</v>
    <v>Stock</v>
    <v>45338.041327823441</v>
    <v>15</v>
    <v>167.97</v>
    <v>455768293860</v>
    <v>WALMART INC.</v>
    <v>WALMART INC.</v>
    <v>169.8</v>
    <v>28.103899999999999</v>
    <v>168.6</v>
    <v>169.29</v>
    <v>2692234000</v>
    <v>WMT</v>
    <v>WALMART INC. (XNYS:WMT)</v>
    <v>99</v>
    <v>5753646</v>
    <v>1969</v>
  </rv>
  <rv s="2">
    <v>16</v>
  </rv>
  <rv s="0">
    <v>https://www.bing.com/financeapi/forcetrigger?t=a1mou2&amp;q=XNAS%3aAAPL&amp;form=skydnc</v>
    <v>Learn more on Bing</v>
  </rv>
  <rv s="1">
    <v>en-GB</v>
    <v>a1mou2</v>
    <v>268435456</v>
    <v>1</v>
    <v>Powered by Refinitiv</v>
    <v>0</v>
    <v>APPLE INC. (XNAS:AAPL)</v>
    <v>2</v>
    <v>3</v>
    <v>Finance</v>
    <v>4</v>
    <v>199.62</v>
    <v>143.9</v>
    <v>1.3066</v>
    <v>-0.28999999999999998</v>
    <v>-1.575E-3</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184.49</v>
    <v>Computers, Phones &amp; Household Electronics</v>
    <v>Stock</v>
    <v>45338.041624999998</v>
    <v>18</v>
    <v>181.35</v>
    <v>2839144056800</v>
    <v>APPLE INC.</v>
    <v>APPLE INC.</v>
    <v>183.55</v>
    <v>28.607700000000001</v>
    <v>184.15</v>
    <v>183.86</v>
    <v>15441880000</v>
    <v>AAPL</v>
    <v>APPLE INC. (XNAS:AAPL)</v>
    <v>26789</v>
    <v>55333315</v>
    <v>1977</v>
  </rv>
  <rv s="2">
    <v>19</v>
  </rv>
  <rv s="3">
    <v>12</v>
    <v>Ticker symbol</v>
    <v>0</v>
  </rv>
  <rv s="4">
    <fb>45246</fb>
    <v>5</v>
  </rv>
  <rv s="4">
    <fb>233.59</fb>
    <v>6</v>
  </rv>
  <rv s="4">
    <fb>494.8</fb>
    <v>6</v>
  </rv>
  <rv s="4">
    <fb>45247</fb>
    <v>5</v>
  </rv>
  <rv s="4">
    <fb>234.3</fb>
    <v>6</v>
  </rv>
  <rv s="4">
    <fb>492.98</fb>
    <v>6</v>
  </rv>
  <rv s="4">
    <fb>45250</fb>
    <v>5</v>
  </rv>
  <rv s="4">
    <fb>235.6</fb>
    <v>6</v>
  </rv>
  <rv s="4">
    <fb>504.09</fb>
    <v>6</v>
  </rv>
  <rv s="4">
    <fb>45251</fb>
    <v>5</v>
  </rv>
  <rv s="4">
    <fb>241.2</fb>
    <v>6</v>
  </rv>
  <rv s="4">
    <fb>499.44</fb>
    <v>6</v>
  </rv>
  <rv s="4">
    <fb>45252</fb>
    <v>5</v>
  </rv>
  <rv s="4">
    <fb>234.21</fb>
    <v>6</v>
  </rv>
  <rv s="4">
    <fb>487.16</fb>
    <v>6</v>
  </rv>
  <rv s="4">
    <fb>45254</fb>
    <v>5</v>
  </rv>
  <rv s="4">
    <fb>235.45</fb>
    <v>6</v>
  </rv>
  <rv s="4">
    <fb>477.76</fb>
    <v>6</v>
  </rv>
  <rv s="4">
    <fb>45257</fb>
    <v>5</v>
  </rv>
  <rv s="4">
    <fb>236.08</fb>
    <v>6</v>
  </rv>
  <rv s="4">
    <fb>482.42</fb>
    <v>6</v>
  </rv>
  <rv s="4">
    <fb>45258</fb>
    <v>5</v>
  </rv>
  <rv s="4">
    <fb>246.72</fb>
    <v>6</v>
  </rv>
  <rv s="4">
    <fb>478.21</fb>
    <v>6</v>
  </rv>
  <rv s="4">
    <fb>45259</fb>
    <v>5</v>
  </rv>
  <rv s="4">
    <fb>244.14</fb>
    <v>6</v>
  </rv>
  <rv s="4">
    <fb>481.4</fb>
    <v>6</v>
  </rv>
  <rv s="4">
    <fb>45260</fb>
    <v>5</v>
  </rv>
  <rv s="4">
    <fb>240.08</fb>
    <v>6</v>
  </rv>
  <rv s="4">
    <fb>467.7</fb>
    <v>6</v>
  </rv>
  <rv s="4">
    <fb>45261</fb>
    <v>5</v>
  </rv>
  <rv s="4">
    <fb>238.83</fb>
    <v>6</v>
  </rv>
  <rv s="4">
    <fb>467.65</fb>
    <v>6</v>
  </rv>
  <rv s="4">
    <fb>45264</fb>
    <v>5</v>
  </rv>
  <rv s="4">
    <fb>235.58</fb>
    <v>6</v>
  </rv>
  <rv s="4">
    <fb>455.1</fb>
    <v>6</v>
  </rv>
  <rv s="4">
    <fb>45265</fb>
    <v>5</v>
  </rv>
  <rv s="4">
    <fb>238.72</fb>
    <v>6</v>
  </rv>
  <rv s="4">
    <fb>465.66</fb>
    <v>6</v>
  </rv>
  <rv s="4">
    <fb>45266</fb>
    <v>5</v>
  </rv>
  <rv s="4">
    <fb>239.37</fb>
    <v>6</v>
  </rv>
  <rv s="4">
    <fb>455.03</fb>
    <v>6</v>
  </rv>
  <rv s="4">
    <fb>45267</fb>
    <v>5</v>
  </rv>
  <rv s="4">
    <fb>242.64</fb>
    <v>6</v>
  </rv>
  <rv s="4">
    <fb>465.96</fb>
    <v>6</v>
  </rv>
  <rv s="4">
    <fb>45268</fb>
    <v>5</v>
  </rv>
  <rv s="4">
    <fb>243.84</fb>
    <v>6</v>
  </rv>
  <rv s="4">
    <fb>475.06</fb>
    <v>6</v>
  </rv>
  <rv s="4">
    <fb>45271</fb>
    <v>5</v>
  </rv>
  <rv s="4">
    <fb>239.74</fb>
    <v>6</v>
  </rv>
  <rv s="4">
    <fb>466.27</fb>
    <v>6</v>
  </rv>
  <rv s="4">
    <fb>45272</fb>
    <v>5</v>
  </rv>
  <rv s="4">
    <fb>237.01</fb>
    <v>6</v>
  </rv>
  <rv s="4">
    <fb>476.57</fb>
    <v>6</v>
  </rv>
  <rv s="4">
    <fb>45273</fb>
    <v>5</v>
  </rv>
  <rv s="4">
    <fb>239.29</fb>
    <v>6</v>
  </rv>
  <rv s="4">
    <fb>480.88</fb>
    <v>6</v>
  </rv>
  <rv s="4">
    <fb>45274</fb>
    <v>5</v>
  </rv>
  <rv s="4">
    <fb>251.05</fb>
    <v>6</v>
  </rv>
  <rv s="4">
    <fb>483.5</fb>
    <v>6</v>
  </rv>
  <rv s="4">
    <fb>45275</fb>
    <v>5</v>
  </rv>
  <rv s="4">
    <fb>253.5</fb>
    <v>6</v>
  </rv>
  <rv s="4">
    <fb>488.9</fb>
    <v>6</v>
  </rv>
  <rv s="4">
    <fb>45278</fb>
    <v>5</v>
  </rv>
  <rv s="4">
    <fb>252.08</fb>
    <v>6</v>
  </rv>
  <rv s="4">
    <fb>500.77</fb>
    <v>6</v>
  </rv>
  <rv s="4">
    <fb>45279</fb>
    <v>5</v>
  </rv>
  <rv s="4">
    <fb>257.22000000000003</fb>
    <v>6</v>
  </rv>
  <rv s="4">
    <fb>496.04</fb>
    <v>6</v>
  </rv>
  <rv s="4">
    <fb>45280</fb>
    <v>5</v>
  </rv>
  <rv s="4">
    <fb>247.14</fb>
    <v>6</v>
  </rv>
  <rv s="4">
    <fb>481.11</fb>
    <v>6</v>
  </rv>
  <rv s="4">
    <fb>45281</fb>
    <v>5</v>
  </rv>
  <rv s="4">
    <fb>254.5</fb>
    <v>6</v>
  </rv>
  <rv s="4">
    <fb>489.9</fb>
    <v>6</v>
  </rv>
  <rv s="4">
    <fb>45282</fb>
    <v>5</v>
  </rv>
  <rv s="4">
    <fb>252.54</fb>
    <v>6</v>
  </rv>
  <rv s="4">
    <fb>488.3</fb>
    <v>6</v>
  </rv>
  <rv s="4">
    <fb>45286</fb>
    <v>5</v>
  </rv>
  <rv s="4">
    <fb>256.61</fb>
    <v>6</v>
  </rv>
  <rv s="4">
    <fb>492.79</fb>
    <v>6</v>
  </rv>
  <rv s="4">
    <fb>45287</fb>
    <v>5</v>
  </rv>
  <rv s="4">
    <fb>261.44</fb>
    <v>6</v>
  </rv>
  <rv s="4">
    <fb>494.17</fb>
    <v>6</v>
  </rv>
  <rv s="4">
    <fb>45288</fb>
    <v>5</v>
  </rv>
  <rv s="4">
    <fb>253.18</fb>
    <v>6</v>
  </rv>
  <rv s="4">
    <fb>495.22</fb>
    <v>6</v>
  </rv>
  <rv s="4">
    <fb>45289</fb>
    <v>5</v>
  </rv>
  <rv s="4">
    <fb>248.48</fb>
    <v>6</v>
  </rv>
  <rv s="4">
    <fb>45293</fb>
    <v>5</v>
  </rv>
  <rv s="4">
    <fb>248.42</fb>
    <v>6</v>
  </rv>
  <rv s="4">
    <fb>481.68</fb>
    <v>6</v>
  </rv>
  <rv s="4">
    <fb>45294</fb>
    <v>5</v>
  </rv>
  <rv s="4">
    <fb>238.45</fb>
    <v>6</v>
  </rv>
  <rv s="4">
    <fb>475.69</fb>
    <v>6</v>
  </rv>
  <rv s="4">
    <fb>45295</fb>
    <v>5</v>
  </rv>
  <rv s="4">
    <fb>237.93</fb>
    <v>6</v>
  </rv>
  <rv s="4">
    <fb>479.98</fb>
    <v>6</v>
  </rv>
  <rv s="4">
    <fb>45296</fb>
    <v>5</v>
  </rv>
  <rv s="4">
    <fb>237.49</fb>
    <v>6</v>
  </rv>
  <rv s="4">
    <fb>490.97</fb>
    <v>6</v>
  </rv>
  <rv s="4">
    <fb>45299</fb>
    <v>5</v>
  </rv>
  <rv s="4">
    <fb>240.45</fb>
    <v>6</v>
  </rv>
  <rv s="4">
    <fb>522.53</fb>
    <v>6</v>
  </rv>
  <rv s="4">
    <fb>45300</fb>
    <v>5</v>
  </rv>
  <rv s="4">
    <fb>234.96</fb>
    <v>6</v>
  </rv>
  <rv s="4">
    <fb>531.4</fb>
    <v>6</v>
  </rv>
  <rv s="4">
    <fb>45301</fb>
    <v>5</v>
  </rv>
  <rv s="4">
    <fb>233.94</fb>
    <v>6</v>
  </rv>
  <rv s="4">
    <fb>543.5</fb>
    <v>6</v>
  </rv>
  <rv s="4">
    <fb>45302</fb>
    <v>5</v>
  </rv>
  <rv s="4">
    <fb>227.22</fb>
    <v>6</v>
  </rv>
  <rv s="4">
    <fb>548.22</fb>
    <v>6</v>
  </rv>
  <rv s="4">
    <fb>45303</fb>
    <v>5</v>
  </rv>
  <rv s="4">
    <fb>218.89</fb>
    <v>6</v>
  </rv>
  <rv s="4">
    <fb>547.1</fb>
    <v>6</v>
  </rv>
  <rv s="4">
    <fb>45307</fb>
    <v>5</v>
  </rv>
  <rv s="4">
    <fb>219.91</fb>
    <v>6</v>
  </rv>
  <rv s="4">
    <fb>563.82000000000005</fb>
    <v>6</v>
  </rv>
  <rv s="4">
    <fb>45308</fb>
    <v>5</v>
  </rv>
  <rv s="4">
    <fb>215.55</fb>
    <v>6</v>
  </rv>
  <rv s="4">
    <fb>560.53</fb>
    <v>6</v>
  </rv>
  <rv s="4">
    <fb>45309</fb>
    <v>5</v>
  </rv>
  <rv s="4">
    <fb>211.88</fb>
    <v>6</v>
  </rv>
  <rv s="4">
    <fb>571.07000000000005</fb>
    <v>6</v>
  </rv>
  <rv s="4">
    <fb>45310</fb>
    <v>5</v>
  </rv>
  <rv s="4">
    <fb>212.19</fb>
    <v>6</v>
  </rv>
  <rv s="4">
    <fb>594.91</fb>
    <v>6</v>
  </rv>
  <rv s="4">
    <fb>45313</fb>
    <v>5</v>
  </rv>
  <rv s="4">
    <fb>208.8</fb>
    <v>6</v>
  </rv>
  <rv s="4">
    <fb>596.54</fb>
    <v>6</v>
  </rv>
  <rv s="4">
    <fb>45314</fb>
    <v>5</v>
  </rv>
  <rv s="4">
    <fb>209.14</fb>
    <v>6</v>
  </rv>
  <rv s="4">
    <fb>598.73</fb>
    <v>6</v>
  </rv>
  <rv s="4">
    <fb>45315</fb>
    <v>5</v>
  </rv>
  <rv s="4">
    <fb>207.83</fb>
    <v>6</v>
  </rv>
  <rv s="4">
    <fb>613.62</fb>
    <v>6</v>
  </rv>
  <rv s="4">
    <fb>45316</fb>
    <v>5</v>
  </rv>
  <rv s="4">
    <fb>182.63</fb>
    <v>6</v>
  </rv>
  <rv s="4">
    <fb>616.16999999999996</fb>
    <v>6</v>
  </rv>
  <rv s="4">
    <fb>45317</fb>
    <v>5</v>
  </rv>
  <rv s="4">
    <fb>183.25</fb>
    <v>6</v>
  </rv>
  <rv s="4">
    <fb>610.30999999999995</fb>
    <v>6</v>
  </rv>
  <rv s="4">
    <fb>45320</fb>
    <v>5</v>
  </rv>
  <rv s="4">
    <fb>190.93</fb>
    <v>6</v>
  </rv>
  <rv s="4">
    <fb>624.65</fb>
    <v>6</v>
  </rv>
  <rv s="4">
    <fb>45321</fb>
    <v>5</v>
  </rv>
  <rv s="4">
    <fb>191.59</fb>
    <v>6</v>
  </rv>
  <rv s="4">
    <fb>627.74</fb>
    <v>6</v>
  </rv>
  <rv s="4">
    <fb>45322</fb>
    <v>5</v>
  </rv>
  <rv s="4">
    <fb>187.29</fb>
    <v>6</v>
  </rv>
  <rv s="4">
    <fb>615.27</fb>
    <v>6</v>
  </rv>
  <rv s="4">
    <fb>45323</fb>
    <v>5</v>
  </rv>
  <rv s="4">
    <fb>188.86</fb>
    <v>6</v>
  </rv>
  <rv s="4">
    <fb>630.27</fb>
    <v>6</v>
  </rv>
  <rv s="4">
    <fb>45324</fb>
    <v>5</v>
  </rv>
  <rv s="4">
    <fb>187.91</fb>
    <v>6</v>
  </rv>
  <rv s="4">
    <fb>661.6</fb>
    <v>6</v>
  </rv>
  <rv s="4">
    <fb>45327</fb>
    <v>5</v>
  </rv>
  <rv s="4">
    <fb>181.06</fb>
    <v>6</v>
  </rv>
  <rv s="4">
    <fb>693.32</fb>
    <v>6</v>
  </rv>
  <rv s="4">
    <fb>45328</fb>
    <v>5</v>
  </rv>
  <rv s="4">
    <fb>185.1</fb>
    <v>6</v>
  </rv>
  <rv s="4">
    <fb>682.23</fb>
    <v>6</v>
  </rv>
  <rv s="4">
    <fb>45329</fb>
    <v>5</v>
  </rv>
  <rv s="4">
    <fb>187.58</fb>
    <v>6</v>
  </rv>
  <rv s="4">
    <fb>700.99</fb>
    <v>6</v>
  </rv>
  <rv s="4">
    <fb>45330</fb>
    <v>5</v>
  </rv>
  <rv s="4">
    <fb>189.56</fb>
    <v>6</v>
  </rv>
  <rv s="4">
    <fb>696.41</fb>
    <v>6</v>
  </rv>
  <rv s="4">
    <fb>45331</fb>
    <v>5</v>
  </rv>
  <rv s="4">
    <fb>193.57</fb>
    <v>6</v>
  </rv>
  <rv s="4">
    <fb>721.33</fb>
    <v>6</v>
  </rv>
  <rv s="4">
    <fb>45334</fb>
    <v>5</v>
  </rv>
  <rv s="4">
    <fb>188.13</fb>
    <v>6</v>
  </rv>
  <rv s="4">
    <fb>722.48</fb>
    <v>6</v>
  </rv>
  <rv s="4">
    <fb>45335</fb>
    <v>5</v>
  </rv>
  <rv s="4">
    <fb>184.02</fb>
    <v>6</v>
  </rv>
  <rv s="4">
    <fb>721.28</fb>
    <v>6</v>
  </rv>
  <rv s="4">
    <fb>45336</fb>
    <v>5</v>
  </rv>
  <rv s="4">
    <fb>188.71</fb>
    <v>6</v>
  </rv>
  <rv s="4">
    <fb>739</fb>
    <v>6</v>
  </rv>
  <rv s="4">
    <fb>45337</fb>
    <v>5</v>
  </rv>
  <rv s="4">
    <fb>200.45</fb>
    <v>6</v>
  </rv>
  <rv s="4">
    <fb>726.58</fb>
    <v>6</v>
  </rv>
  <rv s="5">
    <v>7</v>
    <v>TSLA</v>
    <v>Daily</v>
    <v>45246</v>
    <v>45338</v>
    <v>0</v>
    <v>1</v>
    <v>638435520000000000,638436709038640955,0</v>
    <v>0</v>
    <v>a24kar</v>
    <v>XNAS:TSLA</v>
    <v>1</v>
  </rv>
  <rv s="5">
    <v>7</v>
    <v>a1yv52</v>
    <v>Daily</v>
    <v>45246</v>
    <v>45338</v>
    <v>0</v>
    <v>1</v>
    <v>638435520000000000,638436709038636981,0</v>
    <v>0</v>
    <v>a1yv52</v>
    <v>XNAS:NVDA</v>
    <v>2</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61372B-8D50-4FAD-BC53-707175531AF8}" name="Table1" displayName="Table1" ref="B2:I13" totalsRowShown="0" headerRowDxfId="16" dataDxfId="15">
  <autoFilter ref="B2:I13" xr:uid="{7F0F81AA-732F-41C6-9118-A1D79F699BAC}"/>
  <sortState xmlns:xlrd2="http://schemas.microsoft.com/office/spreadsheetml/2017/richdata2" ref="B3:I11">
    <sortCondition ref="B2:B11"/>
  </sortState>
  <tableColumns count="8">
    <tableColumn id="1" xr3:uid="{2054DF41-0B0D-4167-9C50-12BD87875314}" name="Date" dataDxfId="14" totalsRowDxfId="7"/>
    <tableColumn id="2" xr3:uid="{23B038C9-4502-4C69-9536-3F4DA992D9FB}" name="Company" dataDxfId="13" totalsRowDxfId="6"/>
    <tableColumn id="3" xr3:uid="{51FB1691-B6D2-4B76-832E-101D1B79E808}" name="Ticker" dataDxfId="0"/>
    <tableColumn id="4" xr3:uid="{81F5C0A1-F70D-4F98-A809-E663EC344EFA}" name="Transaction Type" dataDxfId="12" totalsRowDxfId="5"/>
    <tableColumn id="5" xr3:uid="{819ACBEA-B111-4011-A3C9-E5A3DD151B28}" name="Units" dataDxfId="11" totalsRowDxfId="4"/>
    <tableColumn id="6" xr3:uid="{4CD43191-6EB6-4C2F-88F9-B7832DC43096}" name="Price" dataDxfId="10" totalsRowDxfId="3"/>
    <tableColumn id="7" xr3:uid="{6D71BB9F-8F89-4DEC-9E1E-63E55DCBA851}" name="Total Transaction Amount" dataDxfId="8" totalsRowDxfId="2">
      <calculatedColumnFormula>F3*G3</calculatedColumnFormula>
    </tableColumn>
    <tableColumn id="8" xr3:uid="{1D120103-8BEC-45F1-9AFC-A55A6B143C70}" name="Currency" dataDxfId="9" totalsRow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showGridLines="0" tabSelected="1" workbookViewId="0">
      <selection activeCell="F15" sqref="F15"/>
    </sheetView>
  </sheetViews>
  <sheetFormatPr defaultRowHeight="15" x14ac:dyDescent="0.25"/>
  <cols>
    <col min="2" max="2" width="37.42578125" bestFit="1" customWidth="1"/>
    <col min="3" max="3" width="9.42578125" customWidth="1"/>
    <col min="4" max="4" width="41.85546875" bestFit="1" customWidth="1"/>
    <col min="5" max="5" width="11.28515625" customWidth="1"/>
    <col min="6" max="6" width="16" bestFit="1" customWidth="1"/>
    <col min="7" max="7" width="12.28515625" bestFit="1" customWidth="1"/>
    <col min="8" max="8" width="17.140625" customWidth="1"/>
    <col min="9" max="9" width="15.140625" customWidth="1"/>
    <col min="10" max="10" width="14.5703125" customWidth="1"/>
    <col min="11" max="11" width="15" bestFit="1" customWidth="1"/>
    <col min="12" max="12" width="13.28515625" bestFit="1" customWidth="1"/>
    <col min="13" max="13" width="12.7109375" bestFit="1" customWidth="1"/>
    <col min="14" max="14" width="11.5703125" customWidth="1"/>
  </cols>
  <sheetData>
    <row r="1" spans="1:13" ht="15" customHeight="1" x14ac:dyDescent="0.25">
      <c r="A1" s="31" t="s">
        <v>11</v>
      </c>
      <c r="B1" s="31"/>
      <c r="C1" s="31"/>
      <c r="D1" s="31"/>
      <c r="E1" s="17"/>
      <c r="F1" s="12" t="s">
        <v>24</v>
      </c>
      <c r="G1" s="12" t="s">
        <v>18</v>
      </c>
      <c r="H1" s="12" t="s">
        <v>25</v>
      </c>
      <c r="I1" s="16"/>
      <c r="J1" s="16"/>
      <c r="K1" s="16"/>
      <c r="L1" s="16"/>
      <c r="M1" s="16"/>
    </row>
    <row r="2" spans="1:13" ht="15" customHeight="1" x14ac:dyDescent="0.25">
      <c r="A2" s="31"/>
      <c r="B2" s="31"/>
      <c r="C2" s="31"/>
      <c r="D2" s="31"/>
      <c r="E2" s="17"/>
      <c r="F2" s="32">
        <f>SUM(_xlfn.ANCHORARRAY(H7))</f>
        <v>85209.5</v>
      </c>
      <c r="G2" s="32">
        <f>SUM(_xlfn.ANCHORARRAY(J7))</f>
        <v>225.00000000000432</v>
      </c>
      <c r="H2" s="32">
        <f>SUM(_xlfn.ANCHORARRAY(K7))</f>
        <v>19003.5</v>
      </c>
      <c r="I2" s="16"/>
      <c r="J2" s="16"/>
      <c r="K2" s="16"/>
      <c r="L2" s="16"/>
      <c r="M2" s="16"/>
    </row>
    <row r="3" spans="1:13" ht="15" customHeight="1" x14ac:dyDescent="0.25">
      <c r="A3" s="31"/>
      <c r="B3" s="31"/>
      <c r="C3" s="31"/>
      <c r="D3" s="31"/>
      <c r="E3" s="17"/>
      <c r="F3" s="32"/>
      <c r="G3" s="32"/>
      <c r="H3" s="32"/>
      <c r="I3" s="16"/>
      <c r="J3" s="16"/>
      <c r="K3" s="16"/>
      <c r="L3" s="16"/>
      <c r="M3" s="16"/>
    </row>
    <row r="4" spans="1:13" ht="15" customHeight="1" x14ac:dyDescent="0.25"/>
    <row r="5" spans="1:13" ht="15" customHeight="1" x14ac:dyDescent="0.25">
      <c r="B5" s="30" t="s">
        <v>20</v>
      </c>
      <c r="C5" s="30"/>
      <c r="D5" s="30"/>
      <c r="E5" s="30"/>
      <c r="F5" s="30"/>
      <c r="G5" s="30"/>
      <c r="H5" s="30"/>
      <c r="I5" s="30"/>
      <c r="J5" s="30"/>
      <c r="K5" s="30"/>
      <c r="L5" s="30"/>
      <c r="M5" s="30"/>
    </row>
    <row r="6" spans="1:13" x14ac:dyDescent="0.25">
      <c r="B6" s="14" t="s">
        <v>12</v>
      </c>
      <c r="C6" s="13" t="s">
        <v>13</v>
      </c>
      <c r="D6" s="14" t="s">
        <v>14</v>
      </c>
      <c r="E6" s="14"/>
      <c r="F6" s="13" t="s">
        <v>15</v>
      </c>
      <c r="G6" s="13" t="s">
        <v>16</v>
      </c>
      <c r="H6" s="13" t="s">
        <v>17</v>
      </c>
      <c r="I6" s="13" t="s">
        <v>19</v>
      </c>
      <c r="J6" s="13" t="s">
        <v>18</v>
      </c>
      <c r="K6" s="13" t="s">
        <v>21</v>
      </c>
      <c r="L6" s="13" t="s">
        <v>22</v>
      </c>
      <c r="M6" s="13" t="s">
        <v>23</v>
      </c>
    </row>
    <row r="7" spans="1:13" x14ac:dyDescent="0.25">
      <c r="B7" s="41" t="e" cm="1" vm="1">
        <f t="array" ref="B7:B12">_xlfn.UNIQUE(_xlfn._xlws.FILTER(Transactions!C3:C13,SUMIFS(Transactions!F3:F13,Transactions!C3:C13,Transactions!C3:C13)&lt;&gt;0))</f>
        <v>#VALUE!</v>
      </c>
      <c r="C7" s="1" t="str" cm="1">
        <f t="array" ref="C7:C12">_FV(_xlfn.ANCHORARRAY(B7),"Ticker symbol",TRUE)</f>
        <v>AMZN</v>
      </c>
      <c r="D7" s="41" t="str" cm="1">
        <f t="array" ref="D7:D12">_FV(_xlfn.ANCHORARRAY(B7),"Industry")</f>
        <v>Diversified Retail</v>
      </c>
      <c r="E7" s="1"/>
      <c r="F7" s="1" cm="1">
        <f t="array" ref="F7:F12">SUMIFS(Table1[Units],Table1[Company],_xlfn.ANCHORARRAY(Dashboard!B7))</f>
        <v>100</v>
      </c>
      <c r="G7" s="21" cm="1">
        <f t="array" ref="G7:G12">_FV(_xlfn.ANCHORARRAY(B7),"Price")</f>
        <v>169.8</v>
      </c>
      <c r="H7" s="21" cm="1">
        <f t="array" ref="H7:H12">_xlfn.ANCHORARRAY(G7)*_xlfn.ANCHORARRAY(F7)</f>
        <v>16980</v>
      </c>
      <c r="I7" s="15" cm="1">
        <f t="array" ref="I7:I12">ABS(_xlfn.ANCHORARRAY(H7))/SUM(ABS(_xlfn.ANCHORARRAY(H7)))</f>
        <v>0.10975550635877382</v>
      </c>
      <c r="J7" s="21" cm="1">
        <f t="array" ref="J7:J12">(_xlfn.ANCHORARRAY(G7)-_FV(_xlfn.ANCHORARRAY(B7),"Previous close",TRUE))*F7</f>
        <v>-117.99999999999784</v>
      </c>
      <c r="K7" s="21" cm="1">
        <f t="array" ref="K7:K12">_xlfn.ANCHORARRAY(H7)-SUMIFS(Table1[Total Transaction Amount],Table1[Company],_xlfn.ANCHORARRAY(Dashboard!B7))</f>
        <v>2223</v>
      </c>
      <c r="L7" s="21" cm="1">
        <f t="array" ref="L7:L12">_FV(_xlfn.ANCHORARRAY(B7),"52 week high",TRUE)</f>
        <v>175.39</v>
      </c>
      <c r="M7" s="21" cm="1">
        <f t="array" ref="M7:M12">_FV(_xlfn.ANCHORARRAY(B7),"52 week low",TRUE)</f>
        <v>88.12</v>
      </c>
    </row>
    <row r="8" spans="1:13" x14ac:dyDescent="0.25">
      <c r="B8" s="41" t="e" vm="2">
        <v>#VALUE!</v>
      </c>
      <c r="C8" s="1" t="str">
        <v>KO</v>
      </c>
      <c r="D8" s="41" t="str">
        <v>Beverages</v>
      </c>
      <c r="E8" s="1"/>
      <c r="F8" s="1">
        <v>-300</v>
      </c>
      <c r="G8" s="21">
        <v>59.4</v>
      </c>
      <c r="H8" s="21">
        <v>-17820</v>
      </c>
      <c r="I8" s="15">
        <v>0.11518510738005591</v>
      </c>
      <c r="J8" s="21">
        <v>10.999999999999943</v>
      </c>
      <c r="K8" s="21">
        <v>212</v>
      </c>
      <c r="L8" s="21">
        <v>64.989999999999995</v>
      </c>
      <c r="M8" s="21">
        <v>51.55</v>
      </c>
    </row>
    <row r="9" spans="1:13" x14ac:dyDescent="0.25">
      <c r="B9" s="41" t="e" vm="3">
        <v>#VALUE!</v>
      </c>
      <c r="C9" s="1" t="str">
        <v>NVDA</v>
      </c>
      <c r="D9" s="41" t="str">
        <v>Semiconductors &amp; Semiconductor Equipment</v>
      </c>
      <c r="E9" s="1"/>
      <c r="F9" s="1">
        <v>100</v>
      </c>
      <c r="G9" s="21">
        <v>726.58</v>
      </c>
      <c r="H9" s="21">
        <v>72658</v>
      </c>
      <c r="I9" s="15">
        <v>0.46964756071942215</v>
      </c>
      <c r="J9" s="21">
        <v>-1241.9999999999959</v>
      </c>
      <c r="K9" s="21">
        <v>13383</v>
      </c>
      <c r="L9" s="21">
        <v>739.75</v>
      </c>
      <c r="M9" s="21">
        <v>204.21</v>
      </c>
    </row>
    <row r="10" spans="1:13" x14ac:dyDescent="0.25">
      <c r="B10" s="41" t="e" vm="4">
        <v>#VALUE!</v>
      </c>
      <c r="C10" s="1" t="str">
        <v>TSLA</v>
      </c>
      <c r="D10" s="41" t="str">
        <v>Automobiles &amp; Auto Parts</v>
      </c>
      <c r="E10" s="1"/>
      <c r="F10" s="1">
        <v>50</v>
      </c>
      <c r="G10" s="21">
        <v>200.45</v>
      </c>
      <c r="H10" s="21">
        <v>10022.5</v>
      </c>
      <c r="I10" s="15">
        <v>6.4783543137856919E-2</v>
      </c>
      <c r="J10" s="21">
        <v>1173.9999999999982</v>
      </c>
      <c r="K10" s="21">
        <v>846.5</v>
      </c>
      <c r="L10" s="21">
        <v>299.29000000000002</v>
      </c>
      <c r="M10" s="21">
        <v>152.37</v>
      </c>
    </row>
    <row r="11" spans="1:13" x14ac:dyDescent="0.25">
      <c r="B11" s="41" t="e" vm="5">
        <v>#VALUE!</v>
      </c>
      <c r="C11" s="1" t="str">
        <v>PDD</v>
      </c>
      <c r="D11" s="41" t="str">
        <v>Software &amp; IT Services</v>
      </c>
      <c r="E11" s="1"/>
      <c r="F11" s="1">
        <v>150</v>
      </c>
      <c r="G11" s="21">
        <v>135.32</v>
      </c>
      <c r="H11" s="21">
        <v>20298</v>
      </c>
      <c r="I11" s="15">
        <v>0.1312024303928381</v>
      </c>
      <c r="J11" s="21">
        <v>331.00000000000023</v>
      </c>
      <c r="K11" s="21">
        <v>2238</v>
      </c>
      <c r="L11" s="21">
        <v>152.99</v>
      </c>
      <c r="M11" s="21">
        <v>59.67</v>
      </c>
    </row>
    <row r="12" spans="1:13" x14ac:dyDescent="0.25">
      <c r="B12" s="41" t="e" vm="6">
        <v>#VALUE!</v>
      </c>
      <c r="C12" s="1" t="str">
        <v>WMT</v>
      </c>
      <c r="D12" s="41" t="str">
        <v>Food &amp; Drug Retailing</v>
      </c>
      <c r="E12" s="1"/>
      <c r="F12" s="1">
        <v>-100</v>
      </c>
      <c r="G12" s="21">
        <v>169.29</v>
      </c>
      <c r="H12" s="21">
        <v>-16929</v>
      </c>
      <c r="I12" s="15">
        <v>0.10942585201105312</v>
      </c>
      <c r="J12" s="21">
        <v>68.999999999999773</v>
      </c>
      <c r="K12" s="21">
        <v>101</v>
      </c>
      <c r="L12" s="21">
        <v>171.07</v>
      </c>
      <c r="M12" s="21">
        <v>136.09</v>
      </c>
    </row>
    <row r="13" spans="1:13" x14ac:dyDescent="0.25">
      <c r="B13" s="41"/>
      <c r="C13" s="1"/>
      <c r="D13" s="41"/>
      <c r="E13" s="1"/>
      <c r="F13" s="1"/>
      <c r="G13" s="21"/>
      <c r="H13" s="21"/>
      <c r="I13" s="43"/>
      <c r="J13" s="21"/>
      <c r="K13" s="21"/>
      <c r="L13" s="21"/>
      <c r="M13" s="21"/>
    </row>
    <row r="14" spans="1:13" x14ac:dyDescent="0.25">
      <c r="B14" s="41"/>
      <c r="C14" s="1"/>
      <c r="D14" s="41"/>
      <c r="E14" s="1"/>
      <c r="F14" s="1"/>
      <c r="G14" s="21"/>
      <c r="H14" s="21"/>
      <c r="I14" s="43"/>
      <c r="J14" s="21"/>
      <c r="K14" s="21"/>
      <c r="L14" s="21"/>
      <c r="M14" s="21"/>
    </row>
    <row r="15" spans="1:13" x14ac:dyDescent="0.25">
      <c r="B15" s="41"/>
      <c r="C15" s="1"/>
      <c r="D15" s="41"/>
      <c r="E15" s="1"/>
      <c r="F15" s="1"/>
      <c r="G15" s="21"/>
      <c r="H15" s="21"/>
      <c r="I15" s="43"/>
      <c r="J15" s="21"/>
      <c r="K15" s="21"/>
      <c r="L15" s="21"/>
      <c r="M15" s="21"/>
    </row>
    <row r="17" spans="2:13" x14ac:dyDescent="0.25">
      <c r="B17" s="30" t="s">
        <v>9</v>
      </c>
      <c r="C17" s="30"/>
      <c r="E17" s="30" t="s">
        <v>10</v>
      </c>
      <c r="F17" s="30"/>
      <c r="G17" s="30"/>
      <c r="H17" s="18"/>
      <c r="I17" s="30" t="s">
        <v>28</v>
      </c>
      <c r="J17" s="30"/>
      <c r="K17" s="30"/>
      <c r="L17" s="30"/>
      <c r="M17" s="30"/>
    </row>
    <row r="19" spans="2:13" x14ac:dyDescent="0.25">
      <c r="I19" s="22" t="s">
        <v>26</v>
      </c>
      <c r="J19" s="25" t="s">
        <v>7</v>
      </c>
      <c r="L19" s="20" t="s">
        <v>27</v>
      </c>
      <c r="M19" s="25">
        <v>3</v>
      </c>
    </row>
    <row r="21" spans="2:13" x14ac:dyDescent="0.25">
      <c r="I21" s="26" t="str">
        <f>M19&amp;" Month Trailing Closing Prices"</f>
        <v>3 Month Trailing Closing Prices</v>
      </c>
      <c r="J21" s="26"/>
      <c r="K21" s="26"/>
      <c r="L21" s="26"/>
      <c r="M21" s="26"/>
    </row>
    <row r="38" spans="9:13" x14ac:dyDescent="0.25">
      <c r="I38" s="22" t="s">
        <v>35</v>
      </c>
      <c r="J38" s="27" t="e" vm="3">
        <v>#VALUE!</v>
      </c>
      <c r="K38" s="28"/>
      <c r="L38" s="29"/>
    </row>
    <row r="39" spans="9:13" ht="5.25" customHeight="1" x14ac:dyDescent="0.25">
      <c r="I39" s="22"/>
      <c r="J39" s="1"/>
      <c r="K39" s="1"/>
      <c r="L39" s="1"/>
    </row>
    <row r="40" spans="9:13" x14ac:dyDescent="0.25">
      <c r="I40" s="26" t="str">
        <f>M19&amp;" Month Trailing Closing Prices"</f>
        <v>3 Month Trailing Closing Prices</v>
      </c>
      <c r="J40" s="26"/>
      <c r="K40" s="26"/>
      <c r="L40" s="26"/>
      <c r="M40" s="26"/>
    </row>
  </sheetData>
  <mergeCells count="11">
    <mergeCell ref="B5:M5"/>
    <mergeCell ref="I21:M21"/>
    <mergeCell ref="A1:D3"/>
    <mergeCell ref="F2:F3"/>
    <mergeCell ref="G2:G3"/>
    <mergeCell ref="H2:H3"/>
    <mergeCell ref="I40:M40"/>
    <mergeCell ref="J38:L38"/>
    <mergeCell ref="E17:G17"/>
    <mergeCell ref="I17:M17"/>
    <mergeCell ref="B17:C17"/>
  </mergeCells>
  <conditionalFormatting sqref="K7:K12">
    <cfRule type="dataBar" priority="2">
      <dataBar>
        <cfvo type="min"/>
        <cfvo type="max"/>
        <color rgb="FF63C384"/>
      </dataBar>
      <extLst>
        <ext xmlns:x14="http://schemas.microsoft.com/office/spreadsheetml/2009/9/main" uri="{B025F937-C7B1-47D3-B67F-A62EFF666E3E}">
          <x14:id>{6F17C8AE-9139-4D98-A765-80289A07B777}</x14:id>
        </ext>
      </extLst>
    </cfRule>
  </conditionalFormatting>
  <conditionalFormatting sqref="K7:K15">
    <cfRule type="dataBar" priority="1">
      <dataBar>
        <cfvo type="min"/>
        <cfvo type="max"/>
        <color rgb="FF63C384"/>
      </dataBar>
      <extLst>
        <ext xmlns:x14="http://schemas.microsoft.com/office/spreadsheetml/2009/9/main" uri="{B025F937-C7B1-47D3-B67F-A62EFF666E3E}">
          <x14:id>{240A7324-405E-4CB4-A984-D113ABDEBCF7}</x14:id>
        </ext>
      </extLst>
    </cfRule>
  </conditionalFormatting>
  <dataValidations count="2">
    <dataValidation type="list" allowBlank="1" showInputMessage="1" showErrorMessage="1" sqref="J19 J38:J39" xr:uid="{A4EADFBE-E076-4F91-A7C5-3FEE0CE5D183}">
      <formula1>$C$7:$C$12</formula1>
    </dataValidation>
    <dataValidation type="list" allowBlank="1" showInputMessage="1" showErrorMessage="1" sqref="M19" xr:uid="{8929F7C8-D88E-45B7-AA3F-06A36424E211}">
      <formula1>"1,3,6,12"</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F17C8AE-9139-4D98-A765-80289A07B777}">
            <x14:dataBar minLength="0" maxLength="100" border="1" negativeBarBorderColorSameAsPositive="0">
              <x14:cfvo type="autoMin"/>
              <x14:cfvo type="autoMax"/>
              <x14:borderColor rgb="FF63C384"/>
              <x14:negativeFillColor rgb="FFFF0000"/>
              <x14:negativeBorderColor rgb="FFFF0000"/>
              <x14:axisColor rgb="FF000000"/>
            </x14:dataBar>
          </x14:cfRule>
          <xm:sqref>K7:K12</xm:sqref>
        </x14:conditionalFormatting>
        <x14:conditionalFormatting xmlns:xm="http://schemas.microsoft.com/office/excel/2006/main">
          <x14:cfRule type="dataBar" id="{240A7324-405E-4CB4-A984-D113ABDEBCF7}">
            <x14:dataBar minLength="0" maxLength="100" border="1" negativeBarBorderColorSameAsPositive="0">
              <x14:cfvo type="autoMin"/>
              <x14:cfvo type="autoMax"/>
              <x14:borderColor rgb="FF63C384"/>
              <x14:negativeFillColor rgb="FFFF0000"/>
              <x14:negativeBorderColor rgb="FFFF0000"/>
              <x14:axisColor rgb="FF000000"/>
            </x14:dataBar>
          </x14:cfRule>
          <xm:sqref>K7:K15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81AA-732F-41C6-9118-A1D79F699BAC}">
  <dimension ref="B1:I15"/>
  <sheetViews>
    <sheetView showGridLines="0" workbookViewId="0">
      <selection activeCell="I15" sqref="I15"/>
    </sheetView>
  </sheetViews>
  <sheetFormatPr defaultRowHeight="15" x14ac:dyDescent="0.25"/>
  <cols>
    <col min="1" max="1" width="9.140625" style="1"/>
    <col min="2" max="2" width="10.7109375" style="2" bestFit="1" customWidth="1"/>
    <col min="3" max="3" width="37.42578125" style="1" bestFit="1" customWidth="1"/>
    <col min="4" max="4" width="10.85546875" style="1" bestFit="1" customWidth="1"/>
    <col min="5" max="5" width="20.5703125" style="1" bestFit="1" customWidth="1"/>
    <col min="6" max="6" width="10.7109375" style="10" bestFit="1" customWidth="1"/>
    <col min="7" max="7" width="10.85546875" style="8" bestFit="1" customWidth="1"/>
    <col min="8" max="8" width="28.5703125" style="11" bestFit="1" customWidth="1"/>
    <col min="9" max="9" width="13.42578125" style="1" bestFit="1" customWidth="1"/>
    <col min="10" max="16384" width="9.140625" style="1"/>
  </cols>
  <sheetData>
    <row r="1" spans="2:9" x14ac:dyDescent="0.25">
      <c r="B1" s="1"/>
      <c r="F1" s="1"/>
      <c r="G1" s="1"/>
      <c r="H1" s="1"/>
    </row>
    <row r="2" spans="2:9" x14ac:dyDescent="0.25">
      <c r="B2" s="3" t="s">
        <v>0</v>
      </c>
      <c r="C2" s="3" t="s">
        <v>12</v>
      </c>
      <c r="D2" s="3" t="s">
        <v>13</v>
      </c>
      <c r="E2" s="3" t="s">
        <v>1</v>
      </c>
      <c r="F2" s="3" t="s">
        <v>37</v>
      </c>
      <c r="G2" s="3" t="s">
        <v>2</v>
      </c>
      <c r="H2" s="3" t="s">
        <v>3</v>
      </c>
      <c r="I2" s="3" t="s">
        <v>4</v>
      </c>
    </row>
    <row r="3" spans="2:9" x14ac:dyDescent="0.25">
      <c r="B3" s="4">
        <v>45296</v>
      </c>
      <c r="C3" s="4" t="e" vm="7">
        <v>#VALUE!</v>
      </c>
      <c r="D3" s="4" t="str" cm="1">
        <f t="array" ref="D3">_FV(Table1[[#This Row],[Company]],"Ticker symbol",TRUE)</f>
        <v>AAPL</v>
      </c>
      <c r="E3" s="4" t="s">
        <v>5</v>
      </c>
      <c r="F3" s="9">
        <v>100</v>
      </c>
      <c r="G3" s="7">
        <v>181.53</v>
      </c>
      <c r="H3" s="7">
        <f t="shared" ref="H3:H11" si="0">F3*G3</f>
        <v>18153</v>
      </c>
      <c r="I3" s="5" t="s">
        <v>8</v>
      </c>
    </row>
    <row r="4" spans="2:9" x14ac:dyDescent="0.25">
      <c r="B4" s="2">
        <v>45299</v>
      </c>
      <c r="C4" s="1" t="e" vm="1">
        <v>#VALUE!</v>
      </c>
      <c r="D4" s="1" t="str" cm="1">
        <f t="array" ref="D4">_FV(Table1[[#This Row],[Company]],"Ticker symbol",TRUE)</f>
        <v>AMZN</v>
      </c>
      <c r="E4" s="1" t="s">
        <v>5</v>
      </c>
      <c r="F4" s="10">
        <v>100</v>
      </c>
      <c r="G4" s="8">
        <v>147.57</v>
      </c>
      <c r="H4" s="8">
        <f t="shared" si="0"/>
        <v>14757</v>
      </c>
      <c r="I4" s="6" t="s">
        <v>8</v>
      </c>
    </row>
    <row r="5" spans="2:9" x14ac:dyDescent="0.25">
      <c r="B5" s="4">
        <v>45302</v>
      </c>
      <c r="C5" s="4" t="e" vm="2">
        <v>#VALUE!</v>
      </c>
      <c r="D5" s="4" t="str" cm="1">
        <f t="array" ref="D5">_FV(Table1[[#This Row],[Company]],"Ticker symbol",TRUE)</f>
        <v>KO</v>
      </c>
      <c r="E5" s="4" t="s">
        <v>36</v>
      </c>
      <c r="F5" s="9">
        <v>-200</v>
      </c>
      <c r="G5" s="7">
        <v>60.12</v>
      </c>
      <c r="H5" s="7">
        <f t="shared" si="0"/>
        <v>-12024</v>
      </c>
      <c r="I5" s="5" t="s">
        <v>8</v>
      </c>
    </row>
    <row r="6" spans="2:9" x14ac:dyDescent="0.25">
      <c r="B6" s="2">
        <v>45313</v>
      </c>
      <c r="C6" s="1" t="e" vm="3">
        <v>#VALUE!</v>
      </c>
      <c r="D6" s="1" t="str" cm="1">
        <f t="array" ref="D6">_FV(Table1[[#This Row],[Company]],"Ticker symbol",TRUE)</f>
        <v>NVDA</v>
      </c>
      <c r="E6" s="1" t="s">
        <v>5</v>
      </c>
      <c r="F6" s="10">
        <v>100</v>
      </c>
      <c r="G6" s="8">
        <v>592.75</v>
      </c>
      <c r="H6" s="8">
        <f t="shared" si="0"/>
        <v>59275</v>
      </c>
      <c r="I6" s="6" t="s">
        <v>8</v>
      </c>
    </row>
    <row r="7" spans="2:9" x14ac:dyDescent="0.25">
      <c r="B7" s="4">
        <v>45315</v>
      </c>
      <c r="C7" s="4" t="e" vm="7">
        <v>#VALUE!</v>
      </c>
      <c r="D7" s="4" t="str" cm="1">
        <f t="array" ref="D7">_FV(Table1[[#This Row],[Company]],"Ticker symbol",TRUE)</f>
        <v>AAPL</v>
      </c>
      <c r="E7" s="4" t="s">
        <v>6</v>
      </c>
      <c r="F7" s="9">
        <v>-100</v>
      </c>
      <c r="G7" s="7">
        <v>195.94</v>
      </c>
      <c r="H7" s="7">
        <f t="shared" si="0"/>
        <v>-19594</v>
      </c>
      <c r="I7" s="5" t="s">
        <v>8</v>
      </c>
    </row>
    <row r="8" spans="2:9" x14ac:dyDescent="0.25">
      <c r="B8" s="2">
        <v>45327</v>
      </c>
      <c r="C8" s="1" t="e" vm="4">
        <v>#VALUE!</v>
      </c>
      <c r="D8" s="1" t="str" cm="1">
        <f t="array" ref="D8">_FV(Table1[[#This Row],[Company]],"Ticker symbol",TRUE)</f>
        <v>TSLA</v>
      </c>
      <c r="E8" s="1" t="s">
        <v>5</v>
      </c>
      <c r="F8" s="10">
        <v>50</v>
      </c>
      <c r="G8" s="8">
        <v>183.52</v>
      </c>
      <c r="H8" s="8">
        <f t="shared" si="0"/>
        <v>9176</v>
      </c>
      <c r="I8" s="6" t="s">
        <v>8</v>
      </c>
    </row>
    <row r="9" spans="2:9" x14ac:dyDescent="0.25">
      <c r="B9" s="4">
        <v>45327</v>
      </c>
      <c r="C9" s="4" t="e" vm="5">
        <v>#VALUE!</v>
      </c>
      <c r="D9" s="4" t="str" cm="1">
        <f t="array" ref="D9">_FV(Table1[[#This Row],[Company]],"Ticker symbol",TRUE)</f>
        <v>PDD</v>
      </c>
      <c r="E9" s="4" t="s">
        <v>5</v>
      </c>
      <c r="F9" s="9">
        <v>150</v>
      </c>
      <c r="G9" s="7">
        <v>120.4</v>
      </c>
      <c r="H9" s="7">
        <f t="shared" si="0"/>
        <v>18060</v>
      </c>
      <c r="I9" s="5" t="s">
        <v>8</v>
      </c>
    </row>
    <row r="10" spans="2:9" x14ac:dyDescent="0.25">
      <c r="B10" s="2">
        <v>45335</v>
      </c>
      <c r="C10" s="1" t="e" vm="6">
        <v>#VALUE!</v>
      </c>
      <c r="D10" s="1" t="str" cm="1">
        <f t="array" ref="D10">_FV(Table1[[#This Row],[Company]],"Ticker symbol",TRUE)</f>
        <v>WMT</v>
      </c>
      <c r="E10" s="1" t="s">
        <v>36</v>
      </c>
      <c r="F10" s="10">
        <v>-100</v>
      </c>
      <c r="G10" s="8">
        <v>170.3</v>
      </c>
      <c r="H10" s="8">
        <f t="shared" si="0"/>
        <v>-17030</v>
      </c>
      <c r="I10" s="6" t="s">
        <v>8</v>
      </c>
    </row>
    <row r="11" spans="2:9" x14ac:dyDescent="0.25">
      <c r="B11" s="4">
        <v>45335</v>
      </c>
      <c r="C11" s="4" t="e" vm="2">
        <v>#VALUE!</v>
      </c>
      <c r="D11" s="4" t="str" cm="1">
        <f t="array" ref="D11">_FV(Table1[[#This Row],[Company]],"Ticker symbol",TRUE)</f>
        <v>KO</v>
      </c>
      <c r="E11" s="4" t="s">
        <v>36</v>
      </c>
      <c r="F11" s="9">
        <v>-100</v>
      </c>
      <c r="G11" s="7">
        <v>60.08</v>
      </c>
      <c r="H11" s="7">
        <f t="shared" si="0"/>
        <v>-6008</v>
      </c>
      <c r="I11" s="5" t="s">
        <v>8</v>
      </c>
    </row>
    <row r="12" spans="2:9" x14ac:dyDescent="0.25">
      <c r="D12" s="1" t="e" cm="1" vm="8">
        <f t="array" ref="D12">_FV(Table1[[#This Row],[Company]],"Ticker symbol",TRUE)</f>
        <v>#VALUE!</v>
      </c>
      <c r="H12" s="8">
        <f t="shared" ref="H12:H14" si="1">F12*G12</f>
        <v>0</v>
      </c>
      <c r="I12" s="6" t="s">
        <v>8</v>
      </c>
    </row>
    <row r="13" spans="2:9" x14ac:dyDescent="0.25">
      <c r="B13" s="4"/>
      <c r="C13" s="4"/>
      <c r="D13" s="4" t="e" cm="1" vm="8">
        <f t="array" ref="D13">_FV(Table1[[#This Row],[Company]],"Ticker symbol",TRUE)</f>
        <v>#VALUE!</v>
      </c>
      <c r="E13" s="4"/>
      <c r="F13" s="9"/>
      <c r="G13" s="7"/>
      <c r="H13" s="7">
        <f t="shared" ref="H13" si="2">F13*G13</f>
        <v>0</v>
      </c>
      <c r="I13" s="5" t="s">
        <v>8</v>
      </c>
    </row>
    <row r="14" spans="2:9" x14ac:dyDescent="0.25">
      <c r="D14" s="40" t="e" cm="1" vm="8">
        <f t="array" ref="D14">_FV(Table1[[#This Row],[Company]],"Ticker symbol",TRUE)</f>
        <v>#VALUE!</v>
      </c>
      <c r="H14" s="39">
        <f t="shared" si="1"/>
        <v>0</v>
      </c>
      <c r="I14" s="42" t="s">
        <v>8</v>
      </c>
    </row>
    <row r="15" spans="2:9" x14ac:dyDescent="0.25">
      <c r="B15" s="34"/>
      <c r="C15" s="35"/>
      <c r="D15" s="35" t="e" cm="1" vm="8">
        <f t="array" ref="D15">_FV(Table1[[#This Row],[Company]],"Ticker symbol",TRUE)</f>
        <v>#VALUE!</v>
      </c>
      <c r="E15" s="35"/>
      <c r="F15" s="36"/>
      <c r="G15" s="37"/>
      <c r="H15" s="37">
        <f t="shared" ref="H15" si="3">F15*G15</f>
        <v>0</v>
      </c>
      <c r="I15" s="38" t="s">
        <v>8</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9CD20-3F96-421E-98A2-F16873882D58}">
  <dimension ref="B2:F69"/>
  <sheetViews>
    <sheetView showGridLines="0" workbookViewId="0">
      <selection activeCell="D36" sqref="D36"/>
    </sheetView>
  </sheetViews>
  <sheetFormatPr defaultRowHeight="15" x14ac:dyDescent="0.25"/>
  <cols>
    <col min="2" max="2" width="11.7109375" customWidth="1"/>
    <col min="5" max="5" width="10.7109375" bestFit="1" customWidth="1"/>
    <col min="6" max="6" width="27.5703125" customWidth="1"/>
  </cols>
  <sheetData>
    <row r="2" spans="2:6" x14ac:dyDescent="0.25">
      <c r="B2" s="33" t="s">
        <v>29</v>
      </c>
      <c r="C2" s="33"/>
      <c r="E2" s="33" t="s">
        <v>30</v>
      </c>
      <c r="F2" s="33"/>
    </row>
    <row r="4" spans="2:6" x14ac:dyDescent="0.25">
      <c r="B4" s="19" t="s">
        <v>31</v>
      </c>
      <c r="C4" s="23" t="str">
        <f>Dashboard!J19</f>
        <v>TSLA</v>
      </c>
      <c r="E4" s="19" t="s">
        <v>33</v>
      </c>
      <c r="F4" s="24" t="e" vm="3">
        <f>Dashboard!J38</f>
        <v>#VALUE!</v>
      </c>
    </row>
    <row r="5" spans="2:6" x14ac:dyDescent="0.25">
      <c r="B5" s="19" t="s">
        <v>32</v>
      </c>
      <c r="C5" s="23">
        <f>Dashboard!M19</f>
        <v>3</v>
      </c>
      <c r="E5" s="19" t="s">
        <v>34</v>
      </c>
      <c r="F5" s="23">
        <f>C5</f>
        <v>3</v>
      </c>
    </row>
    <row r="7" spans="2:6" x14ac:dyDescent="0.25">
      <c r="B7" s="1" t="str" cm="1">
        <f t="array" aca="1" ref="B7:C69" ca="1">_xlfn.STOCKHISTORY(C4,EDATE(TODAY(),-C5),TODAY())</f>
        <v>Date</v>
      </c>
      <c r="C7" s="1" t="str">
        <f ca="1"/>
        <v>Close</v>
      </c>
      <c r="D7" s="1"/>
      <c r="E7" s="1" t="str" cm="1">
        <f t="array" aca="1" ref="E7:F69" ca="1">_xlfn.STOCKHISTORY(F4,EDATE(TODAY(),-F5),TODAY())</f>
        <v>Date</v>
      </c>
      <c r="F7" s="1" t="str">
        <f ca="1"/>
        <v>Close</v>
      </c>
    </row>
    <row r="8" spans="2:6" x14ac:dyDescent="0.25">
      <c r="B8" vm="9">
        <f ca="1"/>
        <v>45246</v>
      </c>
      <c r="C8" vm="10">
        <f ca="1"/>
        <v>233.59</v>
      </c>
      <c r="E8" vm="9">
        <f ca="1"/>
        <v>45246</v>
      </c>
      <c r="F8" vm="11">
        <f ca="1"/>
        <v>494.8</v>
      </c>
    </row>
    <row r="9" spans="2:6" x14ac:dyDescent="0.25">
      <c r="B9" vm="12">
        <f ca="1"/>
        <v>45247</v>
      </c>
      <c r="C9" vm="13">
        <f ca="1"/>
        <v>234.3</v>
      </c>
      <c r="E9" vm="12">
        <f ca="1"/>
        <v>45247</v>
      </c>
      <c r="F9" vm="14">
        <f ca="1"/>
        <v>492.98</v>
      </c>
    </row>
    <row r="10" spans="2:6" x14ac:dyDescent="0.25">
      <c r="B10" vm="15">
        <f ca="1"/>
        <v>45250</v>
      </c>
      <c r="C10" vm="16">
        <f ca="1"/>
        <v>235.6</v>
      </c>
      <c r="E10" vm="15">
        <f ca="1"/>
        <v>45250</v>
      </c>
      <c r="F10" vm="17">
        <f ca="1"/>
        <v>504.09</v>
      </c>
    </row>
    <row r="11" spans="2:6" x14ac:dyDescent="0.25">
      <c r="B11" vm="18">
        <f ca="1"/>
        <v>45251</v>
      </c>
      <c r="C11" vm="19">
        <f ca="1"/>
        <v>241.2</v>
      </c>
      <c r="E11" vm="18">
        <f ca="1"/>
        <v>45251</v>
      </c>
      <c r="F11" vm="20">
        <f ca="1"/>
        <v>499.44</v>
      </c>
    </row>
    <row r="12" spans="2:6" x14ac:dyDescent="0.25">
      <c r="B12" vm="21">
        <f ca="1"/>
        <v>45252</v>
      </c>
      <c r="C12" vm="22">
        <f ca="1"/>
        <v>234.21</v>
      </c>
      <c r="E12" vm="21">
        <f ca="1"/>
        <v>45252</v>
      </c>
      <c r="F12" vm="23">
        <f ca="1"/>
        <v>487.16</v>
      </c>
    </row>
    <row r="13" spans="2:6" x14ac:dyDescent="0.25">
      <c r="B13" vm="24">
        <f ca="1"/>
        <v>45254</v>
      </c>
      <c r="C13" vm="25">
        <f ca="1"/>
        <v>235.45</v>
      </c>
      <c r="E13" vm="24">
        <f ca="1"/>
        <v>45254</v>
      </c>
      <c r="F13" vm="26">
        <f ca="1"/>
        <v>477.76</v>
      </c>
    </row>
    <row r="14" spans="2:6" x14ac:dyDescent="0.25">
      <c r="B14" vm="27">
        <f ca="1"/>
        <v>45257</v>
      </c>
      <c r="C14" vm="28">
        <f ca="1"/>
        <v>236.08</v>
      </c>
      <c r="E14" vm="27">
        <f ca="1"/>
        <v>45257</v>
      </c>
      <c r="F14" vm="29">
        <f ca="1"/>
        <v>482.42</v>
      </c>
    </row>
    <row r="15" spans="2:6" x14ac:dyDescent="0.25">
      <c r="B15" vm="30">
        <f ca="1"/>
        <v>45258</v>
      </c>
      <c r="C15" vm="31">
        <f ca="1"/>
        <v>246.72</v>
      </c>
      <c r="E15" vm="30">
        <f ca="1"/>
        <v>45258</v>
      </c>
      <c r="F15" vm="32">
        <f ca="1"/>
        <v>478.21</v>
      </c>
    </row>
    <row r="16" spans="2:6" x14ac:dyDescent="0.25">
      <c r="B16" vm="33">
        <f ca="1"/>
        <v>45259</v>
      </c>
      <c r="C16" vm="34">
        <f ca="1"/>
        <v>244.14</v>
      </c>
      <c r="E16" vm="33">
        <f ca="1"/>
        <v>45259</v>
      </c>
      <c r="F16" vm="35">
        <f ca="1"/>
        <v>481.4</v>
      </c>
    </row>
    <row r="17" spans="2:6" x14ac:dyDescent="0.25">
      <c r="B17" vm="36">
        <f ca="1"/>
        <v>45260</v>
      </c>
      <c r="C17" vm="37">
        <f ca="1"/>
        <v>240.08</v>
      </c>
      <c r="E17" vm="36">
        <f ca="1"/>
        <v>45260</v>
      </c>
      <c r="F17" vm="38">
        <f ca="1"/>
        <v>467.7</v>
      </c>
    </row>
    <row r="18" spans="2:6" x14ac:dyDescent="0.25">
      <c r="B18" vm="39">
        <f ca="1"/>
        <v>45261</v>
      </c>
      <c r="C18" vm="40">
        <f ca="1"/>
        <v>238.83</v>
      </c>
      <c r="E18" vm="39">
        <f ca="1"/>
        <v>45261</v>
      </c>
      <c r="F18" vm="41">
        <f ca="1"/>
        <v>467.65</v>
      </c>
    </row>
    <row r="19" spans="2:6" x14ac:dyDescent="0.25">
      <c r="B19" vm="42">
        <f ca="1"/>
        <v>45264</v>
      </c>
      <c r="C19" vm="43">
        <f ca="1"/>
        <v>235.58</v>
      </c>
      <c r="E19" vm="42">
        <f ca="1"/>
        <v>45264</v>
      </c>
      <c r="F19" vm="44">
        <f ca="1"/>
        <v>455.1</v>
      </c>
    </row>
    <row r="20" spans="2:6" x14ac:dyDescent="0.25">
      <c r="B20" vm="45">
        <f ca="1"/>
        <v>45265</v>
      </c>
      <c r="C20" vm="46">
        <f ca="1"/>
        <v>238.72</v>
      </c>
      <c r="E20" vm="45">
        <f ca="1"/>
        <v>45265</v>
      </c>
      <c r="F20" vm="47">
        <f ca="1"/>
        <v>465.66</v>
      </c>
    </row>
    <row r="21" spans="2:6" x14ac:dyDescent="0.25">
      <c r="B21" vm="48">
        <f ca="1"/>
        <v>45266</v>
      </c>
      <c r="C21" vm="49">
        <f ca="1"/>
        <v>239.37</v>
      </c>
      <c r="E21" vm="48">
        <f ca="1"/>
        <v>45266</v>
      </c>
      <c r="F21" vm="50">
        <f ca="1"/>
        <v>455.03</v>
      </c>
    </row>
    <row r="22" spans="2:6" x14ac:dyDescent="0.25">
      <c r="B22" vm="51">
        <f ca="1"/>
        <v>45267</v>
      </c>
      <c r="C22" vm="52">
        <f ca="1"/>
        <v>242.64</v>
      </c>
      <c r="E22" vm="51">
        <f ca="1"/>
        <v>45267</v>
      </c>
      <c r="F22" vm="53">
        <f ca="1"/>
        <v>465.96</v>
      </c>
    </row>
    <row r="23" spans="2:6" x14ac:dyDescent="0.25">
      <c r="B23" vm="54">
        <f ca="1"/>
        <v>45268</v>
      </c>
      <c r="C23" vm="55">
        <f ca="1"/>
        <v>243.84</v>
      </c>
      <c r="E23" vm="54">
        <f ca="1"/>
        <v>45268</v>
      </c>
      <c r="F23" vm="56">
        <f ca="1"/>
        <v>475.06</v>
      </c>
    </row>
    <row r="24" spans="2:6" x14ac:dyDescent="0.25">
      <c r="B24" vm="57">
        <f ca="1"/>
        <v>45271</v>
      </c>
      <c r="C24" vm="58">
        <f ca="1"/>
        <v>239.74</v>
      </c>
      <c r="E24" vm="57">
        <f ca="1"/>
        <v>45271</v>
      </c>
      <c r="F24" vm="59">
        <f ca="1"/>
        <v>466.27</v>
      </c>
    </row>
    <row r="25" spans="2:6" x14ac:dyDescent="0.25">
      <c r="B25" vm="60">
        <f ca="1"/>
        <v>45272</v>
      </c>
      <c r="C25" vm="61">
        <f ca="1"/>
        <v>237.01</v>
      </c>
      <c r="E25" vm="60">
        <f ca="1"/>
        <v>45272</v>
      </c>
      <c r="F25" vm="62">
        <f ca="1"/>
        <v>476.57</v>
      </c>
    </row>
    <row r="26" spans="2:6" x14ac:dyDescent="0.25">
      <c r="B26" vm="63">
        <f ca="1"/>
        <v>45273</v>
      </c>
      <c r="C26" vm="64">
        <f ca="1"/>
        <v>239.29</v>
      </c>
      <c r="E26" vm="63">
        <f ca="1"/>
        <v>45273</v>
      </c>
      <c r="F26" vm="65">
        <f ca="1"/>
        <v>480.88</v>
      </c>
    </row>
    <row r="27" spans="2:6" x14ac:dyDescent="0.25">
      <c r="B27" vm="66">
        <f ca="1"/>
        <v>45274</v>
      </c>
      <c r="C27" vm="67">
        <f ca="1"/>
        <v>251.05</v>
      </c>
      <c r="E27" vm="66">
        <f ca="1"/>
        <v>45274</v>
      </c>
      <c r="F27" vm="68">
        <f ca="1"/>
        <v>483.5</v>
      </c>
    </row>
    <row r="28" spans="2:6" x14ac:dyDescent="0.25">
      <c r="B28" vm="69">
        <f ca="1"/>
        <v>45275</v>
      </c>
      <c r="C28" vm="70">
        <f ca="1"/>
        <v>253.5</v>
      </c>
      <c r="E28" vm="69">
        <f ca="1"/>
        <v>45275</v>
      </c>
      <c r="F28" vm="71">
        <f ca="1"/>
        <v>488.9</v>
      </c>
    </row>
    <row r="29" spans="2:6" x14ac:dyDescent="0.25">
      <c r="B29" vm="72">
        <f ca="1"/>
        <v>45278</v>
      </c>
      <c r="C29" vm="73">
        <f ca="1"/>
        <v>252.08</v>
      </c>
      <c r="E29" vm="72">
        <f ca="1"/>
        <v>45278</v>
      </c>
      <c r="F29" vm="74">
        <f ca="1"/>
        <v>500.77</v>
      </c>
    </row>
    <row r="30" spans="2:6" x14ac:dyDescent="0.25">
      <c r="B30" vm="75">
        <f ca="1"/>
        <v>45279</v>
      </c>
      <c r="C30" vm="76">
        <f ca="1"/>
        <v>257.22000000000003</v>
      </c>
      <c r="E30" vm="75">
        <f ca="1"/>
        <v>45279</v>
      </c>
      <c r="F30" vm="77">
        <f ca="1"/>
        <v>496.04</v>
      </c>
    </row>
    <row r="31" spans="2:6" x14ac:dyDescent="0.25">
      <c r="B31" vm="78">
        <f ca="1"/>
        <v>45280</v>
      </c>
      <c r="C31" vm="79">
        <f ca="1"/>
        <v>247.14</v>
      </c>
      <c r="E31" vm="78">
        <f ca="1"/>
        <v>45280</v>
      </c>
      <c r="F31" vm="80">
        <f ca="1"/>
        <v>481.11</v>
      </c>
    </row>
    <row r="32" spans="2:6" x14ac:dyDescent="0.25">
      <c r="B32" vm="81">
        <f ca="1"/>
        <v>45281</v>
      </c>
      <c r="C32" vm="82">
        <f ca="1"/>
        <v>254.5</v>
      </c>
      <c r="E32" vm="81">
        <f ca="1"/>
        <v>45281</v>
      </c>
      <c r="F32" vm="83">
        <f ca="1"/>
        <v>489.9</v>
      </c>
    </row>
    <row r="33" spans="2:6" x14ac:dyDescent="0.25">
      <c r="B33" vm="84">
        <f ca="1"/>
        <v>45282</v>
      </c>
      <c r="C33" vm="85">
        <f ca="1"/>
        <v>252.54</v>
      </c>
      <c r="E33" vm="84">
        <f ca="1"/>
        <v>45282</v>
      </c>
      <c r="F33" vm="86">
        <f ca="1"/>
        <v>488.3</v>
      </c>
    </row>
    <row r="34" spans="2:6" x14ac:dyDescent="0.25">
      <c r="B34" vm="87">
        <f ca="1"/>
        <v>45286</v>
      </c>
      <c r="C34" vm="88">
        <f ca="1"/>
        <v>256.61</v>
      </c>
      <c r="E34" vm="87">
        <f ca="1"/>
        <v>45286</v>
      </c>
      <c r="F34" vm="89">
        <f ca="1"/>
        <v>492.79</v>
      </c>
    </row>
    <row r="35" spans="2:6" x14ac:dyDescent="0.25">
      <c r="B35" vm="90">
        <f ca="1"/>
        <v>45287</v>
      </c>
      <c r="C35" vm="91">
        <f ca="1"/>
        <v>261.44</v>
      </c>
      <c r="E35" vm="90">
        <f ca="1"/>
        <v>45287</v>
      </c>
      <c r="F35" vm="92">
        <f ca="1"/>
        <v>494.17</v>
      </c>
    </row>
    <row r="36" spans="2:6" x14ac:dyDescent="0.25">
      <c r="B36" vm="93">
        <f ca="1"/>
        <v>45288</v>
      </c>
      <c r="C36" vm="94">
        <f ca="1"/>
        <v>253.18</v>
      </c>
      <c r="E36" vm="93">
        <f ca="1"/>
        <v>45288</v>
      </c>
      <c r="F36" vm="95">
        <f ca="1"/>
        <v>495.22</v>
      </c>
    </row>
    <row r="37" spans="2:6" x14ac:dyDescent="0.25">
      <c r="B37" vm="96">
        <f ca="1"/>
        <v>45289</v>
      </c>
      <c r="C37" vm="97">
        <f ca="1"/>
        <v>248.48</v>
      </c>
      <c r="E37" vm="96">
        <f ca="1"/>
        <v>45289</v>
      </c>
      <c r="F37" vm="95">
        <f ca="1"/>
        <v>495.22</v>
      </c>
    </row>
    <row r="38" spans="2:6" x14ac:dyDescent="0.25">
      <c r="B38" vm="98">
        <f ca="1"/>
        <v>45293</v>
      </c>
      <c r="C38" vm="99">
        <f ca="1"/>
        <v>248.42</v>
      </c>
      <c r="E38" vm="98">
        <f ca="1"/>
        <v>45293</v>
      </c>
      <c r="F38" vm="100">
        <f ca="1"/>
        <v>481.68</v>
      </c>
    </row>
    <row r="39" spans="2:6" x14ac:dyDescent="0.25">
      <c r="B39" vm="101">
        <f ca="1"/>
        <v>45294</v>
      </c>
      <c r="C39" vm="102">
        <f ca="1"/>
        <v>238.45</v>
      </c>
      <c r="E39" vm="101">
        <f ca="1"/>
        <v>45294</v>
      </c>
      <c r="F39" vm="103">
        <f ca="1"/>
        <v>475.69</v>
      </c>
    </row>
    <row r="40" spans="2:6" x14ac:dyDescent="0.25">
      <c r="B40" vm="104">
        <f ca="1"/>
        <v>45295</v>
      </c>
      <c r="C40" vm="105">
        <f ca="1"/>
        <v>237.93</v>
      </c>
      <c r="E40" vm="104">
        <f ca="1"/>
        <v>45295</v>
      </c>
      <c r="F40" vm="106">
        <f ca="1"/>
        <v>479.98</v>
      </c>
    </row>
    <row r="41" spans="2:6" x14ac:dyDescent="0.25">
      <c r="B41" vm="107">
        <f ca="1"/>
        <v>45296</v>
      </c>
      <c r="C41" vm="108">
        <f ca="1"/>
        <v>237.49</v>
      </c>
      <c r="E41" vm="107">
        <f ca="1"/>
        <v>45296</v>
      </c>
      <c r="F41" vm="109">
        <f ca="1"/>
        <v>490.97</v>
      </c>
    </row>
    <row r="42" spans="2:6" x14ac:dyDescent="0.25">
      <c r="B42" vm="110">
        <f ca="1"/>
        <v>45299</v>
      </c>
      <c r="C42" vm="111">
        <f ca="1"/>
        <v>240.45</v>
      </c>
      <c r="E42" vm="110">
        <f ca="1"/>
        <v>45299</v>
      </c>
      <c r="F42" vm="112">
        <f ca="1"/>
        <v>522.53</v>
      </c>
    </row>
    <row r="43" spans="2:6" x14ac:dyDescent="0.25">
      <c r="B43" vm="113">
        <f ca="1"/>
        <v>45300</v>
      </c>
      <c r="C43" vm="114">
        <f ca="1"/>
        <v>234.96</v>
      </c>
      <c r="E43" vm="113">
        <f ca="1"/>
        <v>45300</v>
      </c>
      <c r="F43" vm="115">
        <f ca="1"/>
        <v>531.4</v>
      </c>
    </row>
    <row r="44" spans="2:6" x14ac:dyDescent="0.25">
      <c r="B44" vm="116">
        <f ca="1"/>
        <v>45301</v>
      </c>
      <c r="C44" vm="117">
        <f ca="1"/>
        <v>233.94</v>
      </c>
      <c r="E44" vm="116">
        <f ca="1"/>
        <v>45301</v>
      </c>
      <c r="F44" vm="118">
        <f ca="1"/>
        <v>543.5</v>
      </c>
    </row>
    <row r="45" spans="2:6" x14ac:dyDescent="0.25">
      <c r="B45" vm="119">
        <f ca="1"/>
        <v>45302</v>
      </c>
      <c r="C45" vm="120">
        <f ca="1"/>
        <v>227.22</v>
      </c>
      <c r="E45" vm="119">
        <f ca="1"/>
        <v>45302</v>
      </c>
      <c r="F45" vm="121">
        <f ca="1"/>
        <v>548.22</v>
      </c>
    </row>
    <row r="46" spans="2:6" x14ac:dyDescent="0.25">
      <c r="B46" vm="122">
        <f ca="1"/>
        <v>45303</v>
      </c>
      <c r="C46" vm="123">
        <f ca="1"/>
        <v>218.89</v>
      </c>
      <c r="E46" vm="122">
        <f ca="1"/>
        <v>45303</v>
      </c>
      <c r="F46" vm="124">
        <f ca="1"/>
        <v>547.1</v>
      </c>
    </row>
    <row r="47" spans="2:6" x14ac:dyDescent="0.25">
      <c r="B47" vm="125">
        <f ca="1"/>
        <v>45307</v>
      </c>
      <c r="C47" vm="126">
        <f ca="1"/>
        <v>219.91</v>
      </c>
      <c r="E47" vm="125">
        <f ca="1"/>
        <v>45307</v>
      </c>
      <c r="F47" vm="127">
        <f ca="1"/>
        <v>563.82000000000005</v>
      </c>
    </row>
    <row r="48" spans="2:6" x14ac:dyDescent="0.25">
      <c r="B48" vm="128">
        <f ca="1"/>
        <v>45308</v>
      </c>
      <c r="C48" vm="129">
        <f ca="1"/>
        <v>215.55</v>
      </c>
      <c r="E48" vm="128">
        <f ca="1"/>
        <v>45308</v>
      </c>
      <c r="F48" vm="130">
        <f ca="1"/>
        <v>560.53</v>
      </c>
    </row>
    <row r="49" spans="2:6" x14ac:dyDescent="0.25">
      <c r="B49" vm="131">
        <f ca="1"/>
        <v>45309</v>
      </c>
      <c r="C49" vm="132">
        <f ca="1"/>
        <v>211.88</v>
      </c>
      <c r="E49" vm="131">
        <f ca="1"/>
        <v>45309</v>
      </c>
      <c r="F49" vm="133">
        <f ca="1"/>
        <v>571.07000000000005</v>
      </c>
    </row>
    <row r="50" spans="2:6" x14ac:dyDescent="0.25">
      <c r="B50" vm="134">
        <f ca="1"/>
        <v>45310</v>
      </c>
      <c r="C50" vm="135">
        <f ca="1"/>
        <v>212.19</v>
      </c>
      <c r="E50" vm="134">
        <f ca="1"/>
        <v>45310</v>
      </c>
      <c r="F50" vm="136">
        <f ca="1"/>
        <v>594.91</v>
      </c>
    </row>
    <row r="51" spans="2:6" x14ac:dyDescent="0.25">
      <c r="B51" vm="137">
        <f ca="1"/>
        <v>45313</v>
      </c>
      <c r="C51" vm="138">
        <f ca="1"/>
        <v>208.8</v>
      </c>
      <c r="E51" vm="137">
        <f ca="1"/>
        <v>45313</v>
      </c>
      <c r="F51" vm="139">
        <f ca="1"/>
        <v>596.54</v>
      </c>
    </row>
    <row r="52" spans="2:6" x14ac:dyDescent="0.25">
      <c r="B52" vm="140">
        <f ca="1"/>
        <v>45314</v>
      </c>
      <c r="C52" vm="141">
        <f ca="1"/>
        <v>209.14</v>
      </c>
      <c r="E52" vm="140">
        <f ca="1"/>
        <v>45314</v>
      </c>
      <c r="F52" vm="142">
        <f ca="1"/>
        <v>598.73</v>
      </c>
    </row>
    <row r="53" spans="2:6" x14ac:dyDescent="0.25">
      <c r="B53" vm="143">
        <f ca="1"/>
        <v>45315</v>
      </c>
      <c r="C53" vm="144">
        <f ca="1"/>
        <v>207.83</v>
      </c>
      <c r="E53" vm="143">
        <f ca="1"/>
        <v>45315</v>
      </c>
      <c r="F53" vm="145">
        <f ca="1"/>
        <v>613.62</v>
      </c>
    </row>
    <row r="54" spans="2:6" x14ac:dyDescent="0.25">
      <c r="B54" vm="146">
        <f ca="1"/>
        <v>45316</v>
      </c>
      <c r="C54" vm="147">
        <f ca="1"/>
        <v>182.63</v>
      </c>
      <c r="E54" vm="146">
        <f ca="1"/>
        <v>45316</v>
      </c>
      <c r="F54" vm="148">
        <f ca="1"/>
        <v>616.16999999999996</v>
      </c>
    </row>
    <row r="55" spans="2:6" x14ac:dyDescent="0.25">
      <c r="B55" vm="149">
        <f ca="1"/>
        <v>45317</v>
      </c>
      <c r="C55" vm="150">
        <f ca="1"/>
        <v>183.25</v>
      </c>
      <c r="E55" vm="149">
        <f ca="1"/>
        <v>45317</v>
      </c>
      <c r="F55" vm="151">
        <f ca="1"/>
        <v>610.30999999999995</v>
      </c>
    </row>
    <row r="56" spans="2:6" x14ac:dyDescent="0.25">
      <c r="B56" vm="152">
        <f ca="1"/>
        <v>45320</v>
      </c>
      <c r="C56" vm="153">
        <f ca="1"/>
        <v>190.93</v>
      </c>
      <c r="E56" vm="152">
        <f ca="1"/>
        <v>45320</v>
      </c>
      <c r="F56" vm="154">
        <f ca="1"/>
        <v>624.65</v>
      </c>
    </row>
    <row r="57" spans="2:6" x14ac:dyDescent="0.25">
      <c r="B57" vm="155">
        <f ca="1"/>
        <v>45321</v>
      </c>
      <c r="C57" vm="156">
        <f ca="1"/>
        <v>191.59</v>
      </c>
      <c r="E57" vm="155">
        <f ca="1"/>
        <v>45321</v>
      </c>
      <c r="F57" vm="157">
        <f ca="1"/>
        <v>627.74</v>
      </c>
    </row>
    <row r="58" spans="2:6" x14ac:dyDescent="0.25">
      <c r="B58" vm="158">
        <f ca="1"/>
        <v>45322</v>
      </c>
      <c r="C58" vm="159">
        <f ca="1"/>
        <v>187.29</v>
      </c>
      <c r="E58" vm="158">
        <f ca="1"/>
        <v>45322</v>
      </c>
      <c r="F58" vm="160">
        <f ca="1"/>
        <v>615.27</v>
      </c>
    </row>
    <row r="59" spans="2:6" x14ac:dyDescent="0.25">
      <c r="B59" vm="161">
        <f ca="1"/>
        <v>45323</v>
      </c>
      <c r="C59" vm="162">
        <f ca="1"/>
        <v>188.86</v>
      </c>
      <c r="E59" vm="161">
        <f ca="1"/>
        <v>45323</v>
      </c>
      <c r="F59" vm="163">
        <f ca="1"/>
        <v>630.27</v>
      </c>
    </row>
    <row r="60" spans="2:6" x14ac:dyDescent="0.25">
      <c r="B60" vm="164">
        <f ca="1"/>
        <v>45324</v>
      </c>
      <c r="C60" vm="165">
        <f ca="1"/>
        <v>187.91</v>
      </c>
      <c r="E60" vm="164">
        <f ca="1"/>
        <v>45324</v>
      </c>
      <c r="F60" vm="166">
        <f ca="1"/>
        <v>661.6</v>
      </c>
    </row>
    <row r="61" spans="2:6" x14ac:dyDescent="0.25">
      <c r="B61" vm="167">
        <f ca="1"/>
        <v>45327</v>
      </c>
      <c r="C61" vm="168">
        <f ca="1"/>
        <v>181.06</v>
      </c>
      <c r="E61" vm="167">
        <f ca="1"/>
        <v>45327</v>
      </c>
      <c r="F61" vm="169">
        <f ca="1"/>
        <v>693.32</v>
      </c>
    </row>
    <row r="62" spans="2:6" x14ac:dyDescent="0.25">
      <c r="B62" vm="170">
        <f ca="1"/>
        <v>45328</v>
      </c>
      <c r="C62" vm="171">
        <f ca="1"/>
        <v>185.1</v>
      </c>
      <c r="E62" vm="170">
        <f ca="1"/>
        <v>45328</v>
      </c>
      <c r="F62" vm="172">
        <f ca="1"/>
        <v>682.23</v>
      </c>
    </row>
    <row r="63" spans="2:6" x14ac:dyDescent="0.25">
      <c r="B63" vm="173">
        <f ca="1"/>
        <v>45329</v>
      </c>
      <c r="C63" vm="174">
        <f ca="1"/>
        <v>187.58</v>
      </c>
      <c r="E63" vm="173">
        <f ca="1"/>
        <v>45329</v>
      </c>
      <c r="F63" vm="175">
        <f ca="1"/>
        <v>700.99</v>
      </c>
    </row>
    <row r="64" spans="2:6" x14ac:dyDescent="0.25">
      <c r="B64" vm="176">
        <f ca="1"/>
        <v>45330</v>
      </c>
      <c r="C64" vm="177">
        <f ca="1"/>
        <v>189.56</v>
      </c>
      <c r="E64" vm="176">
        <f ca="1"/>
        <v>45330</v>
      </c>
      <c r="F64" vm="178">
        <f ca="1"/>
        <v>696.41</v>
      </c>
    </row>
    <row r="65" spans="2:6" x14ac:dyDescent="0.25">
      <c r="B65" vm="179">
        <f ca="1"/>
        <v>45331</v>
      </c>
      <c r="C65" vm="180">
        <f ca="1"/>
        <v>193.57</v>
      </c>
      <c r="E65" vm="179">
        <f ca="1"/>
        <v>45331</v>
      </c>
      <c r="F65" vm="181">
        <f ca="1"/>
        <v>721.33</v>
      </c>
    </row>
    <row r="66" spans="2:6" x14ac:dyDescent="0.25">
      <c r="B66" vm="182">
        <f ca="1"/>
        <v>45334</v>
      </c>
      <c r="C66" vm="183">
        <f ca="1"/>
        <v>188.13</v>
      </c>
      <c r="E66" vm="182">
        <f ca="1"/>
        <v>45334</v>
      </c>
      <c r="F66" vm="184">
        <f ca="1"/>
        <v>722.48</v>
      </c>
    </row>
    <row r="67" spans="2:6" x14ac:dyDescent="0.25">
      <c r="B67" vm="185">
        <f ca="1"/>
        <v>45335</v>
      </c>
      <c r="C67" vm="186">
        <f ca="1"/>
        <v>184.02</v>
      </c>
      <c r="E67" vm="185">
        <f ca="1"/>
        <v>45335</v>
      </c>
      <c r="F67" vm="187">
        <f ca="1"/>
        <v>721.28</v>
      </c>
    </row>
    <row r="68" spans="2:6" x14ac:dyDescent="0.25">
      <c r="B68" vm="188">
        <f ca="1"/>
        <v>45336</v>
      </c>
      <c r="C68" vm="189">
        <f ca="1"/>
        <v>188.71</v>
      </c>
      <c r="E68" vm="188">
        <f ca="1"/>
        <v>45336</v>
      </c>
      <c r="F68" vm="190">
        <f ca="1"/>
        <v>739</v>
      </c>
    </row>
    <row r="69" spans="2:6" x14ac:dyDescent="0.25">
      <c r="B69" vm="191">
        <f ca="1"/>
        <v>45337</v>
      </c>
      <c r="C69" vm="192">
        <f ca="1"/>
        <v>200.45</v>
      </c>
      <c r="E69" vm="191">
        <f ca="1"/>
        <v>45337</v>
      </c>
      <c r="F69" vm="193">
        <f ca="1"/>
        <v>726.58</v>
      </c>
    </row>
  </sheetData>
  <mergeCells count="2">
    <mergeCell ref="B2:C2"/>
    <mergeCell ref="E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Transactions</vt:lpstr>
      <vt:lpstr>Charting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Mattsson</dc:creator>
  <cp:lastModifiedBy>Martin Mattsson</cp:lastModifiedBy>
  <dcterms:created xsi:type="dcterms:W3CDTF">2015-06-05T18:17:20Z</dcterms:created>
  <dcterms:modified xsi:type="dcterms:W3CDTF">2024-02-16T09:27:18Z</dcterms:modified>
</cp:coreProperties>
</file>